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2.xml" ContentType="application/vnd.openxmlformats-officedocument.drawing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3.xml" ContentType="application/vnd.openxmlformats-officedocument.drawing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2.xml" ContentType="application/vnd.openxmlformats-officedocument.spreadsheetml.comments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★HSL\★★★품질\#1.QC\2.품질현황\2025\2.공정검사\"/>
    </mc:Choice>
  </mc:AlternateContent>
  <bookViews>
    <workbookView xWindow="-690" yWindow="1695" windowWidth="15450" windowHeight="5520" tabRatio="898" activeTab="14"/>
  </bookViews>
  <sheets>
    <sheet name="월 품질 현황" sheetId="108" r:id="rId1"/>
    <sheet name="SW Version" sheetId="121" state="hidden" r:id="rId2"/>
    <sheet name="Refirm 내용" sheetId="119" state="hidden" r:id="rId3"/>
    <sheet name="연구소 PC Ver 설계 변경 내용" sheetId="122" state="hidden" r:id="rId4"/>
    <sheet name="Model별 품질현황" sheetId="111" r:id="rId5"/>
    <sheet name="불량유형" sheetId="60" r:id="rId6"/>
    <sheet name="생산 현황" sheetId="107" r:id="rId7"/>
    <sheet name="Model별 생산현황1" sheetId="130" r:id="rId8"/>
    <sheet name="가동율" sheetId="127" r:id="rId9"/>
    <sheet name="현황" sheetId="136" r:id="rId10"/>
    <sheet name="월별 UPH" sheetId="137" r:id="rId11"/>
    <sheet name="Model별 생산현황" sheetId="125" state="hidden" r:id="rId12"/>
    <sheet name="생산 UPH자료" sheetId="128" state="hidden" r:id="rId13"/>
    <sheet name="Model 별 생산 Capa" sheetId="129" state="hidden" r:id="rId14"/>
    <sheet name="1월" sheetId="62" r:id="rId15"/>
    <sheet name="2월" sheetId="96" r:id="rId16"/>
    <sheet name="3월" sheetId="97" r:id="rId17"/>
    <sheet name="4월" sheetId="98" r:id="rId18"/>
    <sheet name="5월" sheetId="99" r:id="rId19"/>
    <sheet name="6월" sheetId="100" r:id="rId20"/>
    <sheet name="7월" sheetId="101" r:id="rId21"/>
    <sheet name="8월" sheetId="102" r:id="rId22"/>
    <sheet name="9월" sheetId="103" r:id="rId23"/>
    <sheet name="10월" sheetId="104" r:id="rId24"/>
    <sheet name="11월" sheetId="105" r:id="rId25"/>
    <sheet name="12월" sheetId="106" r:id="rId26"/>
    <sheet name="MP" sheetId="115" r:id="rId27"/>
    <sheet name="고객사양" sheetId="124" r:id="rId28"/>
    <sheet name="연구소 PC Ver 정리" sheetId="123" state="hidden" r:id="rId29"/>
    <sheet name="Speed" sheetId="120" r:id="rId30"/>
    <sheet name="PC Spec" sheetId="132" state="hidden" r:id="rId31"/>
    <sheet name="FC Spec" sheetId="133" state="hidden" r:id="rId32"/>
    <sheet name="Nano" sheetId="134" state="hidden" r:id="rId33"/>
    <sheet name="Mini" sheetId="135" state="hidden" r:id="rId34"/>
    <sheet name="PC Version" sheetId="113" state="hidden" r:id="rId35"/>
    <sheet name="FC Version" sheetId="114" state="hidden" r:id="rId36"/>
    <sheet name="17파이" sheetId="126" state="hidden" r:id="rId37"/>
    <sheet name="기준정보" sheetId="116" state="hidden" r:id="rId38"/>
    <sheet name="자료" sheetId="95" state="hidden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xlnm._FilterDatabase" localSheetId="23" hidden="1">'10월'!$A$4:$I$6</definedName>
    <definedName name="_xlnm._FilterDatabase" localSheetId="24" hidden="1">'11월'!$A$4:$I$6</definedName>
    <definedName name="_xlnm._FilterDatabase" localSheetId="25" hidden="1">'12월'!$A$4:$I$6</definedName>
    <definedName name="_xlnm._FilterDatabase" localSheetId="14" hidden="1">'1월'!$A$4:$I$6</definedName>
    <definedName name="_xlnm._FilterDatabase" localSheetId="15" hidden="1">'2월'!$A$4:$I$85</definedName>
    <definedName name="_xlnm._FilterDatabase" localSheetId="16" hidden="1">'3월'!$A$4:$I$85</definedName>
    <definedName name="_xlnm._FilterDatabase" localSheetId="17" hidden="1">'4월'!$A$4:$I$85</definedName>
    <definedName name="_xlnm._FilterDatabase" localSheetId="18" hidden="1">'5월'!$A$4:$I$6</definedName>
    <definedName name="_xlnm._FilterDatabase" localSheetId="19" hidden="1">'6월'!$A$4:$I$85</definedName>
    <definedName name="_xlnm._FilterDatabase" localSheetId="20" hidden="1">'7월'!$A$4:$I$6</definedName>
    <definedName name="_xlnm._FilterDatabase" localSheetId="21" hidden="1">'8월'!$A$4:$I$6</definedName>
    <definedName name="_xlnm._FilterDatabase" localSheetId="22" hidden="1">'9월'!$A$4:$I$6</definedName>
    <definedName name="_xlnm._FilterDatabase" localSheetId="7" hidden="1">'Model별 생산현황1'!$B$1:$G$173</definedName>
    <definedName name="_xlnm._FilterDatabase" localSheetId="6" hidden="1">'생산 현황'!$A$2:$E$86</definedName>
    <definedName name="_xlchart.0" hidden="1">'Model별 품질현황'!$I$35:$AA$35</definedName>
    <definedName name="_xlchart.1" hidden="1">'Model별 품질현황'!$I$40:$AA$40</definedName>
    <definedName name="_xlchart.10" hidden="1">'1월'!$K$96:$AB$96</definedName>
    <definedName name="_xlchart.11" hidden="1">'1월'!$K$98:$AB$98</definedName>
    <definedName name="_xlchart.12" hidden="1">'1월'!$K$99:$AB$99</definedName>
    <definedName name="_xlchart.13" hidden="1">'2월'!$I$98</definedName>
    <definedName name="_xlchart.14" hidden="1">'2월'!$I$99</definedName>
    <definedName name="_xlchart.15" hidden="1">'2월'!$J$96:$AB$96</definedName>
    <definedName name="_xlchart.16" hidden="1">'2월'!$J$98:$AB$98</definedName>
    <definedName name="_xlchart.17" hidden="1">'2월'!$J$99:$AB$99</definedName>
    <definedName name="_xlchart.18" hidden="1">'3월'!$J$98</definedName>
    <definedName name="_xlchart.19" hidden="1">'3월'!$J$99</definedName>
    <definedName name="_xlchart.2" hidden="1">'Model별 품질현황'!$I$41:$AA$41</definedName>
    <definedName name="_xlchart.20" hidden="1">'3월'!$K$96:$AB$96</definedName>
    <definedName name="_xlchart.21" hidden="1">'3월'!$K$98:$AB$98</definedName>
    <definedName name="_xlchart.22" hidden="1">'3월'!$K$99:$AB$99</definedName>
    <definedName name="_xlchart.23" hidden="1">'4월'!$J$98</definedName>
    <definedName name="_xlchart.24" hidden="1">'4월'!$J$99</definedName>
    <definedName name="_xlchart.25" hidden="1">'4월'!$K$96:$AB$96</definedName>
    <definedName name="_xlchart.26" hidden="1">'4월'!$K$98:$AB$98</definedName>
    <definedName name="_xlchart.27" hidden="1">'4월'!$K$99:$AB$99</definedName>
    <definedName name="_xlchart.28" hidden="1">'5월'!$J$98</definedName>
    <definedName name="_xlchart.29" hidden="1">'5월'!$J$99</definedName>
    <definedName name="_xlchart.3" hidden="1">불량유형!$A$10</definedName>
    <definedName name="_xlchart.30" hidden="1">'5월'!$K$96:$AB$96</definedName>
    <definedName name="_xlchart.31" hidden="1">'5월'!$K$98:$AB$98</definedName>
    <definedName name="_xlchart.32" hidden="1">'5월'!$K$99:$AB$99</definedName>
    <definedName name="_xlchart.33" hidden="1">'6월'!$J$98</definedName>
    <definedName name="_xlchart.34" hidden="1">'6월'!$J$99</definedName>
    <definedName name="_xlchart.35" hidden="1">'6월'!$K$96:$AB$96</definedName>
    <definedName name="_xlchart.36" hidden="1">'6월'!$K$98:$AB$98</definedName>
    <definedName name="_xlchart.37" hidden="1">'6월'!$K$99:$AB$99</definedName>
    <definedName name="_xlchart.38" hidden="1">'7월'!$J$98</definedName>
    <definedName name="_xlchart.39" hidden="1">'7월'!$J$99</definedName>
    <definedName name="_xlchart.4" hidden="1">불량유형!$A$9</definedName>
    <definedName name="_xlchart.40" hidden="1">'7월'!$K$96:$AB$96</definedName>
    <definedName name="_xlchart.41" hidden="1">'7월'!$K$98:$AB$98</definedName>
    <definedName name="_xlchart.42" hidden="1">'7월'!$K$99:$AB$99</definedName>
    <definedName name="_xlchart.43" hidden="1">'8월'!$J$96:$AB$96</definedName>
    <definedName name="_xlchart.44" hidden="1">'8월'!$J$98:$AB$98</definedName>
    <definedName name="_xlchart.45" hidden="1">'8월'!$J$99:$AB$99</definedName>
    <definedName name="_xlchart.46" hidden="1">'9월'!$J$96:$AB$96</definedName>
    <definedName name="_xlchart.47" hidden="1">'9월'!$J$98:$AB$98</definedName>
    <definedName name="_xlchart.48" hidden="1">'9월'!$J$99:$AB$99</definedName>
    <definedName name="_xlchart.49" hidden="1">'10월'!$J$96:$AB$96</definedName>
    <definedName name="_xlchart.5" hidden="1">불량유형!$B$10:$T$10</definedName>
    <definedName name="_xlchart.50" hidden="1">'10월'!$J$98:$AB$98</definedName>
    <definedName name="_xlchart.51" hidden="1">'10월'!$J$99:$AB$99</definedName>
    <definedName name="_xlchart.52" hidden="1">'11월'!$J$96:$AB$96</definedName>
    <definedName name="_xlchart.53" hidden="1">'11월'!$J$98:$AB$98</definedName>
    <definedName name="_xlchart.54" hidden="1">'11월'!$J$99:$AB$99</definedName>
    <definedName name="_xlchart.55" hidden="1">'12월'!$J$96:$AB$96</definedName>
    <definedName name="_xlchart.56" hidden="1">'12월'!$J$98:$AB$98</definedName>
    <definedName name="_xlchart.57" hidden="1">'12월'!$J$99:$AB$99</definedName>
    <definedName name="_xlchart.6" hidden="1">불량유형!$B$7:$T$7</definedName>
    <definedName name="_xlchart.7" hidden="1">불량유형!$B$9:$T$9</definedName>
    <definedName name="_xlchart.8" hidden="1">'1월'!$J$98</definedName>
    <definedName name="_xlchart.9" hidden="1">'1월'!$J$99</definedName>
    <definedName name="_xlchart.v1.0" hidden="1">불량유형!$B$10:$T$10</definedName>
    <definedName name="_xlchart.v1.1" hidden="1">불량유형!$B$7:$T$7</definedName>
    <definedName name="_xlchart.v1.10" hidden="1">'2월'!$K$96:$AB$96</definedName>
    <definedName name="_xlchart.v1.11" hidden="1">'2월'!$K$98:$AB$98</definedName>
    <definedName name="_xlchart.v1.12" hidden="1">'2월'!$K$99:$AB$99</definedName>
    <definedName name="_xlchart.v1.13" hidden="1">'3월'!$J$96:$AB$96</definedName>
    <definedName name="_xlchart.v1.14" hidden="1">'3월'!$J$98</definedName>
    <definedName name="_xlchart.v1.15" hidden="1">'3월'!$J$98:$AB$98</definedName>
    <definedName name="_xlchart.v1.16" hidden="1">'3월'!$J$99</definedName>
    <definedName name="_xlchart.v1.17" hidden="1">'3월'!$J$99:$AB$99</definedName>
    <definedName name="_xlchart.v1.18" hidden="1">'4월'!$I$98</definedName>
    <definedName name="_xlchart.v1.19" hidden="1">'4월'!$I$99</definedName>
    <definedName name="_xlchart.v1.2" hidden="1">불량유형!$B$9:$T$9</definedName>
    <definedName name="_xlchart.v1.20" hidden="1">'4월'!$J$96:$AB$96</definedName>
    <definedName name="_xlchart.v1.21" hidden="1">'4월'!$J$98:$AB$98</definedName>
    <definedName name="_xlchart.v1.22" hidden="1">'4월'!$J$99:$AB$99</definedName>
    <definedName name="_xlchart.v1.23" hidden="1">'5월'!$I$98</definedName>
    <definedName name="_xlchart.v1.24" hidden="1">'5월'!$I$99</definedName>
    <definedName name="_xlchart.v1.25" hidden="1">'5월'!$J$96:$AB$96</definedName>
    <definedName name="_xlchart.v1.26" hidden="1">'5월'!$J$98:$AB$98</definedName>
    <definedName name="_xlchart.v1.27" hidden="1">'5월'!$J$99:$AB$99</definedName>
    <definedName name="_xlchart.v1.28" hidden="1">'6월'!$I$98</definedName>
    <definedName name="_xlchart.v1.29" hidden="1">'6월'!$I$99</definedName>
    <definedName name="_xlchart.v1.3" hidden="1">'1월'!$J$96:$AB$96</definedName>
    <definedName name="_xlchart.v1.30" hidden="1">'6월'!$J$96:$AB$96</definedName>
    <definedName name="_xlchart.v1.31" hidden="1">'6월'!$J$98:$AB$98</definedName>
    <definedName name="_xlchart.v1.32" hidden="1">'6월'!$J$99:$AB$99</definedName>
    <definedName name="_xlchart.v1.33" hidden="1">'7월'!$I$98</definedName>
    <definedName name="_xlchart.v1.34" hidden="1">'7월'!$I$99</definedName>
    <definedName name="_xlchart.v1.35" hidden="1">'7월'!$J$96:$AB$96</definedName>
    <definedName name="_xlchart.v1.36" hidden="1">'7월'!$J$98:$AB$98</definedName>
    <definedName name="_xlchart.v1.37" hidden="1">'7월'!$J$99:$AB$99</definedName>
    <definedName name="_xlchart.v1.38" hidden="1">'8월'!$J$98</definedName>
    <definedName name="_xlchart.v1.39" hidden="1">'8월'!$J$99</definedName>
    <definedName name="_xlchart.v1.4" hidden="1">'1월'!$J$98:$AB$98</definedName>
    <definedName name="_xlchart.v1.40" hidden="1">'8월'!$K$96:$AA$96</definedName>
    <definedName name="_xlchart.v1.41" hidden="1">'8월'!$K$98:$AA$98</definedName>
    <definedName name="_xlchart.v1.42" hidden="1">'8월'!$K$99:$AA$99</definedName>
    <definedName name="_xlchart.v1.43" hidden="1">'9월'!$I$98</definedName>
    <definedName name="_xlchart.v1.44" hidden="1">'9월'!$I$99</definedName>
    <definedName name="_xlchart.v1.45" hidden="1">'9월'!$J$96:$AA$96</definedName>
    <definedName name="_xlchart.v1.46" hidden="1">'9월'!$J$98:$AA$98</definedName>
    <definedName name="_xlchart.v1.47" hidden="1">'9월'!$J$99:$AA$99</definedName>
    <definedName name="_xlchart.v1.48" hidden="1">'10월'!$I$98</definedName>
    <definedName name="_xlchart.v1.49" hidden="1">'10월'!$I$99</definedName>
    <definedName name="_xlchart.v1.5" hidden="1">'1월'!$J$99:$AB$99</definedName>
    <definedName name="_xlchart.v1.50" hidden="1">'10월'!$J$96:$AB$96</definedName>
    <definedName name="_xlchart.v1.51" hidden="1">'10월'!$J$98:$AB$98</definedName>
    <definedName name="_xlchart.v1.52" hidden="1">'10월'!$J$99:$AB$99</definedName>
    <definedName name="_xlchart.v1.53" hidden="1">'11월'!$J$96:$AB$96</definedName>
    <definedName name="_xlchart.v1.54" hidden="1">'11월'!$J$98</definedName>
    <definedName name="_xlchart.v1.55" hidden="1">'11월'!$J$98:$AB$98</definedName>
    <definedName name="_xlchart.v1.56" hidden="1">'11월'!$J$99</definedName>
    <definedName name="_xlchart.v1.57" hidden="1">'11월'!$K$99:$AB$99</definedName>
    <definedName name="_xlchart.v1.58" hidden="1">'12월'!$I$98</definedName>
    <definedName name="_xlchart.v1.59" hidden="1">'12월'!$I$99</definedName>
    <definedName name="_xlchart.v1.6" hidden="1">'1월'!$K$98</definedName>
    <definedName name="_xlchart.v1.60" hidden="1">'12월'!$J$96:$AB$96</definedName>
    <definedName name="_xlchart.v1.61" hidden="1">'12월'!$J$98:$AB$98</definedName>
    <definedName name="_xlchart.v1.62" hidden="1">'12월'!$J$99:$AB$99</definedName>
    <definedName name="_xlchart.v1.7" hidden="1">'1월'!$K$99</definedName>
    <definedName name="_xlchart.v1.8" hidden="1">'2월'!$J$98</definedName>
    <definedName name="_xlchart.v1.9" hidden="1">'2월'!$J$99</definedName>
    <definedName name="EZ_Control">기준정보!$D$158</definedName>
    <definedName name="Isolation_Module">기준정보!$D$169:$D$170</definedName>
    <definedName name="Linear_servo_FC">기준정보!$D$2:$D$81</definedName>
    <definedName name="Linear_servo_PC">기준정보!$D$83:$D$142</definedName>
    <definedName name="Mini_SW">기준정보!$D$144:$D$151</definedName>
    <definedName name="Model" localSheetId="1">[1]기준정보!$B$2:$B$11</definedName>
    <definedName name="Model">기준정보!$B$2:$B$16</definedName>
    <definedName name="Nano_SW">기준정보!$D$153:$D$155</definedName>
    <definedName name="_xlnm.Print_Area" localSheetId="3">'연구소 PC Ver 설계 변경 내용'!#REF!</definedName>
    <definedName name="Raspberry_Pi">기준정보!$D$161</definedName>
    <definedName name="Round_Servo">기준정보!$D$173:$D$175</definedName>
    <definedName name="Servo_Testshield">기준정보!$D$160</definedName>
    <definedName name="UART_Interface">기준정보!$D$167</definedName>
    <definedName name="USB_Interface">기준정보!$D$164:$D$165</definedName>
    <definedName name="검사결과">[2]기준정보!$H$2:$H$3</definedName>
    <definedName name="검사방법" localSheetId="1">[1]기준정보!$E$2:$E$3</definedName>
    <definedName name="검사방법">기준정보!$E$2:$E$4</definedName>
    <definedName name="규격" localSheetId="1">[1]기준정보!$D$2:$D$157</definedName>
    <definedName name="규격">기준정보!$D$2:$D$168</definedName>
    <definedName name="도번" localSheetId="2">#REF!</definedName>
    <definedName name="도번">#REF!</definedName>
  </definedNames>
  <calcPr calcId="162913"/>
</workbook>
</file>

<file path=xl/calcChain.xml><?xml version="1.0" encoding="utf-8"?>
<calcChain xmlns="http://schemas.openxmlformats.org/spreadsheetml/2006/main">
  <c r="AR17" i="127" l="1"/>
  <c r="AQ20" i="127"/>
  <c r="AS20" i="127" s="1"/>
  <c r="M16" i="137"/>
  <c r="AO20" i="127"/>
  <c r="AH6" i="127" l="1"/>
  <c r="AH7" i="127"/>
  <c r="AH8" i="127"/>
  <c r="AH9" i="127"/>
  <c r="AH10" i="127"/>
  <c r="AH11" i="127"/>
  <c r="AH12" i="127"/>
  <c r="AH13" i="127"/>
  <c r="AH14" i="127"/>
  <c r="AH15" i="127"/>
  <c r="AH5" i="127"/>
  <c r="AL5" i="127" l="1"/>
  <c r="AR5" i="127"/>
  <c r="AJ5" i="127"/>
  <c r="G105" i="137" l="1"/>
  <c r="E105" i="137"/>
  <c r="G37" i="111" l="1"/>
  <c r="G38" i="111"/>
  <c r="G36" i="111"/>
  <c r="B280" i="105" l="1"/>
  <c r="B276" i="105"/>
  <c r="B277" i="105"/>
  <c r="B278" i="105"/>
  <c r="B279" i="105"/>
  <c r="P7" i="108" l="1"/>
  <c r="P9" i="108"/>
  <c r="P8" i="108" l="1"/>
  <c r="G84" i="106" l="1"/>
  <c r="G83" i="106"/>
  <c r="G82" i="106"/>
  <c r="G81" i="106"/>
  <c r="G80" i="106"/>
  <c r="G79" i="106"/>
  <c r="G78" i="106"/>
  <c r="G77" i="106"/>
  <c r="G76" i="106"/>
  <c r="G75" i="106"/>
  <c r="G74" i="106"/>
  <c r="G73" i="106"/>
  <c r="G72" i="106"/>
  <c r="G71" i="106"/>
  <c r="G70" i="106"/>
  <c r="G69" i="106"/>
  <c r="G68" i="106"/>
  <c r="G67" i="106"/>
  <c r="G66" i="106"/>
  <c r="G65" i="106"/>
  <c r="G64" i="106"/>
  <c r="G63" i="106"/>
  <c r="G62" i="106"/>
  <c r="G61" i="106"/>
  <c r="G60" i="106"/>
  <c r="G59" i="106"/>
  <c r="G58" i="106"/>
  <c r="G57" i="106"/>
  <c r="G56" i="106"/>
  <c r="G55" i="106"/>
  <c r="G54" i="106"/>
  <c r="G53" i="106"/>
  <c r="G52" i="106"/>
  <c r="G51" i="106"/>
  <c r="G50" i="106"/>
  <c r="G49" i="106"/>
  <c r="G48" i="106"/>
  <c r="G47" i="106"/>
  <c r="G46" i="106"/>
  <c r="G45" i="106"/>
  <c r="G44" i="106"/>
  <c r="G43" i="106"/>
  <c r="G42" i="106"/>
  <c r="G41" i="106"/>
  <c r="G40" i="106"/>
  <c r="G39" i="106"/>
  <c r="G38" i="106"/>
  <c r="G37" i="106"/>
  <c r="G36" i="106"/>
  <c r="G35" i="106"/>
  <c r="G34" i="106"/>
  <c r="G33" i="106"/>
  <c r="G32" i="106"/>
  <c r="G31" i="106"/>
  <c r="G30" i="106"/>
  <c r="G29" i="106"/>
  <c r="G28" i="106"/>
  <c r="G27" i="106"/>
  <c r="G26" i="106"/>
  <c r="G25" i="106"/>
  <c r="G24" i="106"/>
  <c r="G23" i="106"/>
  <c r="G22" i="106"/>
  <c r="G21" i="106"/>
  <c r="G20" i="106"/>
  <c r="G19" i="106"/>
  <c r="G18" i="106"/>
  <c r="G17" i="106"/>
  <c r="G16" i="106"/>
  <c r="G15" i="106"/>
  <c r="G14" i="106"/>
  <c r="G13" i="106"/>
  <c r="G12" i="106"/>
  <c r="G11" i="106"/>
  <c r="G10" i="106"/>
  <c r="G9" i="106"/>
  <c r="G8" i="106"/>
  <c r="G7" i="106"/>
  <c r="G84" i="105"/>
  <c r="G83" i="105"/>
  <c r="G82" i="105"/>
  <c r="G81" i="105"/>
  <c r="G80" i="105"/>
  <c r="G79" i="105"/>
  <c r="G78" i="105"/>
  <c r="G77" i="105"/>
  <c r="G76" i="105"/>
  <c r="G75" i="105"/>
  <c r="G74" i="105"/>
  <c r="G73" i="105"/>
  <c r="G72" i="105"/>
  <c r="G71" i="105"/>
  <c r="G70" i="105"/>
  <c r="G69" i="105"/>
  <c r="G68" i="105"/>
  <c r="G67" i="105"/>
  <c r="G66" i="105"/>
  <c r="G65" i="105"/>
  <c r="G64" i="105"/>
  <c r="G63" i="105"/>
  <c r="G62" i="105"/>
  <c r="G61" i="105"/>
  <c r="G60" i="105"/>
  <c r="G59" i="105"/>
  <c r="G58" i="105"/>
  <c r="G57" i="105"/>
  <c r="G56" i="105"/>
  <c r="G55" i="105"/>
  <c r="G54" i="105"/>
  <c r="G53" i="105"/>
  <c r="G52" i="105"/>
  <c r="G51" i="105"/>
  <c r="G50" i="105"/>
  <c r="G49" i="105"/>
  <c r="G48" i="105"/>
  <c r="G47" i="105"/>
  <c r="G46" i="105"/>
  <c r="G45" i="105"/>
  <c r="G44" i="105"/>
  <c r="G43" i="105"/>
  <c r="G42" i="105"/>
  <c r="G41" i="105"/>
  <c r="G40" i="105"/>
  <c r="G39" i="105"/>
  <c r="G38" i="105"/>
  <c r="G37" i="105"/>
  <c r="G36" i="105"/>
  <c r="G35" i="105"/>
  <c r="G34" i="105"/>
  <c r="G33" i="105"/>
  <c r="G32" i="105"/>
  <c r="G31" i="105"/>
  <c r="G30" i="105"/>
  <c r="G29" i="105"/>
  <c r="G28" i="105"/>
  <c r="G27" i="105"/>
  <c r="G26" i="105"/>
  <c r="G25" i="105"/>
  <c r="G24" i="105"/>
  <c r="G23" i="105"/>
  <c r="G22" i="105"/>
  <c r="G21" i="105"/>
  <c r="G20" i="105"/>
  <c r="G19" i="105"/>
  <c r="G18" i="105"/>
  <c r="G17" i="105"/>
  <c r="G16" i="105"/>
  <c r="G15" i="105"/>
  <c r="G14" i="105"/>
  <c r="G13" i="105"/>
  <c r="G12" i="105"/>
  <c r="G11" i="105"/>
  <c r="G10" i="105"/>
  <c r="G9" i="105"/>
  <c r="G8" i="105"/>
  <c r="G7" i="105"/>
  <c r="G84" i="103"/>
  <c r="G83" i="103"/>
  <c r="G82" i="103"/>
  <c r="G81" i="103"/>
  <c r="G80" i="103"/>
  <c r="G79" i="103"/>
  <c r="G78" i="103"/>
  <c r="G77" i="103"/>
  <c r="G76" i="103"/>
  <c r="G75" i="103"/>
  <c r="G74" i="103"/>
  <c r="G73" i="103"/>
  <c r="G72" i="103"/>
  <c r="G71" i="103"/>
  <c r="G70" i="103"/>
  <c r="G69" i="103"/>
  <c r="G68" i="103"/>
  <c r="G67" i="103"/>
  <c r="G66" i="103"/>
  <c r="G65" i="103"/>
  <c r="G64" i="103"/>
  <c r="G63" i="103"/>
  <c r="G62" i="103"/>
  <c r="G61" i="103"/>
  <c r="G60" i="103"/>
  <c r="G59" i="103"/>
  <c r="G58" i="103"/>
  <c r="G57" i="103"/>
  <c r="G56" i="103"/>
  <c r="G55" i="103"/>
  <c r="G54" i="103"/>
  <c r="G53" i="103"/>
  <c r="G52" i="103"/>
  <c r="G51" i="103"/>
  <c r="G50" i="103"/>
  <c r="G49" i="103"/>
  <c r="G48" i="103"/>
  <c r="G47" i="103"/>
  <c r="G46" i="103"/>
  <c r="G45" i="103"/>
  <c r="G44" i="103"/>
  <c r="G43" i="103"/>
  <c r="G42" i="103"/>
  <c r="G41" i="103"/>
  <c r="G40" i="103"/>
  <c r="G39" i="103"/>
  <c r="G38" i="103"/>
  <c r="G37" i="103"/>
  <c r="G36" i="103"/>
  <c r="G35" i="103"/>
  <c r="G34" i="103"/>
  <c r="G33" i="103"/>
  <c r="G32" i="103"/>
  <c r="G31" i="103"/>
  <c r="G30" i="103"/>
  <c r="G29" i="103"/>
  <c r="G28" i="103"/>
  <c r="G27" i="103"/>
  <c r="G26" i="103"/>
  <c r="G25" i="103"/>
  <c r="G24" i="103"/>
  <c r="G23" i="103"/>
  <c r="G22" i="103"/>
  <c r="G21" i="103"/>
  <c r="G20" i="103"/>
  <c r="G19" i="103"/>
  <c r="G18" i="103"/>
  <c r="G17" i="103"/>
  <c r="G16" i="103"/>
  <c r="G15" i="103"/>
  <c r="G14" i="103"/>
  <c r="G13" i="103"/>
  <c r="G12" i="103"/>
  <c r="G11" i="103"/>
  <c r="G10" i="103"/>
  <c r="G9" i="103"/>
  <c r="G8" i="103"/>
  <c r="G7" i="103"/>
  <c r="G84" i="102"/>
  <c r="G83" i="102"/>
  <c r="G82" i="102"/>
  <c r="G81" i="102"/>
  <c r="G80" i="102"/>
  <c r="G79" i="102"/>
  <c r="G78" i="102"/>
  <c r="G77" i="102"/>
  <c r="G76" i="102"/>
  <c r="G75" i="102"/>
  <c r="G74" i="102"/>
  <c r="G73" i="102"/>
  <c r="G72" i="102"/>
  <c r="G71" i="102"/>
  <c r="G70" i="102"/>
  <c r="G69" i="102"/>
  <c r="G68" i="102"/>
  <c r="G67" i="102"/>
  <c r="G66" i="102"/>
  <c r="G65" i="102"/>
  <c r="G64" i="102"/>
  <c r="G63" i="102"/>
  <c r="G62" i="102"/>
  <c r="G61" i="102"/>
  <c r="G60" i="102"/>
  <c r="G59" i="102"/>
  <c r="G58" i="102"/>
  <c r="G57" i="102"/>
  <c r="G56" i="102"/>
  <c r="G55" i="102"/>
  <c r="G54" i="102"/>
  <c r="G53" i="102"/>
  <c r="G52" i="102"/>
  <c r="G51" i="102"/>
  <c r="G50" i="102"/>
  <c r="G49" i="102"/>
  <c r="G48" i="102"/>
  <c r="G47" i="102"/>
  <c r="G46" i="102"/>
  <c r="G45" i="102"/>
  <c r="G44" i="102"/>
  <c r="G43" i="102"/>
  <c r="G42" i="102"/>
  <c r="G41" i="102"/>
  <c r="G40" i="102"/>
  <c r="G39" i="102"/>
  <c r="G38" i="102"/>
  <c r="G37" i="102"/>
  <c r="G36" i="102"/>
  <c r="G35" i="102"/>
  <c r="G34" i="102"/>
  <c r="G33" i="102"/>
  <c r="G32" i="102"/>
  <c r="G31" i="102"/>
  <c r="G30" i="102"/>
  <c r="G29" i="102"/>
  <c r="G28" i="102"/>
  <c r="G27" i="102"/>
  <c r="G26" i="102"/>
  <c r="G25" i="102"/>
  <c r="G24" i="102"/>
  <c r="G23" i="102"/>
  <c r="G22" i="102"/>
  <c r="G21" i="102"/>
  <c r="G20" i="102"/>
  <c r="G19" i="102"/>
  <c r="G18" i="102"/>
  <c r="G17" i="102"/>
  <c r="G16" i="102"/>
  <c r="G15" i="102"/>
  <c r="G14" i="102"/>
  <c r="G13" i="102"/>
  <c r="G12" i="102"/>
  <c r="G11" i="102"/>
  <c r="G10" i="102"/>
  <c r="G9" i="102"/>
  <c r="G8" i="102"/>
  <c r="G7" i="102"/>
  <c r="G84" i="101"/>
  <c r="G83" i="101"/>
  <c r="G82" i="101"/>
  <c r="G81" i="101"/>
  <c r="G80" i="101"/>
  <c r="G79" i="101"/>
  <c r="G78" i="101"/>
  <c r="G77" i="101"/>
  <c r="G76" i="101"/>
  <c r="G75" i="101"/>
  <c r="G74" i="101"/>
  <c r="G73" i="101"/>
  <c r="G72" i="101"/>
  <c r="G71" i="101"/>
  <c r="G70" i="101"/>
  <c r="G69" i="101"/>
  <c r="G68" i="101"/>
  <c r="G67" i="101"/>
  <c r="G66" i="101"/>
  <c r="G65" i="101"/>
  <c r="G64" i="101"/>
  <c r="G63" i="101"/>
  <c r="G62" i="101"/>
  <c r="G61" i="101"/>
  <c r="G60" i="101"/>
  <c r="G59" i="101"/>
  <c r="G58" i="101"/>
  <c r="G57" i="101"/>
  <c r="G56" i="101"/>
  <c r="G55" i="101"/>
  <c r="G54" i="101"/>
  <c r="G53" i="101"/>
  <c r="G52" i="101"/>
  <c r="G51" i="101"/>
  <c r="G50" i="101"/>
  <c r="G49" i="101"/>
  <c r="G48" i="101"/>
  <c r="G47" i="101"/>
  <c r="G46" i="101"/>
  <c r="G45" i="101"/>
  <c r="G44" i="101"/>
  <c r="G43" i="101"/>
  <c r="G42" i="101"/>
  <c r="G41" i="101"/>
  <c r="G40" i="101"/>
  <c r="G39" i="101"/>
  <c r="G38" i="101"/>
  <c r="G37" i="101"/>
  <c r="G36" i="101"/>
  <c r="G35" i="101"/>
  <c r="G34" i="101"/>
  <c r="G33" i="101"/>
  <c r="G32" i="101"/>
  <c r="G31" i="101"/>
  <c r="G30" i="101"/>
  <c r="G29" i="101"/>
  <c r="G28" i="101"/>
  <c r="G27" i="101"/>
  <c r="G26" i="101"/>
  <c r="G25" i="101"/>
  <c r="G24" i="101"/>
  <c r="G23" i="101"/>
  <c r="G22" i="101"/>
  <c r="G21" i="101"/>
  <c r="G20" i="101"/>
  <c r="G19" i="101"/>
  <c r="G18" i="101"/>
  <c r="G17" i="101"/>
  <c r="G16" i="101"/>
  <c r="G15" i="101"/>
  <c r="G14" i="101"/>
  <c r="G13" i="101"/>
  <c r="G12" i="101"/>
  <c r="G11" i="101"/>
  <c r="G10" i="101"/>
  <c r="G9" i="101"/>
  <c r="G8" i="101"/>
  <c r="G7" i="101"/>
  <c r="G84" i="100"/>
  <c r="G83" i="100"/>
  <c r="G82" i="100"/>
  <c r="G81" i="100"/>
  <c r="G80" i="100"/>
  <c r="G79" i="100"/>
  <c r="G78" i="100"/>
  <c r="G77" i="100"/>
  <c r="G76" i="100"/>
  <c r="G75" i="100"/>
  <c r="G74" i="100"/>
  <c r="G73" i="100"/>
  <c r="G72" i="100"/>
  <c r="G71" i="100"/>
  <c r="G70" i="100"/>
  <c r="G69" i="100"/>
  <c r="G68" i="100"/>
  <c r="G67" i="100"/>
  <c r="G66" i="100"/>
  <c r="G65" i="100"/>
  <c r="G64" i="100"/>
  <c r="G63" i="100"/>
  <c r="G62" i="100"/>
  <c r="G61" i="100"/>
  <c r="G60" i="100"/>
  <c r="G59" i="100"/>
  <c r="G58" i="100"/>
  <c r="G57" i="100"/>
  <c r="G56" i="100"/>
  <c r="G55" i="100"/>
  <c r="G54" i="100"/>
  <c r="G53" i="100"/>
  <c r="G52" i="100"/>
  <c r="G51" i="100"/>
  <c r="G50" i="100"/>
  <c r="G49" i="100"/>
  <c r="G48" i="100"/>
  <c r="G47" i="100"/>
  <c r="G46" i="100"/>
  <c r="G45" i="100"/>
  <c r="G44" i="100"/>
  <c r="G43" i="100"/>
  <c r="G42" i="100"/>
  <c r="G41" i="100"/>
  <c r="G40" i="100"/>
  <c r="G39" i="100"/>
  <c r="G38" i="100"/>
  <c r="G37" i="100"/>
  <c r="G36" i="100"/>
  <c r="G35" i="100"/>
  <c r="G34" i="100"/>
  <c r="G33" i="100"/>
  <c r="G32" i="100"/>
  <c r="G31" i="100"/>
  <c r="G30" i="100"/>
  <c r="G29" i="100"/>
  <c r="G28" i="100"/>
  <c r="G27" i="100"/>
  <c r="G26" i="100"/>
  <c r="G25" i="100"/>
  <c r="G24" i="100"/>
  <c r="G23" i="100"/>
  <c r="G22" i="100"/>
  <c r="G21" i="100"/>
  <c r="G20" i="100"/>
  <c r="G19" i="100"/>
  <c r="G18" i="100"/>
  <c r="G17" i="100"/>
  <c r="G16" i="100"/>
  <c r="G15" i="100"/>
  <c r="G14" i="100"/>
  <c r="G13" i="100"/>
  <c r="G12" i="100"/>
  <c r="G11" i="100"/>
  <c r="G10" i="100"/>
  <c r="G9" i="100"/>
  <c r="G8" i="100"/>
  <c r="G7" i="100"/>
  <c r="G84" i="99"/>
  <c r="G83" i="99"/>
  <c r="G82" i="99"/>
  <c r="G81" i="99"/>
  <c r="G80" i="99"/>
  <c r="G79" i="99"/>
  <c r="G78" i="99"/>
  <c r="G77" i="99"/>
  <c r="G76" i="99"/>
  <c r="G75" i="99"/>
  <c r="G74" i="99"/>
  <c r="G73" i="99"/>
  <c r="G72" i="99"/>
  <c r="G71" i="99"/>
  <c r="G70" i="99"/>
  <c r="G69" i="99"/>
  <c r="G68" i="99"/>
  <c r="G67" i="99"/>
  <c r="G66" i="99"/>
  <c r="G65" i="99"/>
  <c r="G64" i="99"/>
  <c r="G63" i="99"/>
  <c r="G62" i="99"/>
  <c r="G61" i="99"/>
  <c r="G60" i="99"/>
  <c r="G59" i="99"/>
  <c r="G58" i="99"/>
  <c r="G57" i="99"/>
  <c r="G56" i="99"/>
  <c r="G55" i="99"/>
  <c r="G54" i="99"/>
  <c r="G53" i="99"/>
  <c r="G52" i="99"/>
  <c r="G51" i="99"/>
  <c r="G50" i="99"/>
  <c r="G49" i="99"/>
  <c r="G48" i="99"/>
  <c r="G47" i="99"/>
  <c r="G46" i="99"/>
  <c r="G45" i="99"/>
  <c r="G44" i="99"/>
  <c r="G43" i="99"/>
  <c r="G42" i="99"/>
  <c r="G41" i="99"/>
  <c r="G40" i="99"/>
  <c r="G39" i="99"/>
  <c r="G38" i="99"/>
  <c r="G37" i="99"/>
  <c r="G36" i="99"/>
  <c r="G35" i="99"/>
  <c r="G34" i="99"/>
  <c r="G33" i="99"/>
  <c r="G32" i="99"/>
  <c r="G31" i="99"/>
  <c r="G30" i="99"/>
  <c r="G29" i="99"/>
  <c r="G28" i="99"/>
  <c r="G27" i="99"/>
  <c r="G26" i="99"/>
  <c r="G25" i="99"/>
  <c r="G24" i="99"/>
  <c r="G23" i="99"/>
  <c r="G22" i="99"/>
  <c r="G21" i="99"/>
  <c r="G20" i="99"/>
  <c r="G19" i="99"/>
  <c r="G18" i="99"/>
  <c r="G17" i="99"/>
  <c r="G16" i="99"/>
  <c r="G15" i="99"/>
  <c r="G14" i="99"/>
  <c r="G13" i="99"/>
  <c r="G12" i="99"/>
  <c r="G11" i="99"/>
  <c r="G10" i="99"/>
  <c r="G9" i="99"/>
  <c r="G8" i="99"/>
  <c r="G7" i="99"/>
  <c r="G84" i="98"/>
  <c r="G83" i="98"/>
  <c r="G82" i="98"/>
  <c r="G81" i="98"/>
  <c r="G80" i="98"/>
  <c r="G79" i="98"/>
  <c r="G78" i="98"/>
  <c r="G77" i="98"/>
  <c r="G76" i="98"/>
  <c r="G75" i="98"/>
  <c r="G74" i="98"/>
  <c r="G73" i="98"/>
  <c r="G72" i="98"/>
  <c r="G71" i="98"/>
  <c r="G70" i="98"/>
  <c r="G69" i="98"/>
  <c r="G68" i="98"/>
  <c r="G67" i="98"/>
  <c r="G66" i="98"/>
  <c r="G65" i="98"/>
  <c r="G64" i="98"/>
  <c r="G63" i="98"/>
  <c r="G62" i="98"/>
  <c r="G61" i="98"/>
  <c r="G60" i="98"/>
  <c r="G59" i="98"/>
  <c r="G58" i="98"/>
  <c r="G57" i="98"/>
  <c r="G56" i="98"/>
  <c r="G55" i="98"/>
  <c r="G54" i="98"/>
  <c r="G53" i="98"/>
  <c r="G52" i="98"/>
  <c r="G51" i="98"/>
  <c r="G50" i="98"/>
  <c r="G49" i="98"/>
  <c r="G48" i="98"/>
  <c r="G47" i="98"/>
  <c r="G46" i="98"/>
  <c r="G45" i="98"/>
  <c r="G44" i="98"/>
  <c r="G43" i="98"/>
  <c r="G42" i="98"/>
  <c r="G41" i="98"/>
  <c r="G40" i="98"/>
  <c r="G39" i="98"/>
  <c r="G38" i="98"/>
  <c r="G37" i="98"/>
  <c r="G36" i="98"/>
  <c r="G35" i="98"/>
  <c r="G34" i="98"/>
  <c r="G33" i="98"/>
  <c r="G32" i="98"/>
  <c r="G31" i="98"/>
  <c r="G30" i="98"/>
  <c r="G29" i="98"/>
  <c r="G28" i="98"/>
  <c r="G27" i="98"/>
  <c r="G26" i="98"/>
  <c r="G25" i="98"/>
  <c r="G24" i="98"/>
  <c r="G23" i="98"/>
  <c r="G22" i="98"/>
  <c r="G21" i="98"/>
  <c r="G20" i="98"/>
  <c r="G19" i="98"/>
  <c r="G18" i="98"/>
  <c r="G17" i="98"/>
  <c r="G16" i="98"/>
  <c r="G15" i="98"/>
  <c r="G14" i="98"/>
  <c r="G13" i="98"/>
  <c r="G12" i="98"/>
  <c r="G11" i="98"/>
  <c r="G10" i="98"/>
  <c r="G9" i="98"/>
  <c r="G8" i="98"/>
  <c r="G7" i="98"/>
  <c r="G84" i="97"/>
  <c r="G83" i="97"/>
  <c r="G82" i="97"/>
  <c r="G81" i="97"/>
  <c r="G80" i="97"/>
  <c r="G79" i="97"/>
  <c r="G78" i="97"/>
  <c r="G77" i="97"/>
  <c r="G76" i="97"/>
  <c r="G75" i="97"/>
  <c r="G74" i="97"/>
  <c r="G73" i="97"/>
  <c r="G72" i="97"/>
  <c r="G71" i="97"/>
  <c r="G70" i="97"/>
  <c r="G69" i="97"/>
  <c r="G68" i="97"/>
  <c r="G67" i="97"/>
  <c r="G66" i="97"/>
  <c r="G65" i="97"/>
  <c r="G64" i="97"/>
  <c r="G63" i="97"/>
  <c r="G62" i="97"/>
  <c r="G61" i="97"/>
  <c r="G60" i="97"/>
  <c r="G59" i="97"/>
  <c r="G58" i="97"/>
  <c r="G57" i="97"/>
  <c r="G56" i="97"/>
  <c r="G55" i="97"/>
  <c r="G54" i="97"/>
  <c r="G53" i="97"/>
  <c r="G52" i="97"/>
  <c r="G51" i="97"/>
  <c r="G50" i="97"/>
  <c r="G49" i="97"/>
  <c r="G48" i="97"/>
  <c r="G47" i="97"/>
  <c r="G46" i="97"/>
  <c r="G45" i="97"/>
  <c r="G44" i="97"/>
  <c r="G43" i="97"/>
  <c r="G42" i="97"/>
  <c r="G41" i="97"/>
  <c r="G40" i="97"/>
  <c r="G39" i="97"/>
  <c r="G38" i="97"/>
  <c r="G37" i="97"/>
  <c r="G36" i="97"/>
  <c r="G35" i="97"/>
  <c r="G34" i="97"/>
  <c r="G33" i="97"/>
  <c r="G32" i="97"/>
  <c r="G31" i="97"/>
  <c r="G30" i="97"/>
  <c r="G29" i="97"/>
  <c r="G28" i="97"/>
  <c r="G27" i="97"/>
  <c r="G26" i="97"/>
  <c r="G25" i="97"/>
  <c r="G24" i="97"/>
  <c r="G23" i="97"/>
  <c r="G22" i="97"/>
  <c r="G21" i="97"/>
  <c r="G20" i="97"/>
  <c r="G19" i="97"/>
  <c r="G18" i="97"/>
  <c r="G17" i="97"/>
  <c r="G16" i="97"/>
  <c r="G15" i="97"/>
  <c r="G14" i="97"/>
  <c r="G13" i="97"/>
  <c r="G12" i="97"/>
  <c r="G11" i="97"/>
  <c r="G10" i="97"/>
  <c r="G9" i="97"/>
  <c r="G8" i="97"/>
  <c r="G7" i="97"/>
  <c r="G84" i="96"/>
  <c r="G83" i="96"/>
  <c r="G82" i="96"/>
  <c r="G81" i="96"/>
  <c r="G80" i="96"/>
  <c r="G79" i="96"/>
  <c r="G78" i="96"/>
  <c r="G77" i="96"/>
  <c r="G76" i="96"/>
  <c r="G75" i="96"/>
  <c r="G74" i="96"/>
  <c r="G73" i="96"/>
  <c r="G72" i="96"/>
  <c r="G71" i="96"/>
  <c r="G70" i="96"/>
  <c r="G69" i="96"/>
  <c r="G68" i="96"/>
  <c r="G67" i="96"/>
  <c r="G66" i="96"/>
  <c r="G65" i="96"/>
  <c r="G64" i="96"/>
  <c r="G63" i="96"/>
  <c r="G62" i="96"/>
  <c r="G61" i="96"/>
  <c r="G60" i="96"/>
  <c r="G59" i="96"/>
  <c r="G58" i="96"/>
  <c r="G57" i="96"/>
  <c r="G56" i="96"/>
  <c r="G55" i="96"/>
  <c r="G54" i="96"/>
  <c r="G53" i="96"/>
  <c r="G52" i="96"/>
  <c r="G51" i="96"/>
  <c r="G50" i="96"/>
  <c r="G49" i="96"/>
  <c r="G48" i="96"/>
  <c r="G47" i="96"/>
  <c r="G46" i="96"/>
  <c r="G45" i="96"/>
  <c r="G44" i="96"/>
  <c r="G43" i="96"/>
  <c r="G42" i="96"/>
  <c r="G41" i="96"/>
  <c r="G40" i="96"/>
  <c r="G39" i="96"/>
  <c r="G38" i="96"/>
  <c r="G37" i="96"/>
  <c r="G36" i="96"/>
  <c r="G35" i="96"/>
  <c r="G34" i="96"/>
  <c r="G33" i="96"/>
  <c r="G32" i="96"/>
  <c r="G31" i="96"/>
  <c r="G30" i="96"/>
  <c r="G29" i="96"/>
  <c r="G28" i="96"/>
  <c r="G27" i="96"/>
  <c r="G26" i="96"/>
  <c r="G25" i="96"/>
  <c r="G24" i="96"/>
  <c r="G23" i="96"/>
  <c r="G22" i="96"/>
  <c r="G21" i="96"/>
  <c r="G20" i="96"/>
  <c r="G19" i="96"/>
  <c r="G18" i="96"/>
  <c r="G17" i="96"/>
  <c r="G16" i="96"/>
  <c r="G15" i="96"/>
  <c r="G14" i="96"/>
  <c r="G13" i="96"/>
  <c r="G12" i="96"/>
  <c r="G11" i="96"/>
  <c r="G10" i="96"/>
  <c r="G9" i="96"/>
  <c r="G8" i="96"/>
  <c r="G7" i="96"/>
  <c r="G84" i="62"/>
  <c r="G83" i="62"/>
  <c r="G82" i="62"/>
  <c r="G81" i="62"/>
  <c r="G80" i="62"/>
  <c r="G79" i="62"/>
  <c r="G78" i="62"/>
  <c r="G77" i="62"/>
  <c r="G76" i="62"/>
  <c r="G75" i="62"/>
  <c r="G74" i="62"/>
  <c r="G73" i="62"/>
  <c r="G72" i="62"/>
  <c r="G71" i="62"/>
  <c r="G70" i="62"/>
  <c r="G69" i="62"/>
  <c r="G68" i="62"/>
  <c r="G67" i="62"/>
  <c r="G66" i="62"/>
  <c r="G65" i="62"/>
  <c r="G64" i="62"/>
  <c r="G63" i="62"/>
  <c r="G62" i="62"/>
  <c r="G61" i="62"/>
  <c r="G60" i="62"/>
  <c r="G59" i="62"/>
  <c r="G58" i="62"/>
  <c r="G57" i="62"/>
  <c r="G56" i="62"/>
  <c r="G55" i="62"/>
  <c r="G54" i="62"/>
  <c r="G53" i="62"/>
  <c r="G52" i="62"/>
  <c r="G51" i="62"/>
  <c r="G50" i="62"/>
  <c r="G49" i="62"/>
  <c r="G48" i="62"/>
  <c r="G47" i="62"/>
  <c r="G46" i="62"/>
  <c r="G45" i="62"/>
  <c r="G44" i="62"/>
  <c r="G43" i="62"/>
  <c r="G42" i="62"/>
  <c r="G41" i="62"/>
  <c r="G40" i="62"/>
  <c r="G39" i="62"/>
  <c r="G38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20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G7" i="62"/>
  <c r="K38" i="137" l="1"/>
  <c r="J38" i="137"/>
  <c r="I38" i="137"/>
  <c r="H38" i="137"/>
  <c r="G38" i="137"/>
  <c r="F38" i="137"/>
  <c r="BE188" i="106" l="1"/>
  <c r="BD188" i="106"/>
  <c r="BC188" i="106"/>
  <c r="BB188" i="106"/>
  <c r="BA188" i="106"/>
  <c r="AZ188" i="106"/>
  <c r="AY188" i="106"/>
  <c r="AX188" i="106"/>
  <c r="AW188" i="106"/>
  <c r="AV188" i="106"/>
  <c r="AU188" i="106"/>
  <c r="AT188" i="106"/>
  <c r="AS188" i="106"/>
  <c r="AR188" i="106"/>
  <c r="AQ188" i="106"/>
  <c r="AP188" i="106"/>
  <c r="AO188" i="106"/>
  <c r="AN188" i="106"/>
  <c r="AM188" i="106"/>
  <c r="BE187" i="106"/>
  <c r="BD187" i="106"/>
  <c r="BC187" i="106"/>
  <c r="BB187" i="106"/>
  <c r="BA187" i="106"/>
  <c r="AZ187" i="106"/>
  <c r="AY187" i="106"/>
  <c r="AX187" i="106"/>
  <c r="AW187" i="106"/>
  <c r="AV187" i="106"/>
  <c r="AU187" i="106"/>
  <c r="AT187" i="106"/>
  <c r="AS187" i="106"/>
  <c r="AR187" i="106"/>
  <c r="AQ187" i="106"/>
  <c r="AP187" i="106"/>
  <c r="AO187" i="106"/>
  <c r="AN187" i="106"/>
  <c r="AM187" i="106"/>
  <c r="AI187" i="106"/>
  <c r="AH187" i="106"/>
  <c r="BE186" i="106"/>
  <c r="BD186" i="106"/>
  <c r="BC186" i="106"/>
  <c r="BB186" i="106"/>
  <c r="BA186" i="106"/>
  <c r="AZ186" i="106"/>
  <c r="AY186" i="106"/>
  <c r="AX186" i="106"/>
  <c r="AW186" i="106"/>
  <c r="AV186" i="106"/>
  <c r="AU186" i="106"/>
  <c r="AT186" i="106"/>
  <c r="AS186" i="106"/>
  <c r="AR186" i="106"/>
  <c r="AQ186" i="106"/>
  <c r="AP186" i="106"/>
  <c r="AO186" i="106"/>
  <c r="AN186" i="106"/>
  <c r="AM186" i="106"/>
  <c r="AI186" i="106"/>
  <c r="AH186" i="106"/>
  <c r="BE185" i="106"/>
  <c r="BD185" i="106"/>
  <c r="BC185" i="106"/>
  <c r="BB185" i="106"/>
  <c r="BA185" i="106"/>
  <c r="AZ185" i="106"/>
  <c r="AY185" i="106"/>
  <c r="AX185" i="106"/>
  <c r="AW185" i="106"/>
  <c r="AV185" i="106"/>
  <c r="AU185" i="106"/>
  <c r="AT185" i="106"/>
  <c r="AS185" i="106"/>
  <c r="AR185" i="106"/>
  <c r="AQ185" i="106"/>
  <c r="AP185" i="106"/>
  <c r="AO185" i="106"/>
  <c r="AN185" i="106"/>
  <c r="AM185" i="106"/>
  <c r="AI185" i="106"/>
  <c r="AH185" i="106"/>
  <c r="BE184" i="106"/>
  <c r="BD184" i="106"/>
  <c r="BC184" i="106"/>
  <c r="BB184" i="106"/>
  <c r="BA184" i="106"/>
  <c r="AZ184" i="106"/>
  <c r="AY184" i="106"/>
  <c r="AX184" i="106"/>
  <c r="AW184" i="106"/>
  <c r="AV184" i="106"/>
  <c r="AU184" i="106"/>
  <c r="AT184" i="106"/>
  <c r="AS184" i="106"/>
  <c r="AR184" i="106"/>
  <c r="AQ184" i="106"/>
  <c r="AP184" i="106"/>
  <c r="AO184" i="106"/>
  <c r="AN184" i="106"/>
  <c r="AM184" i="106"/>
  <c r="AI184" i="106"/>
  <c r="AH184" i="106"/>
  <c r="BE183" i="106"/>
  <c r="BD183" i="106"/>
  <c r="BC183" i="106"/>
  <c r="BB183" i="106"/>
  <c r="BA183" i="106"/>
  <c r="AZ183" i="106"/>
  <c r="AY183" i="106"/>
  <c r="AX183" i="106"/>
  <c r="AW183" i="106"/>
  <c r="AV183" i="106"/>
  <c r="AU183" i="106"/>
  <c r="AT183" i="106"/>
  <c r="AS183" i="106"/>
  <c r="AR183" i="106"/>
  <c r="AQ183" i="106"/>
  <c r="AP183" i="106"/>
  <c r="AO183" i="106"/>
  <c r="AN183" i="106"/>
  <c r="AM183" i="106"/>
  <c r="AI183" i="106"/>
  <c r="AH183" i="106"/>
  <c r="BE182" i="106"/>
  <c r="BD182" i="106"/>
  <c r="BC182" i="106"/>
  <c r="BB182" i="106"/>
  <c r="BA182" i="106"/>
  <c r="AZ182" i="106"/>
  <c r="AY182" i="106"/>
  <c r="AX182" i="106"/>
  <c r="AW182" i="106"/>
  <c r="AV182" i="106"/>
  <c r="AU182" i="106"/>
  <c r="AT182" i="106"/>
  <c r="AS182" i="106"/>
  <c r="AR182" i="106"/>
  <c r="AQ182" i="106"/>
  <c r="AP182" i="106"/>
  <c r="AO182" i="106"/>
  <c r="AN182" i="106"/>
  <c r="AM182" i="106"/>
  <c r="AI182" i="106"/>
  <c r="AH182" i="106"/>
  <c r="BE181" i="106"/>
  <c r="BD181" i="106"/>
  <c r="BC181" i="106"/>
  <c r="BB181" i="106"/>
  <c r="BA181" i="106"/>
  <c r="AZ181" i="106"/>
  <c r="AY181" i="106"/>
  <c r="AX181" i="106"/>
  <c r="AW181" i="106"/>
  <c r="AV181" i="106"/>
  <c r="AU181" i="106"/>
  <c r="AT181" i="106"/>
  <c r="AS181" i="106"/>
  <c r="AR181" i="106"/>
  <c r="AQ181" i="106"/>
  <c r="AP181" i="106"/>
  <c r="AO181" i="106"/>
  <c r="AN181" i="106"/>
  <c r="AM181" i="106"/>
  <c r="AI181" i="106"/>
  <c r="AH181" i="106"/>
  <c r="BE180" i="106"/>
  <c r="BD180" i="106"/>
  <c r="BC180" i="106"/>
  <c r="BB180" i="106"/>
  <c r="BA180" i="106"/>
  <c r="AZ180" i="106"/>
  <c r="AY180" i="106"/>
  <c r="AX180" i="106"/>
  <c r="AW180" i="106"/>
  <c r="AV180" i="106"/>
  <c r="AU180" i="106"/>
  <c r="AT180" i="106"/>
  <c r="AS180" i="106"/>
  <c r="AR180" i="106"/>
  <c r="AQ180" i="106"/>
  <c r="AP180" i="106"/>
  <c r="AO180" i="106"/>
  <c r="AN180" i="106"/>
  <c r="AM180" i="106"/>
  <c r="AI180" i="106"/>
  <c r="AH180" i="106"/>
  <c r="BE179" i="106"/>
  <c r="BD179" i="106"/>
  <c r="BC179" i="106"/>
  <c r="BB179" i="106"/>
  <c r="BA179" i="106"/>
  <c r="AZ179" i="106"/>
  <c r="AY179" i="106"/>
  <c r="AX179" i="106"/>
  <c r="AW179" i="106"/>
  <c r="AV179" i="106"/>
  <c r="AU179" i="106"/>
  <c r="AT179" i="106"/>
  <c r="AS179" i="106"/>
  <c r="AR179" i="106"/>
  <c r="AQ179" i="106"/>
  <c r="AP179" i="106"/>
  <c r="AO179" i="106"/>
  <c r="AN179" i="106"/>
  <c r="AM179" i="106"/>
  <c r="AI179" i="106"/>
  <c r="AH179" i="106"/>
  <c r="BE178" i="106"/>
  <c r="BD178" i="106"/>
  <c r="BC178" i="106"/>
  <c r="BB178" i="106"/>
  <c r="BA178" i="106"/>
  <c r="AZ178" i="106"/>
  <c r="AY178" i="106"/>
  <c r="AX178" i="106"/>
  <c r="AW178" i="106"/>
  <c r="AV178" i="106"/>
  <c r="AU178" i="106"/>
  <c r="AT178" i="106"/>
  <c r="AS178" i="106"/>
  <c r="AR178" i="106"/>
  <c r="AQ178" i="106"/>
  <c r="AP178" i="106"/>
  <c r="AO178" i="106"/>
  <c r="AN178" i="106"/>
  <c r="AM178" i="106"/>
  <c r="AI178" i="106"/>
  <c r="AH178" i="106"/>
  <c r="BE177" i="106"/>
  <c r="BD177" i="106"/>
  <c r="BC177" i="106"/>
  <c r="BB177" i="106"/>
  <c r="BA177" i="106"/>
  <c r="AZ177" i="106"/>
  <c r="AY177" i="106"/>
  <c r="AX177" i="106"/>
  <c r="AW177" i="106"/>
  <c r="AV177" i="106"/>
  <c r="AU177" i="106"/>
  <c r="AT177" i="106"/>
  <c r="AS177" i="106"/>
  <c r="AR177" i="106"/>
  <c r="AQ177" i="106"/>
  <c r="AP177" i="106"/>
  <c r="AO177" i="106"/>
  <c r="AN177" i="106"/>
  <c r="AM177" i="106"/>
  <c r="AI177" i="106"/>
  <c r="AH177" i="106"/>
  <c r="BE176" i="106"/>
  <c r="BD176" i="106"/>
  <c r="BC176" i="106"/>
  <c r="BB176" i="106"/>
  <c r="BA176" i="106"/>
  <c r="AZ176" i="106"/>
  <c r="AY176" i="106"/>
  <c r="AX176" i="106"/>
  <c r="AW176" i="106"/>
  <c r="AV176" i="106"/>
  <c r="AU176" i="106"/>
  <c r="AT176" i="106"/>
  <c r="AS176" i="106"/>
  <c r="AR176" i="106"/>
  <c r="AQ176" i="106"/>
  <c r="AP176" i="106"/>
  <c r="AO176" i="106"/>
  <c r="AN176" i="106"/>
  <c r="AM176" i="106"/>
  <c r="AI176" i="106"/>
  <c r="BE175" i="106"/>
  <c r="BD175" i="106"/>
  <c r="BC175" i="106"/>
  <c r="BB175" i="106"/>
  <c r="BA175" i="106"/>
  <c r="AZ175" i="106"/>
  <c r="AY175" i="106"/>
  <c r="AX175" i="106"/>
  <c r="AW175" i="106"/>
  <c r="AV175" i="106"/>
  <c r="AU175" i="106"/>
  <c r="AT175" i="106"/>
  <c r="AS175" i="106"/>
  <c r="AR175" i="106"/>
  <c r="AQ175" i="106"/>
  <c r="AP175" i="106"/>
  <c r="AO175" i="106"/>
  <c r="AN175" i="106"/>
  <c r="AM175" i="106"/>
  <c r="AI175" i="106"/>
  <c r="AH175" i="106"/>
  <c r="BE174" i="106"/>
  <c r="BD174" i="106"/>
  <c r="BC174" i="106"/>
  <c r="BB174" i="106"/>
  <c r="BA174" i="106"/>
  <c r="AZ174" i="106"/>
  <c r="AY174" i="106"/>
  <c r="AX174" i="106"/>
  <c r="AW174" i="106"/>
  <c r="AV174" i="106"/>
  <c r="AU174" i="106"/>
  <c r="AT174" i="106"/>
  <c r="AS174" i="106"/>
  <c r="AR174" i="106"/>
  <c r="AQ174" i="106"/>
  <c r="AP174" i="106"/>
  <c r="AO174" i="106"/>
  <c r="AN174" i="106"/>
  <c r="AM174" i="106"/>
  <c r="AI174" i="106"/>
  <c r="AH174" i="106"/>
  <c r="BE173" i="106"/>
  <c r="BD173" i="106"/>
  <c r="BC173" i="106"/>
  <c r="BB173" i="106"/>
  <c r="BA173" i="106"/>
  <c r="AZ173" i="106"/>
  <c r="AY173" i="106"/>
  <c r="AX173" i="106"/>
  <c r="AW173" i="106"/>
  <c r="AV173" i="106"/>
  <c r="AU173" i="106"/>
  <c r="AT173" i="106"/>
  <c r="AS173" i="106"/>
  <c r="AR173" i="106"/>
  <c r="AQ173" i="106"/>
  <c r="AP173" i="106"/>
  <c r="AO173" i="106"/>
  <c r="AN173" i="106"/>
  <c r="AM173" i="106"/>
  <c r="AI173" i="106"/>
  <c r="AH173" i="106"/>
  <c r="BE172" i="106"/>
  <c r="BD172" i="106"/>
  <c r="BC172" i="106"/>
  <c r="BB172" i="106"/>
  <c r="BA172" i="106"/>
  <c r="AZ172" i="106"/>
  <c r="AY172" i="106"/>
  <c r="AX172" i="106"/>
  <c r="AW172" i="106"/>
  <c r="AV172" i="106"/>
  <c r="AU172" i="106"/>
  <c r="AT172" i="106"/>
  <c r="AS172" i="106"/>
  <c r="AR172" i="106"/>
  <c r="AQ172" i="106"/>
  <c r="AP172" i="106"/>
  <c r="AO172" i="106"/>
  <c r="AN172" i="106"/>
  <c r="AM172" i="106"/>
  <c r="AI172" i="106"/>
  <c r="AH172" i="106"/>
  <c r="BE171" i="106"/>
  <c r="BD171" i="106"/>
  <c r="BC171" i="106"/>
  <c r="BB171" i="106"/>
  <c r="BA171" i="106"/>
  <c r="AZ171" i="106"/>
  <c r="AY171" i="106"/>
  <c r="AX171" i="106"/>
  <c r="AW171" i="106"/>
  <c r="AV171" i="106"/>
  <c r="AU171" i="106"/>
  <c r="AT171" i="106"/>
  <c r="AS171" i="106"/>
  <c r="AR171" i="106"/>
  <c r="AQ171" i="106"/>
  <c r="AP171" i="106"/>
  <c r="AO171" i="106"/>
  <c r="AN171" i="106"/>
  <c r="AM171" i="106"/>
  <c r="AI171" i="106"/>
  <c r="AH171" i="106"/>
  <c r="BE170" i="106"/>
  <c r="BD170" i="106"/>
  <c r="BC170" i="106"/>
  <c r="BB170" i="106"/>
  <c r="BA170" i="106"/>
  <c r="AZ170" i="106"/>
  <c r="AY170" i="106"/>
  <c r="AX170" i="106"/>
  <c r="AW170" i="106"/>
  <c r="AV170" i="106"/>
  <c r="AU170" i="106"/>
  <c r="AT170" i="106"/>
  <c r="AS170" i="106"/>
  <c r="AR170" i="106"/>
  <c r="AQ170" i="106"/>
  <c r="AP170" i="106"/>
  <c r="AO170" i="106"/>
  <c r="AN170" i="106"/>
  <c r="AM170" i="106"/>
  <c r="AI170" i="106"/>
  <c r="BE169" i="106"/>
  <c r="BD169" i="106"/>
  <c r="BC169" i="106"/>
  <c r="BB169" i="106"/>
  <c r="BA169" i="106"/>
  <c r="AZ169" i="106"/>
  <c r="AY169" i="106"/>
  <c r="AX169" i="106"/>
  <c r="AW169" i="106"/>
  <c r="AV169" i="106"/>
  <c r="AU169" i="106"/>
  <c r="AT169" i="106"/>
  <c r="AS169" i="106"/>
  <c r="AR169" i="106"/>
  <c r="AQ169" i="106"/>
  <c r="AP169" i="106"/>
  <c r="AO169" i="106"/>
  <c r="AN169" i="106"/>
  <c r="AM169" i="106"/>
  <c r="AI169" i="106"/>
  <c r="BE168" i="106"/>
  <c r="BD168" i="106"/>
  <c r="BC168" i="106"/>
  <c r="BB168" i="106"/>
  <c r="BA168" i="106"/>
  <c r="AZ168" i="106"/>
  <c r="AY168" i="106"/>
  <c r="AX168" i="106"/>
  <c r="AW168" i="106"/>
  <c r="AV168" i="106"/>
  <c r="AU168" i="106"/>
  <c r="AT168" i="106"/>
  <c r="AS168" i="106"/>
  <c r="AR168" i="106"/>
  <c r="AQ168" i="106"/>
  <c r="AP168" i="106"/>
  <c r="AO168" i="106"/>
  <c r="AN168" i="106"/>
  <c r="AM168" i="106"/>
  <c r="AI168" i="106"/>
  <c r="BE167" i="106"/>
  <c r="BD167" i="106"/>
  <c r="BC167" i="106"/>
  <c r="BB167" i="106"/>
  <c r="BA167" i="106"/>
  <c r="AZ167" i="106"/>
  <c r="AY167" i="106"/>
  <c r="AX167" i="106"/>
  <c r="AW167" i="106"/>
  <c r="AV167" i="106"/>
  <c r="AU167" i="106"/>
  <c r="AT167" i="106"/>
  <c r="AS167" i="106"/>
  <c r="AR167" i="106"/>
  <c r="AQ167" i="106"/>
  <c r="AP167" i="106"/>
  <c r="AO167" i="106"/>
  <c r="AN167" i="106"/>
  <c r="AM167" i="106"/>
  <c r="AI167" i="106"/>
  <c r="AH167" i="106"/>
  <c r="BE166" i="106"/>
  <c r="BD166" i="106"/>
  <c r="BC166" i="106"/>
  <c r="BB166" i="106"/>
  <c r="BA166" i="106"/>
  <c r="AZ166" i="106"/>
  <c r="AY166" i="106"/>
  <c r="AX166" i="106"/>
  <c r="AW166" i="106"/>
  <c r="AV166" i="106"/>
  <c r="AU166" i="106"/>
  <c r="AT166" i="106"/>
  <c r="AS166" i="106"/>
  <c r="AR166" i="106"/>
  <c r="AQ166" i="106"/>
  <c r="AP166" i="106"/>
  <c r="AO166" i="106"/>
  <c r="AN166" i="106"/>
  <c r="AM166" i="106"/>
  <c r="AI166" i="106"/>
  <c r="AH166" i="106"/>
  <c r="BE165" i="106"/>
  <c r="BD165" i="106"/>
  <c r="BC165" i="106"/>
  <c r="BB165" i="106"/>
  <c r="BA165" i="106"/>
  <c r="AZ165" i="106"/>
  <c r="AY165" i="106"/>
  <c r="AX165" i="106"/>
  <c r="AW165" i="106"/>
  <c r="AV165" i="106"/>
  <c r="AU165" i="106"/>
  <c r="AT165" i="106"/>
  <c r="AS165" i="106"/>
  <c r="AR165" i="106"/>
  <c r="AQ165" i="106"/>
  <c r="AP165" i="106"/>
  <c r="AO165" i="106"/>
  <c r="AN165" i="106"/>
  <c r="AM165" i="106"/>
  <c r="AI165" i="106"/>
  <c r="AH165" i="106"/>
  <c r="BE164" i="106"/>
  <c r="BD164" i="106"/>
  <c r="BC164" i="106"/>
  <c r="BB164" i="106"/>
  <c r="BA164" i="106"/>
  <c r="AZ164" i="106"/>
  <c r="AY164" i="106"/>
  <c r="AX164" i="106"/>
  <c r="AW164" i="106"/>
  <c r="AV164" i="106"/>
  <c r="AU164" i="106"/>
  <c r="AT164" i="106"/>
  <c r="AS164" i="106"/>
  <c r="AR164" i="106"/>
  <c r="AQ164" i="106"/>
  <c r="AP164" i="106"/>
  <c r="AO164" i="106"/>
  <c r="AN164" i="106"/>
  <c r="AM164" i="106"/>
  <c r="AI164" i="106"/>
  <c r="AH164" i="106"/>
  <c r="BE163" i="106"/>
  <c r="BD163" i="106"/>
  <c r="BC163" i="106"/>
  <c r="BB163" i="106"/>
  <c r="BA163" i="106"/>
  <c r="AZ163" i="106"/>
  <c r="AY163" i="106"/>
  <c r="AX163" i="106"/>
  <c r="AW163" i="106"/>
  <c r="AV163" i="106"/>
  <c r="AU163" i="106"/>
  <c r="AT163" i="106"/>
  <c r="AS163" i="106"/>
  <c r="AR163" i="106"/>
  <c r="AQ163" i="106"/>
  <c r="AP163" i="106"/>
  <c r="AO163" i="106"/>
  <c r="AN163" i="106"/>
  <c r="AM163" i="106"/>
  <c r="AI163" i="106"/>
  <c r="AH163" i="106"/>
  <c r="BE162" i="106"/>
  <c r="BD162" i="106"/>
  <c r="BC162" i="106"/>
  <c r="BB162" i="106"/>
  <c r="BA162" i="106"/>
  <c r="AZ162" i="106"/>
  <c r="AY162" i="106"/>
  <c r="AX162" i="106"/>
  <c r="AW162" i="106"/>
  <c r="AV162" i="106"/>
  <c r="AU162" i="106"/>
  <c r="AT162" i="106"/>
  <c r="AS162" i="106"/>
  <c r="AR162" i="106"/>
  <c r="AQ162" i="106"/>
  <c r="AP162" i="106"/>
  <c r="AO162" i="106"/>
  <c r="AN162" i="106"/>
  <c r="AM162" i="106"/>
  <c r="AI162" i="106"/>
  <c r="AH162" i="106"/>
  <c r="BE161" i="106"/>
  <c r="BD161" i="106"/>
  <c r="BC161" i="106"/>
  <c r="BB161" i="106"/>
  <c r="BA161" i="106"/>
  <c r="AZ161" i="106"/>
  <c r="AY161" i="106"/>
  <c r="AX161" i="106"/>
  <c r="AW161" i="106"/>
  <c r="AV161" i="106"/>
  <c r="AU161" i="106"/>
  <c r="AT161" i="106"/>
  <c r="AS161" i="106"/>
  <c r="AR161" i="106"/>
  <c r="AQ161" i="106"/>
  <c r="AP161" i="106"/>
  <c r="AO161" i="106"/>
  <c r="AN161" i="106"/>
  <c r="AM161" i="106"/>
  <c r="AI161" i="106"/>
  <c r="AH161" i="106"/>
  <c r="BE160" i="106"/>
  <c r="BD160" i="106"/>
  <c r="BC160" i="106"/>
  <c r="BB160" i="106"/>
  <c r="BA160" i="106"/>
  <c r="AZ160" i="106"/>
  <c r="AY160" i="106"/>
  <c r="AX160" i="106"/>
  <c r="AW160" i="106"/>
  <c r="AV160" i="106"/>
  <c r="AU160" i="106"/>
  <c r="AT160" i="106"/>
  <c r="AS160" i="106"/>
  <c r="AR160" i="106"/>
  <c r="AQ160" i="106"/>
  <c r="AP160" i="106"/>
  <c r="AO160" i="106"/>
  <c r="AN160" i="106"/>
  <c r="AM160" i="106"/>
  <c r="AI160" i="106"/>
  <c r="AH160" i="106"/>
  <c r="BE159" i="106"/>
  <c r="BD159" i="106"/>
  <c r="BC159" i="106"/>
  <c r="BB159" i="106"/>
  <c r="BA159" i="106"/>
  <c r="AZ159" i="106"/>
  <c r="AY159" i="106"/>
  <c r="AX159" i="106"/>
  <c r="AW159" i="106"/>
  <c r="AV159" i="106"/>
  <c r="AU159" i="106"/>
  <c r="AT159" i="106"/>
  <c r="AS159" i="106"/>
  <c r="AR159" i="106"/>
  <c r="AQ159" i="106"/>
  <c r="AP159" i="106"/>
  <c r="AO159" i="106"/>
  <c r="AN159" i="106"/>
  <c r="AM159" i="106"/>
  <c r="AI159" i="106"/>
  <c r="AH159" i="106"/>
  <c r="BE158" i="106"/>
  <c r="BD158" i="106"/>
  <c r="BC158" i="106"/>
  <c r="BB158" i="106"/>
  <c r="BA158" i="106"/>
  <c r="AZ158" i="106"/>
  <c r="AY158" i="106"/>
  <c r="AX158" i="106"/>
  <c r="AW158" i="106"/>
  <c r="AV158" i="106"/>
  <c r="AU158" i="106"/>
  <c r="AT158" i="106"/>
  <c r="AS158" i="106"/>
  <c r="AR158" i="106"/>
  <c r="AQ158" i="106"/>
  <c r="AP158" i="106"/>
  <c r="AO158" i="106"/>
  <c r="AN158" i="106"/>
  <c r="AM158" i="106"/>
  <c r="AI158" i="106"/>
  <c r="AH158" i="106"/>
  <c r="BE157" i="106"/>
  <c r="BD157" i="106"/>
  <c r="BC157" i="106"/>
  <c r="BB157" i="106"/>
  <c r="BA157" i="106"/>
  <c r="AZ157" i="106"/>
  <c r="AY157" i="106"/>
  <c r="AX157" i="106"/>
  <c r="AW157" i="106"/>
  <c r="AV157" i="106"/>
  <c r="AU157" i="106"/>
  <c r="AT157" i="106"/>
  <c r="AS157" i="106"/>
  <c r="AR157" i="106"/>
  <c r="AQ157" i="106"/>
  <c r="AP157" i="106"/>
  <c r="AO157" i="106"/>
  <c r="AN157" i="106"/>
  <c r="AM157" i="106"/>
  <c r="AI157" i="106"/>
  <c r="AH157" i="106"/>
  <c r="BE156" i="106"/>
  <c r="BD156" i="106"/>
  <c r="BC156" i="106"/>
  <c r="BB156" i="106"/>
  <c r="BA156" i="106"/>
  <c r="AZ156" i="106"/>
  <c r="AY156" i="106"/>
  <c r="AX156" i="106"/>
  <c r="AW156" i="106"/>
  <c r="AV156" i="106"/>
  <c r="AU156" i="106"/>
  <c r="AT156" i="106"/>
  <c r="AS156" i="106"/>
  <c r="AR156" i="106"/>
  <c r="AQ156" i="106"/>
  <c r="AP156" i="106"/>
  <c r="AO156" i="106"/>
  <c r="AN156" i="106"/>
  <c r="AM156" i="106"/>
  <c r="AI156" i="106"/>
  <c r="AH156" i="106"/>
  <c r="BE155" i="106"/>
  <c r="BD155" i="106"/>
  <c r="BC155" i="106"/>
  <c r="BB155" i="106"/>
  <c r="BA155" i="106"/>
  <c r="AZ155" i="106"/>
  <c r="AY155" i="106"/>
  <c r="AX155" i="106"/>
  <c r="AW155" i="106"/>
  <c r="AV155" i="106"/>
  <c r="AU155" i="106"/>
  <c r="AT155" i="106"/>
  <c r="AS155" i="106"/>
  <c r="AR155" i="106"/>
  <c r="AQ155" i="106"/>
  <c r="AP155" i="106"/>
  <c r="AO155" i="106"/>
  <c r="AN155" i="106"/>
  <c r="AM155" i="106"/>
  <c r="AI155" i="106"/>
  <c r="AH155" i="106"/>
  <c r="BE154" i="106"/>
  <c r="BD154" i="106"/>
  <c r="BC154" i="106"/>
  <c r="BB154" i="106"/>
  <c r="BA154" i="106"/>
  <c r="AZ154" i="106"/>
  <c r="AY154" i="106"/>
  <c r="AX154" i="106"/>
  <c r="AW154" i="106"/>
  <c r="AV154" i="106"/>
  <c r="AU154" i="106"/>
  <c r="AT154" i="106"/>
  <c r="AS154" i="106"/>
  <c r="AR154" i="106"/>
  <c r="AQ154" i="106"/>
  <c r="AP154" i="106"/>
  <c r="AO154" i="106"/>
  <c r="AN154" i="106"/>
  <c r="AM154" i="106"/>
  <c r="AI154" i="106"/>
  <c r="AH154" i="106"/>
  <c r="BE153" i="106"/>
  <c r="BD153" i="106"/>
  <c r="BC153" i="106"/>
  <c r="BB153" i="106"/>
  <c r="BA153" i="106"/>
  <c r="AZ153" i="106"/>
  <c r="AY153" i="106"/>
  <c r="AX153" i="106"/>
  <c r="AW153" i="106"/>
  <c r="AV153" i="106"/>
  <c r="AU153" i="106"/>
  <c r="AT153" i="106"/>
  <c r="AS153" i="106"/>
  <c r="AR153" i="106"/>
  <c r="AQ153" i="106"/>
  <c r="AP153" i="106"/>
  <c r="AO153" i="106"/>
  <c r="AN153" i="106"/>
  <c r="AM153" i="106"/>
  <c r="AI153" i="106"/>
  <c r="BE152" i="106"/>
  <c r="BD152" i="106"/>
  <c r="BC152" i="106"/>
  <c r="BB152" i="106"/>
  <c r="BA152" i="106"/>
  <c r="AZ152" i="106"/>
  <c r="AY152" i="106"/>
  <c r="AX152" i="106"/>
  <c r="AW152" i="106"/>
  <c r="AV152" i="106"/>
  <c r="AU152" i="106"/>
  <c r="AT152" i="106"/>
  <c r="AS152" i="106"/>
  <c r="AR152" i="106"/>
  <c r="AQ152" i="106"/>
  <c r="AP152" i="106"/>
  <c r="AO152" i="106"/>
  <c r="AN152" i="106"/>
  <c r="AM152" i="106"/>
  <c r="AI152" i="106"/>
  <c r="AH152" i="106"/>
  <c r="BE151" i="106"/>
  <c r="BD151" i="106"/>
  <c r="BC151" i="106"/>
  <c r="BB151" i="106"/>
  <c r="BA151" i="106"/>
  <c r="AZ151" i="106"/>
  <c r="AY151" i="106"/>
  <c r="AX151" i="106"/>
  <c r="AW151" i="106"/>
  <c r="AV151" i="106"/>
  <c r="AU151" i="106"/>
  <c r="AT151" i="106"/>
  <c r="AS151" i="106"/>
  <c r="AR151" i="106"/>
  <c r="AQ151" i="106"/>
  <c r="AP151" i="106"/>
  <c r="AO151" i="106"/>
  <c r="AN151" i="106"/>
  <c r="AM151" i="106"/>
  <c r="AI151" i="106"/>
  <c r="BE150" i="106"/>
  <c r="BD150" i="106"/>
  <c r="BC150" i="106"/>
  <c r="BB150" i="106"/>
  <c r="BA150" i="106"/>
  <c r="AZ150" i="106"/>
  <c r="AY150" i="106"/>
  <c r="AX150" i="106"/>
  <c r="AW150" i="106"/>
  <c r="AV150" i="106"/>
  <c r="AU150" i="106"/>
  <c r="AT150" i="106"/>
  <c r="AS150" i="106"/>
  <c r="AR150" i="106"/>
  <c r="AQ150" i="106"/>
  <c r="AP150" i="106"/>
  <c r="AO150" i="106"/>
  <c r="AN150" i="106"/>
  <c r="AM150" i="106"/>
  <c r="AI150" i="106"/>
  <c r="AH150" i="106"/>
  <c r="BE149" i="106"/>
  <c r="BD149" i="106"/>
  <c r="BC149" i="106"/>
  <c r="BB149" i="106"/>
  <c r="BA149" i="106"/>
  <c r="AZ149" i="106"/>
  <c r="AY149" i="106"/>
  <c r="AX149" i="106"/>
  <c r="AW149" i="106"/>
  <c r="AV149" i="106"/>
  <c r="AU149" i="106"/>
  <c r="AT149" i="106"/>
  <c r="AS149" i="106"/>
  <c r="AR149" i="106"/>
  <c r="AQ149" i="106"/>
  <c r="AP149" i="106"/>
  <c r="AO149" i="106"/>
  <c r="AN149" i="106"/>
  <c r="AM149" i="106"/>
  <c r="AI149" i="106"/>
  <c r="AH149" i="106"/>
  <c r="BE148" i="106"/>
  <c r="BD148" i="106"/>
  <c r="BC148" i="106"/>
  <c r="BB148" i="106"/>
  <c r="BA148" i="106"/>
  <c r="AZ148" i="106"/>
  <c r="AY148" i="106"/>
  <c r="AX148" i="106"/>
  <c r="AW148" i="106"/>
  <c r="AV148" i="106"/>
  <c r="AU148" i="106"/>
  <c r="AT148" i="106"/>
  <c r="AS148" i="106"/>
  <c r="AR148" i="106"/>
  <c r="AQ148" i="106"/>
  <c r="AP148" i="106"/>
  <c r="AO148" i="106"/>
  <c r="AN148" i="106"/>
  <c r="AM148" i="106"/>
  <c r="AI148" i="106"/>
  <c r="AH148" i="106"/>
  <c r="BE147" i="106"/>
  <c r="BD147" i="106"/>
  <c r="BC147" i="106"/>
  <c r="BB147" i="106"/>
  <c r="BA147" i="106"/>
  <c r="AZ147" i="106"/>
  <c r="AY147" i="106"/>
  <c r="AX147" i="106"/>
  <c r="AW147" i="106"/>
  <c r="AV147" i="106"/>
  <c r="AU147" i="106"/>
  <c r="AT147" i="106"/>
  <c r="AS147" i="106"/>
  <c r="AR147" i="106"/>
  <c r="AQ147" i="106"/>
  <c r="AP147" i="106"/>
  <c r="AO147" i="106"/>
  <c r="AN147" i="106"/>
  <c r="AM147" i="106"/>
  <c r="AI147" i="106"/>
  <c r="AH147" i="106"/>
  <c r="BE146" i="106"/>
  <c r="BD146" i="106"/>
  <c r="BC146" i="106"/>
  <c r="BB146" i="106"/>
  <c r="BA146" i="106"/>
  <c r="AZ146" i="106"/>
  <c r="AY146" i="106"/>
  <c r="AX146" i="106"/>
  <c r="AW146" i="106"/>
  <c r="AV146" i="106"/>
  <c r="AU146" i="106"/>
  <c r="AT146" i="106"/>
  <c r="AS146" i="106"/>
  <c r="AR146" i="106"/>
  <c r="AQ146" i="106"/>
  <c r="AP146" i="106"/>
  <c r="AO146" i="106"/>
  <c r="AN146" i="106"/>
  <c r="AM146" i="106"/>
  <c r="AI146" i="106"/>
  <c r="AH146" i="106"/>
  <c r="BE145" i="106"/>
  <c r="BD145" i="106"/>
  <c r="BC145" i="106"/>
  <c r="BB145" i="106"/>
  <c r="BA145" i="106"/>
  <c r="AZ145" i="106"/>
  <c r="AY145" i="106"/>
  <c r="AX145" i="106"/>
  <c r="AW145" i="106"/>
  <c r="AV145" i="106"/>
  <c r="AU145" i="106"/>
  <c r="AT145" i="106"/>
  <c r="AS145" i="106"/>
  <c r="AR145" i="106"/>
  <c r="AQ145" i="106"/>
  <c r="AP145" i="106"/>
  <c r="AO145" i="106"/>
  <c r="AN145" i="106"/>
  <c r="AM145" i="106"/>
  <c r="AI145" i="106"/>
  <c r="AH145" i="106"/>
  <c r="BE144" i="106"/>
  <c r="BD144" i="106"/>
  <c r="BC144" i="106"/>
  <c r="BB144" i="106"/>
  <c r="BA144" i="106"/>
  <c r="AZ144" i="106"/>
  <c r="AY144" i="106"/>
  <c r="AX144" i="106"/>
  <c r="AW144" i="106"/>
  <c r="AV144" i="106"/>
  <c r="AU144" i="106"/>
  <c r="AT144" i="106"/>
  <c r="AS144" i="106"/>
  <c r="AR144" i="106"/>
  <c r="AQ144" i="106"/>
  <c r="AP144" i="106"/>
  <c r="AO144" i="106"/>
  <c r="AN144" i="106"/>
  <c r="AM144" i="106"/>
  <c r="AI144" i="106"/>
  <c r="AH144" i="106"/>
  <c r="BE143" i="106"/>
  <c r="BD143" i="106"/>
  <c r="BC143" i="106"/>
  <c r="BB143" i="106"/>
  <c r="BA143" i="106"/>
  <c r="AZ143" i="106"/>
  <c r="AY143" i="106"/>
  <c r="AX143" i="106"/>
  <c r="AW143" i="106"/>
  <c r="AV143" i="106"/>
  <c r="AU143" i="106"/>
  <c r="AT143" i="106"/>
  <c r="AS143" i="106"/>
  <c r="AR143" i="106"/>
  <c r="AQ143" i="106"/>
  <c r="AP143" i="106"/>
  <c r="AO143" i="106"/>
  <c r="AN143" i="106"/>
  <c r="AM143" i="106"/>
  <c r="AI143" i="106"/>
  <c r="AH143" i="106"/>
  <c r="BE142" i="106"/>
  <c r="BD142" i="106"/>
  <c r="BC142" i="106"/>
  <c r="BB142" i="106"/>
  <c r="BA142" i="106"/>
  <c r="AZ142" i="106"/>
  <c r="AY142" i="106"/>
  <c r="AX142" i="106"/>
  <c r="AW142" i="106"/>
  <c r="AV142" i="106"/>
  <c r="AU142" i="106"/>
  <c r="AT142" i="106"/>
  <c r="AS142" i="106"/>
  <c r="AR142" i="106"/>
  <c r="AQ142" i="106"/>
  <c r="AP142" i="106"/>
  <c r="AO142" i="106"/>
  <c r="AN142" i="106"/>
  <c r="AM142" i="106"/>
  <c r="AI142" i="106"/>
  <c r="AH142" i="106"/>
  <c r="BE141" i="106"/>
  <c r="BD141" i="106"/>
  <c r="BC141" i="106"/>
  <c r="BB141" i="106"/>
  <c r="BA141" i="106"/>
  <c r="AZ141" i="106"/>
  <c r="AY141" i="106"/>
  <c r="AX141" i="106"/>
  <c r="AW141" i="106"/>
  <c r="AV141" i="106"/>
  <c r="AU141" i="106"/>
  <c r="AT141" i="106"/>
  <c r="AS141" i="106"/>
  <c r="AR141" i="106"/>
  <c r="AQ141" i="106"/>
  <c r="AP141" i="106"/>
  <c r="AO141" i="106"/>
  <c r="AN141" i="106"/>
  <c r="AM141" i="106"/>
  <c r="AI141" i="106"/>
  <c r="BE140" i="106"/>
  <c r="BD140" i="106"/>
  <c r="BC140" i="106"/>
  <c r="BB140" i="106"/>
  <c r="BA140" i="106"/>
  <c r="AZ140" i="106"/>
  <c r="AY140" i="106"/>
  <c r="AX140" i="106"/>
  <c r="AW140" i="106"/>
  <c r="AV140" i="106"/>
  <c r="AU140" i="106"/>
  <c r="AT140" i="106"/>
  <c r="AS140" i="106"/>
  <c r="AR140" i="106"/>
  <c r="AQ140" i="106"/>
  <c r="AP140" i="106"/>
  <c r="AO140" i="106"/>
  <c r="AN140" i="106"/>
  <c r="AM140" i="106"/>
  <c r="AI140" i="106"/>
  <c r="AH140" i="106"/>
  <c r="BE139" i="106"/>
  <c r="BD139" i="106"/>
  <c r="BC139" i="106"/>
  <c r="BB139" i="106"/>
  <c r="BA139" i="106"/>
  <c r="AZ139" i="106"/>
  <c r="AY139" i="106"/>
  <c r="AX139" i="106"/>
  <c r="AW139" i="106"/>
  <c r="AV139" i="106"/>
  <c r="AU139" i="106"/>
  <c r="AT139" i="106"/>
  <c r="AS139" i="106"/>
  <c r="AR139" i="106"/>
  <c r="AQ139" i="106"/>
  <c r="AP139" i="106"/>
  <c r="AO139" i="106"/>
  <c r="AN139" i="106"/>
  <c r="AM139" i="106"/>
  <c r="AI139" i="106"/>
  <c r="AH139" i="106"/>
  <c r="BE138" i="106"/>
  <c r="BD138" i="106"/>
  <c r="BC138" i="106"/>
  <c r="BB138" i="106"/>
  <c r="BA138" i="106"/>
  <c r="AZ138" i="106"/>
  <c r="AY138" i="106"/>
  <c r="AX138" i="106"/>
  <c r="AW138" i="106"/>
  <c r="AV138" i="106"/>
  <c r="AU138" i="106"/>
  <c r="AT138" i="106"/>
  <c r="AS138" i="106"/>
  <c r="AR138" i="106"/>
  <c r="AQ138" i="106"/>
  <c r="AP138" i="106"/>
  <c r="AO138" i="106"/>
  <c r="AN138" i="106"/>
  <c r="AM138" i="106"/>
  <c r="AI138" i="106"/>
  <c r="AH138" i="106"/>
  <c r="BE137" i="106"/>
  <c r="BD137" i="106"/>
  <c r="BC137" i="106"/>
  <c r="BB137" i="106"/>
  <c r="BA137" i="106"/>
  <c r="AZ137" i="106"/>
  <c r="AY137" i="106"/>
  <c r="AX137" i="106"/>
  <c r="AW137" i="106"/>
  <c r="AV137" i="106"/>
  <c r="AU137" i="106"/>
  <c r="AT137" i="106"/>
  <c r="AS137" i="106"/>
  <c r="AR137" i="106"/>
  <c r="AQ137" i="106"/>
  <c r="AP137" i="106"/>
  <c r="AO137" i="106"/>
  <c r="AN137" i="106"/>
  <c r="AM137" i="106"/>
  <c r="AI137" i="106"/>
  <c r="AH137" i="106"/>
  <c r="BE136" i="106"/>
  <c r="BD136" i="106"/>
  <c r="BC136" i="106"/>
  <c r="BB136" i="106"/>
  <c r="BA136" i="106"/>
  <c r="AZ136" i="106"/>
  <c r="AY136" i="106"/>
  <c r="AX136" i="106"/>
  <c r="AW136" i="106"/>
  <c r="AV136" i="106"/>
  <c r="AU136" i="106"/>
  <c r="AT136" i="106"/>
  <c r="AS136" i="106"/>
  <c r="AR136" i="106"/>
  <c r="AQ136" i="106"/>
  <c r="AP136" i="106"/>
  <c r="AO136" i="106"/>
  <c r="AN136" i="106"/>
  <c r="AM136" i="106"/>
  <c r="AI136" i="106"/>
  <c r="AH136" i="106"/>
  <c r="BE135" i="106"/>
  <c r="BD135" i="106"/>
  <c r="BC135" i="106"/>
  <c r="BB135" i="106"/>
  <c r="BA135" i="106"/>
  <c r="AZ135" i="106"/>
  <c r="AY135" i="106"/>
  <c r="AX135" i="106"/>
  <c r="AW135" i="106"/>
  <c r="AV135" i="106"/>
  <c r="AU135" i="106"/>
  <c r="AT135" i="106"/>
  <c r="AS135" i="106"/>
  <c r="AR135" i="106"/>
  <c r="AQ135" i="106"/>
  <c r="AP135" i="106"/>
  <c r="AO135" i="106"/>
  <c r="AN135" i="106"/>
  <c r="AM135" i="106"/>
  <c r="AI135" i="106"/>
  <c r="AH135" i="106"/>
  <c r="BE134" i="106"/>
  <c r="BD134" i="106"/>
  <c r="BC134" i="106"/>
  <c r="BB134" i="106"/>
  <c r="BA134" i="106"/>
  <c r="AZ134" i="106"/>
  <c r="AY134" i="106"/>
  <c r="AX134" i="106"/>
  <c r="AW134" i="106"/>
  <c r="AV134" i="106"/>
  <c r="AU134" i="106"/>
  <c r="AT134" i="106"/>
  <c r="AS134" i="106"/>
  <c r="AR134" i="106"/>
  <c r="AQ134" i="106"/>
  <c r="AP134" i="106"/>
  <c r="AO134" i="106"/>
  <c r="AN134" i="106"/>
  <c r="AM134" i="106"/>
  <c r="AI134" i="106"/>
  <c r="AH134" i="106"/>
  <c r="BE133" i="106"/>
  <c r="BD133" i="106"/>
  <c r="BC133" i="106"/>
  <c r="BB133" i="106"/>
  <c r="BA133" i="106"/>
  <c r="AZ133" i="106"/>
  <c r="AY133" i="106"/>
  <c r="AX133" i="106"/>
  <c r="AW133" i="106"/>
  <c r="AV133" i="106"/>
  <c r="AU133" i="106"/>
  <c r="AT133" i="106"/>
  <c r="AS133" i="106"/>
  <c r="AR133" i="106"/>
  <c r="AQ133" i="106"/>
  <c r="AP133" i="106"/>
  <c r="AO133" i="106"/>
  <c r="AN133" i="106"/>
  <c r="AM133" i="106"/>
  <c r="AI133" i="106"/>
  <c r="AH133" i="106"/>
  <c r="BE132" i="106"/>
  <c r="BD132" i="106"/>
  <c r="BC132" i="106"/>
  <c r="BB132" i="106"/>
  <c r="BA132" i="106"/>
  <c r="AZ132" i="106"/>
  <c r="AY132" i="106"/>
  <c r="AX132" i="106"/>
  <c r="AW132" i="106"/>
  <c r="AV132" i="106"/>
  <c r="AU132" i="106"/>
  <c r="AT132" i="106"/>
  <c r="AS132" i="106"/>
  <c r="AR132" i="106"/>
  <c r="AQ132" i="106"/>
  <c r="AP132" i="106"/>
  <c r="AO132" i="106"/>
  <c r="AN132" i="106"/>
  <c r="AM132" i="106"/>
  <c r="AI132" i="106"/>
  <c r="AH132" i="106"/>
  <c r="BE131" i="106"/>
  <c r="BD131" i="106"/>
  <c r="BC131" i="106"/>
  <c r="BB131" i="106"/>
  <c r="BA131" i="106"/>
  <c r="AZ131" i="106"/>
  <c r="AY131" i="106"/>
  <c r="AX131" i="106"/>
  <c r="AW131" i="106"/>
  <c r="AV131" i="106"/>
  <c r="AU131" i="106"/>
  <c r="AT131" i="106"/>
  <c r="AS131" i="106"/>
  <c r="AR131" i="106"/>
  <c r="AQ131" i="106"/>
  <c r="AP131" i="106"/>
  <c r="AO131" i="106"/>
  <c r="AN131" i="106"/>
  <c r="AM131" i="106"/>
  <c r="AI131" i="106"/>
  <c r="AH131" i="106"/>
  <c r="BE130" i="106"/>
  <c r="BD130" i="106"/>
  <c r="BC130" i="106"/>
  <c r="BB130" i="106"/>
  <c r="BA130" i="106"/>
  <c r="AZ130" i="106"/>
  <c r="AY130" i="106"/>
  <c r="AX130" i="106"/>
  <c r="AW130" i="106"/>
  <c r="AV130" i="106"/>
  <c r="AU130" i="106"/>
  <c r="AT130" i="106"/>
  <c r="AS130" i="106"/>
  <c r="AR130" i="106"/>
  <c r="AQ130" i="106"/>
  <c r="AP130" i="106"/>
  <c r="AO130" i="106"/>
  <c r="AN130" i="106"/>
  <c r="AM130" i="106"/>
  <c r="AI130" i="106"/>
  <c r="BE129" i="106"/>
  <c r="BD129" i="106"/>
  <c r="BC129" i="106"/>
  <c r="BB129" i="106"/>
  <c r="BA129" i="106"/>
  <c r="AZ129" i="106"/>
  <c r="AY129" i="106"/>
  <c r="AX129" i="106"/>
  <c r="AW129" i="106"/>
  <c r="AV129" i="106"/>
  <c r="AU129" i="106"/>
  <c r="AT129" i="106"/>
  <c r="AS129" i="106"/>
  <c r="AR129" i="106"/>
  <c r="AQ129" i="106"/>
  <c r="AP129" i="106"/>
  <c r="AO129" i="106"/>
  <c r="AN129" i="106"/>
  <c r="AM129" i="106"/>
  <c r="AI129" i="106"/>
  <c r="AH129" i="106"/>
  <c r="BE128" i="106"/>
  <c r="BD128" i="106"/>
  <c r="BC128" i="106"/>
  <c r="BB128" i="106"/>
  <c r="BA128" i="106"/>
  <c r="AZ128" i="106"/>
  <c r="AY128" i="106"/>
  <c r="AX128" i="106"/>
  <c r="AW128" i="106"/>
  <c r="AV128" i="106"/>
  <c r="AU128" i="106"/>
  <c r="AT128" i="106"/>
  <c r="AS128" i="106"/>
  <c r="AR128" i="106"/>
  <c r="AQ128" i="106"/>
  <c r="AP128" i="106"/>
  <c r="AO128" i="106"/>
  <c r="AN128" i="106"/>
  <c r="AM128" i="106"/>
  <c r="AI128" i="106"/>
  <c r="AH128" i="106"/>
  <c r="BE127" i="106"/>
  <c r="BD127" i="106"/>
  <c r="BC127" i="106"/>
  <c r="BB127" i="106"/>
  <c r="BA127" i="106"/>
  <c r="AZ127" i="106"/>
  <c r="AY127" i="106"/>
  <c r="AX127" i="106"/>
  <c r="AW127" i="106"/>
  <c r="AV127" i="106"/>
  <c r="AU127" i="106"/>
  <c r="AT127" i="106"/>
  <c r="AS127" i="106"/>
  <c r="AR127" i="106"/>
  <c r="AQ127" i="106"/>
  <c r="AP127" i="106"/>
  <c r="AO127" i="106"/>
  <c r="AN127" i="106"/>
  <c r="AM127" i="106"/>
  <c r="AI127" i="106"/>
  <c r="AH127" i="106"/>
  <c r="BE126" i="106"/>
  <c r="BD126" i="106"/>
  <c r="BC126" i="106"/>
  <c r="BB126" i="106"/>
  <c r="BA126" i="106"/>
  <c r="AZ126" i="106"/>
  <c r="AY126" i="106"/>
  <c r="AX126" i="106"/>
  <c r="AW126" i="106"/>
  <c r="AV126" i="106"/>
  <c r="AU126" i="106"/>
  <c r="AT126" i="106"/>
  <c r="AS126" i="106"/>
  <c r="AR126" i="106"/>
  <c r="AQ126" i="106"/>
  <c r="AP126" i="106"/>
  <c r="AO126" i="106"/>
  <c r="AN126" i="106"/>
  <c r="AM126" i="106"/>
  <c r="AI126" i="106"/>
  <c r="AH126" i="106"/>
  <c r="BE125" i="106"/>
  <c r="BD125" i="106"/>
  <c r="BC125" i="106"/>
  <c r="BB125" i="106"/>
  <c r="BA125" i="106"/>
  <c r="AZ125" i="106"/>
  <c r="AY125" i="106"/>
  <c r="AX125" i="106"/>
  <c r="AW125" i="106"/>
  <c r="AV125" i="106"/>
  <c r="AU125" i="106"/>
  <c r="AT125" i="106"/>
  <c r="AS125" i="106"/>
  <c r="AR125" i="106"/>
  <c r="AQ125" i="106"/>
  <c r="AP125" i="106"/>
  <c r="AO125" i="106"/>
  <c r="AN125" i="106"/>
  <c r="AM125" i="106"/>
  <c r="AI125" i="106"/>
  <c r="AH125" i="106"/>
  <c r="BE124" i="106"/>
  <c r="BD124" i="106"/>
  <c r="BC124" i="106"/>
  <c r="BB124" i="106"/>
  <c r="BA124" i="106"/>
  <c r="AZ124" i="106"/>
  <c r="AY124" i="106"/>
  <c r="AX124" i="106"/>
  <c r="AW124" i="106"/>
  <c r="AV124" i="106"/>
  <c r="AU124" i="106"/>
  <c r="AT124" i="106"/>
  <c r="AS124" i="106"/>
  <c r="AR124" i="106"/>
  <c r="AQ124" i="106"/>
  <c r="AP124" i="106"/>
  <c r="AO124" i="106"/>
  <c r="AN124" i="106"/>
  <c r="AM124" i="106"/>
  <c r="AI124" i="106"/>
  <c r="AH124" i="106"/>
  <c r="BE123" i="106"/>
  <c r="BD123" i="106"/>
  <c r="BC123" i="106"/>
  <c r="BB123" i="106"/>
  <c r="BA123" i="106"/>
  <c r="AZ123" i="106"/>
  <c r="AY123" i="106"/>
  <c r="AX123" i="106"/>
  <c r="AW123" i="106"/>
  <c r="AV123" i="106"/>
  <c r="AU123" i="106"/>
  <c r="AT123" i="106"/>
  <c r="AS123" i="106"/>
  <c r="AR123" i="106"/>
  <c r="AQ123" i="106"/>
  <c r="AP123" i="106"/>
  <c r="AO123" i="106"/>
  <c r="AN123" i="106"/>
  <c r="AM123" i="106"/>
  <c r="AI123" i="106"/>
  <c r="AH123" i="106"/>
  <c r="BE122" i="106"/>
  <c r="BD122" i="106"/>
  <c r="BC122" i="106"/>
  <c r="BB122" i="106"/>
  <c r="BA122" i="106"/>
  <c r="AZ122" i="106"/>
  <c r="AY122" i="106"/>
  <c r="AX122" i="106"/>
  <c r="AW122" i="106"/>
  <c r="AV122" i="106"/>
  <c r="AU122" i="106"/>
  <c r="AT122" i="106"/>
  <c r="AS122" i="106"/>
  <c r="AR122" i="106"/>
  <c r="AQ122" i="106"/>
  <c r="AP122" i="106"/>
  <c r="AO122" i="106"/>
  <c r="AN122" i="106"/>
  <c r="AM122" i="106"/>
  <c r="AI122" i="106"/>
  <c r="AH122" i="106"/>
  <c r="BE121" i="106"/>
  <c r="BD121" i="106"/>
  <c r="BC121" i="106"/>
  <c r="BB121" i="106"/>
  <c r="BA121" i="106"/>
  <c r="AZ121" i="106"/>
  <c r="AY121" i="106"/>
  <c r="AX121" i="106"/>
  <c r="AW121" i="106"/>
  <c r="AV121" i="106"/>
  <c r="AU121" i="106"/>
  <c r="AT121" i="106"/>
  <c r="AS121" i="106"/>
  <c r="AR121" i="106"/>
  <c r="AQ121" i="106"/>
  <c r="AP121" i="106"/>
  <c r="AO121" i="106"/>
  <c r="AN121" i="106"/>
  <c r="AM121" i="106"/>
  <c r="AI121" i="106"/>
  <c r="AH121" i="106"/>
  <c r="BE120" i="106"/>
  <c r="BD120" i="106"/>
  <c r="BC120" i="106"/>
  <c r="BB120" i="106"/>
  <c r="BA120" i="106"/>
  <c r="AZ120" i="106"/>
  <c r="AY120" i="106"/>
  <c r="AX120" i="106"/>
  <c r="AW120" i="106"/>
  <c r="AV120" i="106"/>
  <c r="AU120" i="106"/>
  <c r="AT120" i="106"/>
  <c r="AS120" i="106"/>
  <c r="AR120" i="106"/>
  <c r="AQ120" i="106"/>
  <c r="AP120" i="106"/>
  <c r="AO120" i="106"/>
  <c r="AN120" i="106"/>
  <c r="AM120" i="106"/>
  <c r="AI120" i="106"/>
  <c r="AH120" i="106"/>
  <c r="BE119" i="106"/>
  <c r="BD119" i="106"/>
  <c r="BC119" i="106"/>
  <c r="BB119" i="106"/>
  <c r="BA119" i="106"/>
  <c r="AZ119" i="106"/>
  <c r="AY119" i="106"/>
  <c r="AX119" i="106"/>
  <c r="AW119" i="106"/>
  <c r="AV119" i="106"/>
  <c r="AU119" i="106"/>
  <c r="AT119" i="106"/>
  <c r="AS119" i="106"/>
  <c r="AR119" i="106"/>
  <c r="AQ119" i="106"/>
  <c r="AP119" i="106"/>
  <c r="AO119" i="106"/>
  <c r="AN119" i="106"/>
  <c r="AM119" i="106"/>
  <c r="AI119" i="106"/>
  <c r="AH119" i="106"/>
  <c r="BE118" i="106"/>
  <c r="BD118" i="106"/>
  <c r="BC118" i="106"/>
  <c r="BB118" i="106"/>
  <c r="BA118" i="106"/>
  <c r="AZ118" i="106"/>
  <c r="AY118" i="106"/>
  <c r="AX118" i="106"/>
  <c r="AW118" i="106"/>
  <c r="AV118" i="106"/>
  <c r="AU118" i="106"/>
  <c r="AT118" i="106"/>
  <c r="AS118" i="106"/>
  <c r="AR118" i="106"/>
  <c r="AQ118" i="106"/>
  <c r="AP118" i="106"/>
  <c r="AO118" i="106"/>
  <c r="AN118" i="106"/>
  <c r="AM118" i="106"/>
  <c r="AI118" i="106"/>
  <c r="AH118" i="106"/>
  <c r="BE117" i="106"/>
  <c r="BD117" i="106"/>
  <c r="BC117" i="106"/>
  <c r="BB117" i="106"/>
  <c r="BA117" i="106"/>
  <c r="AZ117" i="106"/>
  <c r="AY117" i="106"/>
  <c r="AX117" i="106"/>
  <c r="AW117" i="106"/>
  <c r="AV117" i="106"/>
  <c r="AU117" i="106"/>
  <c r="AT117" i="106"/>
  <c r="AS117" i="106"/>
  <c r="AR117" i="106"/>
  <c r="AQ117" i="106"/>
  <c r="AP117" i="106"/>
  <c r="AO117" i="106"/>
  <c r="AN117" i="106"/>
  <c r="AM117" i="106"/>
  <c r="AI117" i="106"/>
  <c r="AH117" i="106"/>
  <c r="BE116" i="106"/>
  <c r="BD116" i="106"/>
  <c r="BC116" i="106"/>
  <c r="BB116" i="106"/>
  <c r="BA116" i="106"/>
  <c r="AZ116" i="106"/>
  <c r="AY116" i="106"/>
  <c r="AX116" i="106"/>
  <c r="AW116" i="106"/>
  <c r="AV116" i="106"/>
  <c r="AU116" i="106"/>
  <c r="AT116" i="106"/>
  <c r="AS116" i="106"/>
  <c r="AR116" i="106"/>
  <c r="AQ116" i="106"/>
  <c r="AP116" i="106"/>
  <c r="AO116" i="106"/>
  <c r="AN116" i="106"/>
  <c r="AM116" i="106"/>
  <c r="AI116" i="106"/>
  <c r="AH116" i="106"/>
  <c r="BE115" i="106"/>
  <c r="BD115" i="106"/>
  <c r="BC115" i="106"/>
  <c r="BB115" i="106"/>
  <c r="BA115" i="106"/>
  <c r="AZ115" i="106"/>
  <c r="AY115" i="106"/>
  <c r="AX115" i="106"/>
  <c r="AW115" i="106"/>
  <c r="AV115" i="106"/>
  <c r="AU115" i="106"/>
  <c r="AT115" i="106"/>
  <c r="AS115" i="106"/>
  <c r="AR115" i="106"/>
  <c r="AQ115" i="106"/>
  <c r="AP115" i="106"/>
  <c r="AO115" i="106"/>
  <c r="AN115" i="106"/>
  <c r="AM115" i="106"/>
  <c r="AI115" i="106"/>
  <c r="AH115" i="106"/>
  <c r="BE114" i="106"/>
  <c r="BD114" i="106"/>
  <c r="BC114" i="106"/>
  <c r="BB114" i="106"/>
  <c r="BA114" i="106"/>
  <c r="AZ114" i="106"/>
  <c r="AY114" i="106"/>
  <c r="AX114" i="106"/>
  <c r="AW114" i="106"/>
  <c r="AV114" i="106"/>
  <c r="AU114" i="106"/>
  <c r="AT114" i="106"/>
  <c r="AS114" i="106"/>
  <c r="AR114" i="106"/>
  <c r="AQ114" i="106"/>
  <c r="AP114" i="106"/>
  <c r="AO114" i="106"/>
  <c r="AN114" i="106"/>
  <c r="AM114" i="106"/>
  <c r="AI114" i="106"/>
  <c r="AH114" i="106"/>
  <c r="BE113" i="106"/>
  <c r="BD113" i="106"/>
  <c r="BC113" i="106"/>
  <c r="BB113" i="106"/>
  <c r="BA113" i="106"/>
  <c r="AZ113" i="106"/>
  <c r="AY113" i="106"/>
  <c r="AX113" i="106"/>
  <c r="AW113" i="106"/>
  <c r="AV113" i="106"/>
  <c r="AU113" i="106"/>
  <c r="AT113" i="106"/>
  <c r="AS113" i="106"/>
  <c r="AR113" i="106"/>
  <c r="AQ113" i="106"/>
  <c r="AP113" i="106"/>
  <c r="AO113" i="106"/>
  <c r="AN113" i="106"/>
  <c r="AM113" i="106"/>
  <c r="AI113" i="106"/>
  <c r="AH113" i="106"/>
  <c r="BE112" i="106"/>
  <c r="BD112" i="106"/>
  <c r="BC112" i="106"/>
  <c r="BB112" i="106"/>
  <c r="BA112" i="106"/>
  <c r="AZ112" i="106"/>
  <c r="AY112" i="106"/>
  <c r="AX112" i="106"/>
  <c r="AW112" i="106"/>
  <c r="AV112" i="106"/>
  <c r="AU112" i="106"/>
  <c r="AT112" i="106"/>
  <c r="AS112" i="106"/>
  <c r="AR112" i="106"/>
  <c r="AQ112" i="106"/>
  <c r="AP112" i="106"/>
  <c r="AO112" i="106"/>
  <c r="AN112" i="106"/>
  <c r="AM112" i="106"/>
  <c r="AI112" i="106"/>
  <c r="AH112" i="106"/>
  <c r="BE111" i="106"/>
  <c r="BD111" i="106"/>
  <c r="BC111" i="106"/>
  <c r="BB111" i="106"/>
  <c r="BA111" i="106"/>
  <c r="AZ111" i="106"/>
  <c r="AY111" i="106"/>
  <c r="AX111" i="106"/>
  <c r="AW111" i="106"/>
  <c r="AV111" i="106"/>
  <c r="AU111" i="106"/>
  <c r="AT111" i="106"/>
  <c r="AS111" i="106"/>
  <c r="AR111" i="106"/>
  <c r="AQ111" i="106"/>
  <c r="AP111" i="106"/>
  <c r="AO111" i="106"/>
  <c r="AN111" i="106"/>
  <c r="AM111" i="106"/>
  <c r="AI111" i="106"/>
  <c r="AH111" i="106"/>
  <c r="BE110" i="106"/>
  <c r="BD110" i="106"/>
  <c r="BC110" i="106"/>
  <c r="BB110" i="106"/>
  <c r="BA110" i="106"/>
  <c r="AZ110" i="106"/>
  <c r="AY110" i="106"/>
  <c r="AX110" i="106"/>
  <c r="AW110" i="106"/>
  <c r="AV110" i="106"/>
  <c r="AU110" i="106"/>
  <c r="AT110" i="106"/>
  <c r="AS110" i="106"/>
  <c r="AR110" i="106"/>
  <c r="AQ110" i="106"/>
  <c r="AP110" i="106"/>
  <c r="AO110" i="106"/>
  <c r="AN110" i="106"/>
  <c r="AM110" i="106"/>
  <c r="AI110" i="106"/>
  <c r="AH110" i="106"/>
  <c r="BE109" i="106"/>
  <c r="BD109" i="106"/>
  <c r="BC109" i="106"/>
  <c r="BB109" i="106"/>
  <c r="BA109" i="106"/>
  <c r="AZ109" i="106"/>
  <c r="AY109" i="106"/>
  <c r="AX109" i="106"/>
  <c r="AW109" i="106"/>
  <c r="AV109" i="106"/>
  <c r="AU109" i="106"/>
  <c r="AT109" i="106"/>
  <c r="AS109" i="106"/>
  <c r="AR109" i="106"/>
  <c r="AQ109" i="106"/>
  <c r="AP109" i="106"/>
  <c r="AO109" i="106"/>
  <c r="AN109" i="106"/>
  <c r="AM109" i="106"/>
  <c r="AI109" i="106"/>
  <c r="AH109" i="106"/>
  <c r="BE108" i="106"/>
  <c r="BD108" i="106"/>
  <c r="BC108" i="106"/>
  <c r="BB108" i="106"/>
  <c r="BA108" i="106"/>
  <c r="AZ108" i="106"/>
  <c r="AY108" i="106"/>
  <c r="AX108" i="106"/>
  <c r="AW108" i="106"/>
  <c r="AV108" i="106"/>
  <c r="AU108" i="106"/>
  <c r="AT108" i="106"/>
  <c r="AS108" i="106"/>
  <c r="AR108" i="106"/>
  <c r="AQ108" i="106"/>
  <c r="AP108" i="106"/>
  <c r="AO108" i="106"/>
  <c r="AN108" i="106"/>
  <c r="AM108" i="106"/>
  <c r="AI108" i="106"/>
  <c r="AH108" i="106"/>
  <c r="BE107" i="106"/>
  <c r="BD107" i="106"/>
  <c r="BC107" i="106"/>
  <c r="BB107" i="106"/>
  <c r="BA107" i="106"/>
  <c r="AZ107" i="106"/>
  <c r="AY107" i="106"/>
  <c r="AX107" i="106"/>
  <c r="AW107" i="106"/>
  <c r="AV107" i="106"/>
  <c r="AU107" i="106"/>
  <c r="AT107" i="106"/>
  <c r="AS107" i="106"/>
  <c r="AR107" i="106"/>
  <c r="AQ107" i="106"/>
  <c r="AP107" i="106"/>
  <c r="AO107" i="106"/>
  <c r="AN107" i="106"/>
  <c r="AM107" i="106"/>
  <c r="AI107" i="106"/>
  <c r="AH107" i="106"/>
  <c r="BE106" i="106"/>
  <c r="BD106" i="106"/>
  <c r="BC106" i="106"/>
  <c r="BB106" i="106"/>
  <c r="BA106" i="106"/>
  <c r="AZ106" i="106"/>
  <c r="AY106" i="106"/>
  <c r="AX106" i="106"/>
  <c r="AW106" i="106"/>
  <c r="AV106" i="106"/>
  <c r="AU106" i="106"/>
  <c r="AT106" i="106"/>
  <c r="AS106" i="106"/>
  <c r="AR106" i="106"/>
  <c r="AQ106" i="106"/>
  <c r="AP106" i="106"/>
  <c r="AO106" i="106"/>
  <c r="AN106" i="106"/>
  <c r="AM106" i="106"/>
  <c r="AI106" i="106"/>
  <c r="AH106" i="106"/>
  <c r="BE105" i="106"/>
  <c r="BD105" i="106"/>
  <c r="BC105" i="106"/>
  <c r="BB105" i="106"/>
  <c r="BA105" i="106"/>
  <c r="AZ105" i="106"/>
  <c r="AY105" i="106"/>
  <c r="AX105" i="106"/>
  <c r="AW105" i="106"/>
  <c r="AV105" i="106"/>
  <c r="AU105" i="106"/>
  <c r="AT105" i="106"/>
  <c r="AS105" i="106"/>
  <c r="AR105" i="106"/>
  <c r="AQ105" i="106"/>
  <c r="AP105" i="106"/>
  <c r="AO105" i="106"/>
  <c r="AN105" i="106"/>
  <c r="AM105" i="106"/>
  <c r="AI105" i="106"/>
  <c r="AH105" i="106"/>
  <c r="BE104" i="106"/>
  <c r="BD104" i="106"/>
  <c r="BC104" i="106"/>
  <c r="BB104" i="106"/>
  <c r="BA104" i="106"/>
  <c r="AZ104" i="106"/>
  <c r="AY104" i="106"/>
  <c r="AX104" i="106"/>
  <c r="AW104" i="106"/>
  <c r="AV104" i="106"/>
  <c r="AU104" i="106"/>
  <c r="AT104" i="106"/>
  <c r="AS104" i="106"/>
  <c r="AR104" i="106"/>
  <c r="AQ104" i="106"/>
  <c r="AP104" i="106"/>
  <c r="AO104" i="106"/>
  <c r="AN104" i="106"/>
  <c r="AM104" i="106"/>
  <c r="AI104" i="106"/>
  <c r="AH104" i="106"/>
  <c r="BE103" i="106"/>
  <c r="BD103" i="106"/>
  <c r="BC103" i="106"/>
  <c r="BB103" i="106"/>
  <c r="BA103" i="106"/>
  <c r="AZ103" i="106"/>
  <c r="AY103" i="106"/>
  <c r="AX103" i="106"/>
  <c r="AW103" i="106"/>
  <c r="AV103" i="106"/>
  <c r="AU103" i="106"/>
  <c r="AT103" i="106"/>
  <c r="AS103" i="106"/>
  <c r="AR103" i="106"/>
  <c r="AQ103" i="106"/>
  <c r="AP103" i="106"/>
  <c r="AO103" i="106"/>
  <c r="AN103" i="106"/>
  <c r="AM103" i="106"/>
  <c r="AI103" i="106"/>
  <c r="AH103" i="106"/>
  <c r="BE102" i="106"/>
  <c r="BD102" i="106"/>
  <c r="BC102" i="106"/>
  <c r="BB102" i="106"/>
  <c r="BA102" i="106"/>
  <c r="AZ102" i="106"/>
  <c r="AY102" i="106"/>
  <c r="AX102" i="106"/>
  <c r="AW102" i="106"/>
  <c r="AV102" i="106"/>
  <c r="AU102" i="106"/>
  <c r="AT102" i="106"/>
  <c r="AS102" i="106"/>
  <c r="AR102" i="106"/>
  <c r="AQ102" i="106"/>
  <c r="AP102" i="106"/>
  <c r="AO102" i="106"/>
  <c r="AN102" i="106"/>
  <c r="AM102" i="106"/>
  <c r="AI102" i="106"/>
  <c r="AH102" i="106"/>
  <c r="BE101" i="106"/>
  <c r="BD101" i="106"/>
  <c r="BC101" i="106"/>
  <c r="BB101" i="106"/>
  <c r="BA101" i="106"/>
  <c r="AZ101" i="106"/>
  <c r="AY101" i="106"/>
  <c r="AX101" i="106"/>
  <c r="AW101" i="106"/>
  <c r="AV101" i="106"/>
  <c r="AU101" i="106"/>
  <c r="AT101" i="106"/>
  <c r="AS101" i="106"/>
  <c r="AR101" i="106"/>
  <c r="AQ101" i="106"/>
  <c r="AP101" i="106"/>
  <c r="AO101" i="106"/>
  <c r="AN101" i="106"/>
  <c r="AM101" i="106"/>
  <c r="AI101" i="106"/>
  <c r="AH101" i="106"/>
  <c r="BE100" i="106"/>
  <c r="BD100" i="106"/>
  <c r="BC100" i="106"/>
  <c r="BB100" i="106"/>
  <c r="BA100" i="106"/>
  <c r="AZ100" i="106"/>
  <c r="AY100" i="106"/>
  <c r="AX100" i="106"/>
  <c r="AW100" i="106"/>
  <c r="AV100" i="106"/>
  <c r="AU100" i="106"/>
  <c r="AT100" i="106"/>
  <c r="AS100" i="106"/>
  <c r="AR100" i="106"/>
  <c r="AQ100" i="106"/>
  <c r="AP100" i="106"/>
  <c r="AO100" i="106"/>
  <c r="AN100" i="106"/>
  <c r="AM100" i="106"/>
  <c r="AI100" i="106"/>
  <c r="AH100" i="106"/>
  <c r="BE99" i="106"/>
  <c r="BD99" i="106"/>
  <c r="BC99" i="106"/>
  <c r="BB99" i="106"/>
  <c r="BA99" i="106"/>
  <c r="AZ99" i="106"/>
  <c r="AY99" i="106"/>
  <c r="AX99" i="106"/>
  <c r="AW99" i="106"/>
  <c r="AV99" i="106"/>
  <c r="AU99" i="106"/>
  <c r="AT99" i="106"/>
  <c r="AS99" i="106"/>
  <c r="AR99" i="106"/>
  <c r="AQ99" i="106"/>
  <c r="AP99" i="106"/>
  <c r="AO99" i="106"/>
  <c r="AN99" i="106"/>
  <c r="AM99" i="106"/>
  <c r="AI99" i="106"/>
  <c r="AH99" i="106"/>
  <c r="BE98" i="106"/>
  <c r="BD98" i="106"/>
  <c r="BC98" i="106"/>
  <c r="BB98" i="106"/>
  <c r="BA98" i="106"/>
  <c r="AZ98" i="106"/>
  <c r="AY98" i="106"/>
  <c r="AX98" i="106"/>
  <c r="AW98" i="106"/>
  <c r="AV98" i="106"/>
  <c r="AU98" i="106"/>
  <c r="AT98" i="106"/>
  <c r="AS98" i="106"/>
  <c r="AR98" i="106"/>
  <c r="AQ98" i="106"/>
  <c r="AP98" i="106"/>
  <c r="AO98" i="106"/>
  <c r="AN98" i="106"/>
  <c r="AM98" i="106"/>
  <c r="AI98" i="106"/>
  <c r="AH98" i="106"/>
  <c r="BE97" i="106"/>
  <c r="BD97" i="106"/>
  <c r="BC97" i="106"/>
  <c r="BB97" i="106"/>
  <c r="BA97" i="106"/>
  <c r="AZ97" i="106"/>
  <c r="AY97" i="106"/>
  <c r="AX97" i="106"/>
  <c r="AW97" i="106"/>
  <c r="AV97" i="106"/>
  <c r="AU97" i="106"/>
  <c r="AT97" i="106"/>
  <c r="AS97" i="106"/>
  <c r="AR97" i="106"/>
  <c r="AQ97" i="106"/>
  <c r="AP97" i="106"/>
  <c r="AO97" i="106"/>
  <c r="AN97" i="106"/>
  <c r="AM97" i="106"/>
  <c r="AI97" i="106"/>
  <c r="AH97" i="106"/>
  <c r="BE96" i="106"/>
  <c r="BD96" i="106"/>
  <c r="BC96" i="106"/>
  <c r="BB96" i="106"/>
  <c r="BA96" i="106"/>
  <c r="AZ96" i="106"/>
  <c r="AY96" i="106"/>
  <c r="AX96" i="106"/>
  <c r="AW96" i="106"/>
  <c r="AV96" i="106"/>
  <c r="AU96" i="106"/>
  <c r="AT96" i="106"/>
  <c r="AS96" i="106"/>
  <c r="AR96" i="106"/>
  <c r="AQ96" i="106"/>
  <c r="AP96" i="106"/>
  <c r="AO96" i="106"/>
  <c r="AN96" i="106"/>
  <c r="AM96" i="106"/>
  <c r="AI96" i="106"/>
  <c r="AH96" i="106"/>
  <c r="BE95" i="106"/>
  <c r="BD95" i="106"/>
  <c r="BC95" i="106"/>
  <c r="BB95" i="106"/>
  <c r="BA95" i="106"/>
  <c r="AZ95" i="106"/>
  <c r="AY95" i="106"/>
  <c r="AX95" i="106"/>
  <c r="AW95" i="106"/>
  <c r="AV95" i="106"/>
  <c r="AU95" i="106"/>
  <c r="AT95" i="106"/>
  <c r="AS95" i="106"/>
  <c r="AR95" i="106"/>
  <c r="AQ95" i="106"/>
  <c r="AP95" i="106"/>
  <c r="AO95" i="106"/>
  <c r="AN95" i="106"/>
  <c r="AM95" i="106"/>
  <c r="AI95" i="106"/>
  <c r="AH95" i="106"/>
  <c r="BE94" i="106"/>
  <c r="BD94" i="106"/>
  <c r="BC94" i="106"/>
  <c r="BB94" i="106"/>
  <c r="BA94" i="106"/>
  <c r="AZ94" i="106"/>
  <c r="AY94" i="106"/>
  <c r="AX94" i="106"/>
  <c r="AW94" i="106"/>
  <c r="AV94" i="106"/>
  <c r="AU94" i="106"/>
  <c r="AT94" i="106"/>
  <c r="AS94" i="106"/>
  <c r="AR94" i="106"/>
  <c r="AQ94" i="106"/>
  <c r="AP94" i="106"/>
  <c r="AO94" i="106"/>
  <c r="AN94" i="106"/>
  <c r="AM94" i="106"/>
  <c r="AI94" i="106"/>
  <c r="AH94" i="106"/>
  <c r="BE93" i="106"/>
  <c r="BD93" i="106"/>
  <c r="BC93" i="106"/>
  <c r="BB93" i="106"/>
  <c r="BA93" i="106"/>
  <c r="AZ93" i="106"/>
  <c r="AY93" i="106"/>
  <c r="AX93" i="106"/>
  <c r="AW93" i="106"/>
  <c r="AV93" i="106"/>
  <c r="AU93" i="106"/>
  <c r="AT93" i="106"/>
  <c r="AS93" i="106"/>
  <c r="AR93" i="106"/>
  <c r="AQ93" i="106"/>
  <c r="AP93" i="106"/>
  <c r="AO93" i="106"/>
  <c r="AN93" i="106"/>
  <c r="AM93" i="106"/>
  <c r="AI93" i="106"/>
  <c r="AH93" i="106"/>
  <c r="BE92" i="106"/>
  <c r="BD92" i="106"/>
  <c r="BC92" i="106"/>
  <c r="BB92" i="106"/>
  <c r="BA92" i="106"/>
  <c r="AZ92" i="106"/>
  <c r="AY92" i="106"/>
  <c r="AX92" i="106"/>
  <c r="AW92" i="106"/>
  <c r="AV92" i="106"/>
  <c r="AU92" i="106"/>
  <c r="AT92" i="106"/>
  <c r="AS92" i="106"/>
  <c r="AR92" i="106"/>
  <c r="AQ92" i="106"/>
  <c r="AP92" i="106"/>
  <c r="AO92" i="106"/>
  <c r="AN92" i="106"/>
  <c r="AM92" i="106"/>
  <c r="AI92" i="106"/>
  <c r="AH92" i="106"/>
  <c r="BE91" i="106"/>
  <c r="BD91" i="106"/>
  <c r="BC91" i="106"/>
  <c r="BB91" i="106"/>
  <c r="BA91" i="106"/>
  <c r="AZ91" i="106"/>
  <c r="AY91" i="106"/>
  <c r="AX91" i="106"/>
  <c r="AW91" i="106"/>
  <c r="AV91" i="106"/>
  <c r="AU91" i="106"/>
  <c r="AT91" i="106"/>
  <c r="AS91" i="106"/>
  <c r="AR91" i="106"/>
  <c r="AQ91" i="106"/>
  <c r="AP91" i="106"/>
  <c r="AO91" i="106"/>
  <c r="AN91" i="106"/>
  <c r="AM91" i="106"/>
  <c r="AI91" i="106"/>
  <c r="AH91" i="106"/>
  <c r="BE90" i="106"/>
  <c r="BD90" i="106"/>
  <c r="BC90" i="106"/>
  <c r="BB90" i="106"/>
  <c r="BA90" i="106"/>
  <c r="AZ90" i="106"/>
  <c r="AY90" i="106"/>
  <c r="AX90" i="106"/>
  <c r="AW90" i="106"/>
  <c r="AV90" i="106"/>
  <c r="AU90" i="106"/>
  <c r="AT90" i="106"/>
  <c r="AS90" i="106"/>
  <c r="AR90" i="106"/>
  <c r="AQ90" i="106"/>
  <c r="AP90" i="106"/>
  <c r="AO90" i="106"/>
  <c r="AN90" i="106"/>
  <c r="AM90" i="106"/>
  <c r="AI90" i="106"/>
  <c r="AH90" i="106"/>
  <c r="BE89" i="106"/>
  <c r="BD89" i="106"/>
  <c r="BC89" i="106"/>
  <c r="BB89" i="106"/>
  <c r="BA89" i="106"/>
  <c r="AZ89" i="106"/>
  <c r="AY89" i="106"/>
  <c r="AX89" i="106"/>
  <c r="AW89" i="106"/>
  <c r="AV89" i="106"/>
  <c r="AU89" i="106"/>
  <c r="AT89" i="106"/>
  <c r="AS89" i="106"/>
  <c r="AR89" i="106"/>
  <c r="AQ89" i="106"/>
  <c r="AP89" i="106"/>
  <c r="AO89" i="106"/>
  <c r="AN89" i="106"/>
  <c r="AM89" i="106"/>
  <c r="AI89" i="106"/>
  <c r="AH89" i="106"/>
  <c r="BE88" i="106"/>
  <c r="BD88" i="106"/>
  <c r="BC88" i="106"/>
  <c r="BB88" i="106"/>
  <c r="BA88" i="106"/>
  <c r="AZ88" i="106"/>
  <c r="AY88" i="106"/>
  <c r="AX88" i="106"/>
  <c r="AW88" i="106"/>
  <c r="AV88" i="106"/>
  <c r="AU88" i="106"/>
  <c r="AT88" i="106"/>
  <c r="AS88" i="106"/>
  <c r="AR88" i="106"/>
  <c r="AQ88" i="106"/>
  <c r="AP88" i="106"/>
  <c r="AO88" i="106"/>
  <c r="AN88" i="106"/>
  <c r="AM88" i="106"/>
  <c r="AI88" i="106"/>
  <c r="AH88" i="106"/>
  <c r="BE87" i="106"/>
  <c r="BD87" i="106"/>
  <c r="BC87" i="106"/>
  <c r="BB87" i="106"/>
  <c r="BA87" i="106"/>
  <c r="AZ87" i="106"/>
  <c r="AY87" i="106"/>
  <c r="AX87" i="106"/>
  <c r="AW87" i="106"/>
  <c r="AV87" i="106"/>
  <c r="AU87" i="106"/>
  <c r="AT87" i="106"/>
  <c r="AS87" i="106"/>
  <c r="AR87" i="106"/>
  <c r="AQ87" i="106"/>
  <c r="AP87" i="106"/>
  <c r="AO87" i="106"/>
  <c r="AN87" i="106"/>
  <c r="AM87" i="106"/>
  <c r="AI87" i="106"/>
  <c r="AH87" i="106"/>
  <c r="BE86" i="106"/>
  <c r="BD86" i="106"/>
  <c r="BC86" i="106"/>
  <c r="BB86" i="106"/>
  <c r="BA86" i="106"/>
  <c r="AZ86" i="106"/>
  <c r="AY86" i="106"/>
  <c r="AX86" i="106"/>
  <c r="AW86" i="106"/>
  <c r="AV86" i="106"/>
  <c r="AU86" i="106"/>
  <c r="AT86" i="106"/>
  <c r="AS86" i="106"/>
  <c r="AR86" i="106"/>
  <c r="AQ86" i="106"/>
  <c r="AP86" i="106"/>
  <c r="AO86" i="106"/>
  <c r="AN86" i="106"/>
  <c r="AM86" i="106"/>
  <c r="AI86" i="106"/>
  <c r="AH86" i="106"/>
  <c r="BE85" i="106"/>
  <c r="BD85" i="106"/>
  <c r="BC85" i="106"/>
  <c r="BB85" i="106"/>
  <c r="BA85" i="106"/>
  <c r="AZ85" i="106"/>
  <c r="AY85" i="106"/>
  <c r="AX85" i="106"/>
  <c r="AW85" i="106"/>
  <c r="AV85" i="106"/>
  <c r="AU85" i="106"/>
  <c r="AT85" i="106"/>
  <c r="AS85" i="106"/>
  <c r="AR85" i="106"/>
  <c r="AQ85" i="106"/>
  <c r="AP85" i="106"/>
  <c r="AO85" i="106"/>
  <c r="AN85" i="106"/>
  <c r="AM85" i="106"/>
  <c r="AI85" i="106"/>
  <c r="AH85" i="106"/>
  <c r="BE84" i="106"/>
  <c r="BD84" i="106"/>
  <c r="BC84" i="106"/>
  <c r="BB84" i="106"/>
  <c r="BA84" i="106"/>
  <c r="AZ84" i="106"/>
  <c r="AY84" i="106"/>
  <c r="AX84" i="106"/>
  <c r="AW84" i="106"/>
  <c r="AV84" i="106"/>
  <c r="AU84" i="106"/>
  <c r="AT84" i="106"/>
  <c r="AS84" i="106"/>
  <c r="AR84" i="106"/>
  <c r="AQ84" i="106"/>
  <c r="AP84" i="106"/>
  <c r="AO84" i="106"/>
  <c r="AN84" i="106"/>
  <c r="AM84" i="106"/>
  <c r="AI84" i="106"/>
  <c r="AH84" i="106"/>
  <c r="BE83" i="106"/>
  <c r="BD83" i="106"/>
  <c r="BC83" i="106"/>
  <c r="BB83" i="106"/>
  <c r="BA83" i="106"/>
  <c r="AZ83" i="106"/>
  <c r="AY83" i="106"/>
  <c r="AX83" i="106"/>
  <c r="AW83" i="106"/>
  <c r="AV83" i="106"/>
  <c r="AU83" i="106"/>
  <c r="AT83" i="106"/>
  <c r="AS83" i="106"/>
  <c r="AR83" i="106"/>
  <c r="AQ83" i="106"/>
  <c r="AP83" i="106"/>
  <c r="AO83" i="106"/>
  <c r="AN83" i="106"/>
  <c r="AM83" i="106"/>
  <c r="AI83" i="106"/>
  <c r="AH83" i="106"/>
  <c r="BE82" i="106"/>
  <c r="BD82" i="106"/>
  <c r="BC82" i="106"/>
  <c r="BB82" i="106"/>
  <c r="BA82" i="106"/>
  <c r="AZ82" i="106"/>
  <c r="AY82" i="106"/>
  <c r="AX82" i="106"/>
  <c r="AW82" i="106"/>
  <c r="AV82" i="106"/>
  <c r="AU82" i="106"/>
  <c r="AT82" i="106"/>
  <c r="AS82" i="106"/>
  <c r="AR82" i="106"/>
  <c r="AQ82" i="106"/>
  <c r="AP82" i="106"/>
  <c r="AO82" i="106"/>
  <c r="AN82" i="106"/>
  <c r="AM82" i="106"/>
  <c r="AI82" i="106"/>
  <c r="AH82" i="106"/>
  <c r="BE81" i="106"/>
  <c r="BD81" i="106"/>
  <c r="BC81" i="106"/>
  <c r="BB81" i="106"/>
  <c r="BA81" i="106"/>
  <c r="AZ81" i="106"/>
  <c r="AY81" i="106"/>
  <c r="AX81" i="106"/>
  <c r="AW81" i="106"/>
  <c r="AV81" i="106"/>
  <c r="AU81" i="106"/>
  <c r="AT81" i="106"/>
  <c r="AS81" i="106"/>
  <c r="AR81" i="106"/>
  <c r="AQ81" i="106"/>
  <c r="AP81" i="106"/>
  <c r="AO81" i="106"/>
  <c r="AN81" i="106"/>
  <c r="AM81" i="106"/>
  <c r="AI81" i="106"/>
  <c r="AH81" i="106"/>
  <c r="BE80" i="106"/>
  <c r="BD80" i="106"/>
  <c r="BC80" i="106"/>
  <c r="BB80" i="106"/>
  <c r="BA80" i="106"/>
  <c r="AZ80" i="106"/>
  <c r="AY80" i="106"/>
  <c r="AX80" i="106"/>
  <c r="AW80" i="106"/>
  <c r="AV80" i="106"/>
  <c r="AU80" i="106"/>
  <c r="AT80" i="106"/>
  <c r="AS80" i="106"/>
  <c r="AR80" i="106"/>
  <c r="AQ80" i="106"/>
  <c r="AP80" i="106"/>
  <c r="AO80" i="106"/>
  <c r="AN80" i="106"/>
  <c r="AM80" i="106"/>
  <c r="AI80" i="106"/>
  <c r="AH80" i="106"/>
  <c r="BE79" i="106"/>
  <c r="BD79" i="106"/>
  <c r="BC79" i="106"/>
  <c r="BB79" i="106"/>
  <c r="BA79" i="106"/>
  <c r="AZ79" i="106"/>
  <c r="AY79" i="106"/>
  <c r="AX79" i="106"/>
  <c r="AW79" i="106"/>
  <c r="AV79" i="106"/>
  <c r="AU79" i="106"/>
  <c r="AT79" i="106"/>
  <c r="AS79" i="106"/>
  <c r="AR79" i="106"/>
  <c r="AQ79" i="106"/>
  <c r="AP79" i="106"/>
  <c r="AO79" i="106"/>
  <c r="AN79" i="106"/>
  <c r="AM79" i="106"/>
  <c r="AI79" i="106"/>
  <c r="AH79" i="106"/>
  <c r="BE78" i="106"/>
  <c r="BD78" i="106"/>
  <c r="BC78" i="106"/>
  <c r="BB78" i="106"/>
  <c r="BA78" i="106"/>
  <c r="AZ78" i="106"/>
  <c r="AY78" i="106"/>
  <c r="AX78" i="106"/>
  <c r="AW78" i="106"/>
  <c r="AV78" i="106"/>
  <c r="AU78" i="106"/>
  <c r="AT78" i="106"/>
  <c r="AS78" i="106"/>
  <c r="AR78" i="106"/>
  <c r="AQ78" i="106"/>
  <c r="AP78" i="106"/>
  <c r="AO78" i="106"/>
  <c r="AN78" i="106"/>
  <c r="AM78" i="106"/>
  <c r="AI78" i="106"/>
  <c r="AH78" i="106"/>
  <c r="BE77" i="106"/>
  <c r="BD77" i="106"/>
  <c r="BC77" i="106"/>
  <c r="BB77" i="106"/>
  <c r="BA77" i="106"/>
  <c r="AZ77" i="106"/>
  <c r="AY77" i="106"/>
  <c r="AX77" i="106"/>
  <c r="AW77" i="106"/>
  <c r="AV77" i="106"/>
  <c r="AU77" i="106"/>
  <c r="AT77" i="106"/>
  <c r="AS77" i="106"/>
  <c r="AR77" i="106"/>
  <c r="AQ77" i="106"/>
  <c r="AP77" i="106"/>
  <c r="AO77" i="106"/>
  <c r="AN77" i="106"/>
  <c r="AM77" i="106"/>
  <c r="AI77" i="106"/>
  <c r="AH77" i="106"/>
  <c r="BE76" i="106"/>
  <c r="BD76" i="106"/>
  <c r="BC76" i="106"/>
  <c r="BB76" i="106"/>
  <c r="BA76" i="106"/>
  <c r="AZ76" i="106"/>
  <c r="AY76" i="106"/>
  <c r="AX76" i="106"/>
  <c r="AW76" i="106"/>
  <c r="AV76" i="106"/>
  <c r="AU76" i="106"/>
  <c r="AT76" i="106"/>
  <c r="AS76" i="106"/>
  <c r="AR76" i="106"/>
  <c r="AQ76" i="106"/>
  <c r="AP76" i="106"/>
  <c r="AO76" i="106"/>
  <c r="AN76" i="106"/>
  <c r="AM76" i="106"/>
  <c r="AI76" i="106"/>
  <c r="AH76" i="106"/>
  <c r="BE75" i="106"/>
  <c r="BD75" i="106"/>
  <c r="BC75" i="106"/>
  <c r="BB75" i="106"/>
  <c r="BA75" i="106"/>
  <c r="AZ75" i="106"/>
  <c r="AY75" i="106"/>
  <c r="AX75" i="106"/>
  <c r="AW75" i="106"/>
  <c r="AV75" i="106"/>
  <c r="AU75" i="106"/>
  <c r="AT75" i="106"/>
  <c r="AS75" i="106"/>
  <c r="AR75" i="106"/>
  <c r="AQ75" i="106"/>
  <c r="AP75" i="106"/>
  <c r="AO75" i="106"/>
  <c r="AN75" i="106"/>
  <c r="AM75" i="106"/>
  <c r="AI75" i="106"/>
  <c r="AH75" i="106"/>
  <c r="BE74" i="106"/>
  <c r="BD74" i="106"/>
  <c r="BC74" i="106"/>
  <c r="BB74" i="106"/>
  <c r="BA74" i="106"/>
  <c r="AZ74" i="106"/>
  <c r="AY74" i="106"/>
  <c r="AX74" i="106"/>
  <c r="AW74" i="106"/>
  <c r="AV74" i="106"/>
  <c r="AU74" i="106"/>
  <c r="AT74" i="106"/>
  <c r="AS74" i="106"/>
  <c r="AR74" i="106"/>
  <c r="AQ74" i="106"/>
  <c r="AP74" i="106"/>
  <c r="AO74" i="106"/>
  <c r="AN74" i="106"/>
  <c r="AM74" i="106"/>
  <c r="AI74" i="106"/>
  <c r="AH74" i="106"/>
  <c r="BE73" i="106"/>
  <c r="BD73" i="106"/>
  <c r="BC73" i="106"/>
  <c r="BB73" i="106"/>
  <c r="BA73" i="106"/>
  <c r="AZ73" i="106"/>
  <c r="AY73" i="106"/>
  <c r="AX73" i="106"/>
  <c r="AW73" i="106"/>
  <c r="AV73" i="106"/>
  <c r="AU73" i="106"/>
  <c r="AT73" i="106"/>
  <c r="AS73" i="106"/>
  <c r="AR73" i="106"/>
  <c r="AQ73" i="106"/>
  <c r="AP73" i="106"/>
  <c r="AO73" i="106"/>
  <c r="AN73" i="106"/>
  <c r="AM73" i="106"/>
  <c r="AI73" i="106"/>
  <c r="AH73" i="106"/>
  <c r="BE72" i="106"/>
  <c r="BD72" i="106"/>
  <c r="BC72" i="106"/>
  <c r="BB72" i="106"/>
  <c r="BA72" i="106"/>
  <c r="AZ72" i="106"/>
  <c r="AY72" i="106"/>
  <c r="AX72" i="106"/>
  <c r="AW72" i="106"/>
  <c r="AV72" i="106"/>
  <c r="AU72" i="106"/>
  <c r="AT72" i="106"/>
  <c r="AS72" i="106"/>
  <c r="AR72" i="106"/>
  <c r="AQ72" i="106"/>
  <c r="AP72" i="106"/>
  <c r="AO72" i="106"/>
  <c r="AN72" i="106"/>
  <c r="AM72" i="106"/>
  <c r="AI72" i="106"/>
  <c r="AH72" i="106"/>
  <c r="BE71" i="106"/>
  <c r="BD71" i="106"/>
  <c r="BC71" i="106"/>
  <c r="BB71" i="106"/>
  <c r="BA71" i="106"/>
  <c r="AZ71" i="106"/>
  <c r="AY71" i="106"/>
  <c r="AX71" i="106"/>
  <c r="AW71" i="106"/>
  <c r="AV71" i="106"/>
  <c r="AU71" i="106"/>
  <c r="AT71" i="106"/>
  <c r="AS71" i="106"/>
  <c r="AR71" i="106"/>
  <c r="AQ71" i="106"/>
  <c r="AP71" i="106"/>
  <c r="AO71" i="106"/>
  <c r="AN71" i="106"/>
  <c r="AM71" i="106"/>
  <c r="AI71" i="106"/>
  <c r="AH71" i="106"/>
  <c r="BE70" i="106"/>
  <c r="BD70" i="106"/>
  <c r="BC70" i="106"/>
  <c r="BB70" i="106"/>
  <c r="BA70" i="106"/>
  <c r="AZ70" i="106"/>
  <c r="AY70" i="106"/>
  <c r="AX70" i="106"/>
  <c r="AW70" i="106"/>
  <c r="AV70" i="106"/>
  <c r="AU70" i="106"/>
  <c r="AT70" i="106"/>
  <c r="AS70" i="106"/>
  <c r="AR70" i="106"/>
  <c r="AQ70" i="106"/>
  <c r="AP70" i="106"/>
  <c r="AO70" i="106"/>
  <c r="AN70" i="106"/>
  <c r="AM70" i="106"/>
  <c r="AI70" i="106"/>
  <c r="BE69" i="106"/>
  <c r="BD69" i="106"/>
  <c r="BC69" i="106"/>
  <c r="BB69" i="106"/>
  <c r="BA69" i="106"/>
  <c r="AZ69" i="106"/>
  <c r="AY69" i="106"/>
  <c r="AX69" i="106"/>
  <c r="AW69" i="106"/>
  <c r="AV69" i="106"/>
  <c r="AU69" i="106"/>
  <c r="AT69" i="106"/>
  <c r="AS69" i="106"/>
  <c r="AR69" i="106"/>
  <c r="AQ69" i="106"/>
  <c r="AP69" i="106"/>
  <c r="AO69" i="106"/>
  <c r="AN69" i="106"/>
  <c r="AM69" i="106"/>
  <c r="AI69" i="106"/>
  <c r="AH69" i="106"/>
  <c r="BE68" i="106"/>
  <c r="BD68" i="106"/>
  <c r="BC68" i="106"/>
  <c r="BB68" i="106"/>
  <c r="BA68" i="106"/>
  <c r="AZ68" i="106"/>
  <c r="AY68" i="106"/>
  <c r="AX68" i="106"/>
  <c r="AW68" i="106"/>
  <c r="AV68" i="106"/>
  <c r="AU68" i="106"/>
  <c r="AT68" i="106"/>
  <c r="AS68" i="106"/>
  <c r="AR68" i="106"/>
  <c r="AQ68" i="106"/>
  <c r="AP68" i="106"/>
  <c r="AO68" i="106"/>
  <c r="AN68" i="106"/>
  <c r="AM68" i="106"/>
  <c r="AI68" i="106"/>
  <c r="AH68" i="106"/>
  <c r="BE67" i="106"/>
  <c r="BD67" i="106"/>
  <c r="BC67" i="106"/>
  <c r="BB67" i="106"/>
  <c r="BA67" i="106"/>
  <c r="AZ67" i="106"/>
  <c r="AY67" i="106"/>
  <c r="AX67" i="106"/>
  <c r="AW67" i="106"/>
  <c r="AV67" i="106"/>
  <c r="AU67" i="106"/>
  <c r="AT67" i="106"/>
  <c r="AS67" i="106"/>
  <c r="AR67" i="106"/>
  <c r="AQ67" i="106"/>
  <c r="AP67" i="106"/>
  <c r="AO67" i="106"/>
  <c r="AN67" i="106"/>
  <c r="AM67" i="106"/>
  <c r="AI67" i="106"/>
  <c r="AH67" i="106"/>
  <c r="BE66" i="106"/>
  <c r="BD66" i="106"/>
  <c r="BC66" i="106"/>
  <c r="BB66" i="106"/>
  <c r="BA66" i="106"/>
  <c r="AZ66" i="106"/>
  <c r="AY66" i="106"/>
  <c r="AX66" i="106"/>
  <c r="AW66" i="106"/>
  <c r="AV66" i="106"/>
  <c r="AU66" i="106"/>
  <c r="AT66" i="106"/>
  <c r="AS66" i="106"/>
  <c r="AR66" i="106"/>
  <c r="AQ66" i="106"/>
  <c r="AP66" i="106"/>
  <c r="AO66" i="106"/>
  <c r="AN66" i="106"/>
  <c r="AM66" i="106"/>
  <c r="AI66" i="106"/>
  <c r="AH66" i="106"/>
  <c r="BE65" i="106"/>
  <c r="BD65" i="106"/>
  <c r="BC65" i="106"/>
  <c r="BB65" i="106"/>
  <c r="BA65" i="106"/>
  <c r="AZ65" i="106"/>
  <c r="AY65" i="106"/>
  <c r="AX65" i="106"/>
  <c r="AW65" i="106"/>
  <c r="AV65" i="106"/>
  <c r="AU65" i="106"/>
  <c r="AT65" i="106"/>
  <c r="AS65" i="106"/>
  <c r="AR65" i="106"/>
  <c r="AQ65" i="106"/>
  <c r="AP65" i="106"/>
  <c r="AO65" i="106"/>
  <c r="AN65" i="106"/>
  <c r="AM65" i="106"/>
  <c r="AI65" i="106"/>
  <c r="AH65" i="106"/>
  <c r="BE64" i="106"/>
  <c r="BD64" i="106"/>
  <c r="BC64" i="106"/>
  <c r="BB64" i="106"/>
  <c r="BA64" i="106"/>
  <c r="AZ64" i="106"/>
  <c r="AY64" i="106"/>
  <c r="AX64" i="106"/>
  <c r="AW64" i="106"/>
  <c r="AV64" i="106"/>
  <c r="AU64" i="106"/>
  <c r="AT64" i="106"/>
  <c r="AS64" i="106"/>
  <c r="AR64" i="106"/>
  <c r="AQ64" i="106"/>
  <c r="AP64" i="106"/>
  <c r="AO64" i="106"/>
  <c r="AN64" i="106"/>
  <c r="AM64" i="106"/>
  <c r="AI64" i="106"/>
  <c r="AH64" i="106"/>
  <c r="BE63" i="106"/>
  <c r="BD63" i="106"/>
  <c r="BC63" i="106"/>
  <c r="BB63" i="106"/>
  <c r="BA63" i="106"/>
  <c r="AZ63" i="106"/>
  <c r="AY63" i="106"/>
  <c r="AX63" i="106"/>
  <c r="AW63" i="106"/>
  <c r="AV63" i="106"/>
  <c r="AU63" i="106"/>
  <c r="AT63" i="106"/>
  <c r="AS63" i="106"/>
  <c r="AR63" i="106"/>
  <c r="AQ63" i="106"/>
  <c r="AP63" i="106"/>
  <c r="AO63" i="106"/>
  <c r="AN63" i="106"/>
  <c r="AM63" i="106"/>
  <c r="AI63" i="106"/>
  <c r="AH63" i="106"/>
  <c r="BE62" i="106"/>
  <c r="BD62" i="106"/>
  <c r="BC62" i="106"/>
  <c r="BB62" i="106"/>
  <c r="BA62" i="106"/>
  <c r="AZ62" i="106"/>
  <c r="AY62" i="106"/>
  <c r="AX62" i="106"/>
  <c r="AW62" i="106"/>
  <c r="AV62" i="106"/>
  <c r="AU62" i="106"/>
  <c r="AT62" i="106"/>
  <c r="AS62" i="106"/>
  <c r="AR62" i="106"/>
  <c r="AQ62" i="106"/>
  <c r="AP62" i="106"/>
  <c r="AO62" i="106"/>
  <c r="AN62" i="106"/>
  <c r="AM62" i="106"/>
  <c r="AI62" i="106"/>
  <c r="AH62" i="106"/>
  <c r="BE61" i="106"/>
  <c r="BD61" i="106"/>
  <c r="BC61" i="106"/>
  <c r="BB61" i="106"/>
  <c r="BA61" i="106"/>
  <c r="AZ61" i="106"/>
  <c r="AY61" i="106"/>
  <c r="AX61" i="106"/>
  <c r="AW61" i="106"/>
  <c r="AV61" i="106"/>
  <c r="AU61" i="106"/>
  <c r="AT61" i="106"/>
  <c r="AS61" i="106"/>
  <c r="AR61" i="106"/>
  <c r="AQ61" i="106"/>
  <c r="AP61" i="106"/>
  <c r="AO61" i="106"/>
  <c r="AN61" i="106"/>
  <c r="AM61" i="106"/>
  <c r="AI61" i="106"/>
  <c r="AH61" i="106"/>
  <c r="BE60" i="106"/>
  <c r="BD60" i="106"/>
  <c r="BC60" i="106"/>
  <c r="BB60" i="106"/>
  <c r="BA60" i="106"/>
  <c r="AZ60" i="106"/>
  <c r="AY60" i="106"/>
  <c r="AX60" i="106"/>
  <c r="AW60" i="106"/>
  <c r="AV60" i="106"/>
  <c r="AU60" i="106"/>
  <c r="AT60" i="106"/>
  <c r="AS60" i="106"/>
  <c r="AR60" i="106"/>
  <c r="AQ60" i="106"/>
  <c r="AP60" i="106"/>
  <c r="AO60" i="106"/>
  <c r="AN60" i="106"/>
  <c r="AM60" i="106"/>
  <c r="AI60" i="106"/>
  <c r="AH60" i="106"/>
  <c r="BE59" i="106"/>
  <c r="BD59" i="106"/>
  <c r="BC59" i="106"/>
  <c r="BB59" i="106"/>
  <c r="BA59" i="106"/>
  <c r="AZ59" i="106"/>
  <c r="AY59" i="106"/>
  <c r="AX59" i="106"/>
  <c r="AW59" i="106"/>
  <c r="AV59" i="106"/>
  <c r="AU59" i="106"/>
  <c r="AT59" i="106"/>
  <c r="AS59" i="106"/>
  <c r="AR59" i="106"/>
  <c r="AQ59" i="106"/>
  <c r="AP59" i="106"/>
  <c r="AO59" i="106"/>
  <c r="AN59" i="106"/>
  <c r="AM59" i="106"/>
  <c r="AI59" i="106"/>
  <c r="BE58" i="106"/>
  <c r="BD58" i="106"/>
  <c r="BC58" i="106"/>
  <c r="BB58" i="106"/>
  <c r="BA58" i="106"/>
  <c r="AZ58" i="106"/>
  <c r="AY58" i="106"/>
  <c r="AX58" i="106"/>
  <c r="AW58" i="106"/>
  <c r="AV58" i="106"/>
  <c r="AU58" i="106"/>
  <c r="AT58" i="106"/>
  <c r="AS58" i="106"/>
  <c r="AR58" i="106"/>
  <c r="AQ58" i="106"/>
  <c r="AP58" i="106"/>
  <c r="AO58" i="106"/>
  <c r="AN58" i="106"/>
  <c r="AM58" i="106"/>
  <c r="AI58" i="106"/>
  <c r="AH58" i="106"/>
  <c r="BE57" i="106"/>
  <c r="BD57" i="106"/>
  <c r="BC57" i="106"/>
  <c r="BB57" i="106"/>
  <c r="BA57" i="106"/>
  <c r="AZ57" i="106"/>
  <c r="AY57" i="106"/>
  <c r="AX57" i="106"/>
  <c r="AW57" i="106"/>
  <c r="AV57" i="106"/>
  <c r="AU57" i="106"/>
  <c r="AT57" i="106"/>
  <c r="AS57" i="106"/>
  <c r="AR57" i="106"/>
  <c r="AQ57" i="106"/>
  <c r="AP57" i="106"/>
  <c r="AO57" i="106"/>
  <c r="AN57" i="106"/>
  <c r="AM57" i="106"/>
  <c r="AI57" i="106"/>
  <c r="BE56" i="106"/>
  <c r="BD56" i="106"/>
  <c r="BC56" i="106"/>
  <c r="BB56" i="106"/>
  <c r="BA56" i="106"/>
  <c r="AZ56" i="106"/>
  <c r="AY56" i="106"/>
  <c r="AX56" i="106"/>
  <c r="AW56" i="106"/>
  <c r="AV56" i="106"/>
  <c r="AU56" i="106"/>
  <c r="AT56" i="106"/>
  <c r="AS56" i="106"/>
  <c r="AR56" i="106"/>
  <c r="AQ56" i="106"/>
  <c r="AP56" i="106"/>
  <c r="AO56" i="106"/>
  <c r="AN56" i="106"/>
  <c r="AM56" i="106"/>
  <c r="AI56" i="106"/>
  <c r="AH56" i="106"/>
  <c r="BE55" i="106"/>
  <c r="BD55" i="106"/>
  <c r="BC55" i="106"/>
  <c r="BB55" i="106"/>
  <c r="BA55" i="106"/>
  <c r="AZ55" i="106"/>
  <c r="AY55" i="106"/>
  <c r="AX55" i="106"/>
  <c r="AW55" i="106"/>
  <c r="AV55" i="106"/>
  <c r="AU55" i="106"/>
  <c r="AT55" i="106"/>
  <c r="AS55" i="106"/>
  <c r="AR55" i="106"/>
  <c r="AQ55" i="106"/>
  <c r="AP55" i="106"/>
  <c r="AO55" i="106"/>
  <c r="AN55" i="106"/>
  <c r="AM55" i="106"/>
  <c r="AI55" i="106"/>
  <c r="AH55" i="106"/>
  <c r="BE54" i="106"/>
  <c r="BD54" i="106"/>
  <c r="BC54" i="106"/>
  <c r="BB54" i="106"/>
  <c r="BA54" i="106"/>
  <c r="AZ54" i="106"/>
  <c r="AY54" i="106"/>
  <c r="AX54" i="106"/>
  <c r="AW54" i="106"/>
  <c r="AV54" i="106"/>
  <c r="AU54" i="106"/>
  <c r="AT54" i="106"/>
  <c r="AS54" i="106"/>
  <c r="AR54" i="106"/>
  <c r="AQ54" i="106"/>
  <c r="AP54" i="106"/>
  <c r="AO54" i="106"/>
  <c r="AN54" i="106"/>
  <c r="AM54" i="106"/>
  <c r="AI54" i="106"/>
  <c r="AH54" i="106"/>
  <c r="BE53" i="106"/>
  <c r="BD53" i="106"/>
  <c r="BC53" i="106"/>
  <c r="BB53" i="106"/>
  <c r="BA53" i="106"/>
  <c r="AZ53" i="106"/>
  <c r="AY53" i="106"/>
  <c r="AX53" i="106"/>
  <c r="AW53" i="106"/>
  <c r="AV53" i="106"/>
  <c r="AU53" i="106"/>
  <c r="AT53" i="106"/>
  <c r="AS53" i="106"/>
  <c r="AR53" i="106"/>
  <c r="AQ53" i="106"/>
  <c r="AP53" i="106"/>
  <c r="AO53" i="106"/>
  <c r="AN53" i="106"/>
  <c r="AM53" i="106"/>
  <c r="AI53" i="106"/>
  <c r="AH53" i="106"/>
  <c r="BE52" i="106"/>
  <c r="BD52" i="106"/>
  <c r="BC52" i="106"/>
  <c r="BB52" i="106"/>
  <c r="BA52" i="106"/>
  <c r="AZ52" i="106"/>
  <c r="AY52" i="106"/>
  <c r="AX52" i="106"/>
  <c r="AW52" i="106"/>
  <c r="AV52" i="106"/>
  <c r="AU52" i="106"/>
  <c r="AT52" i="106"/>
  <c r="AS52" i="106"/>
  <c r="AR52" i="106"/>
  <c r="AQ52" i="106"/>
  <c r="AP52" i="106"/>
  <c r="AO52" i="106"/>
  <c r="AN52" i="106"/>
  <c r="AM52" i="106"/>
  <c r="AI52" i="106"/>
  <c r="AH52" i="106"/>
  <c r="BE51" i="106"/>
  <c r="BD51" i="106"/>
  <c r="BC51" i="106"/>
  <c r="BB51" i="106"/>
  <c r="BA51" i="106"/>
  <c r="AZ51" i="106"/>
  <c r="AY51" i="106"/>
  <c r="AX51" i="106"/>
  <c r="AW51" i="106"/>
  <c r="AV51" i="106"/>
  <c r="AU51" i="106"/>
  <c r="AT51" i="106"/>
  <c r="AS51" i="106"/>
  <c r="AR51" i="106"/>
  <c r="AQ51" i="106"/>
  <c r="AP51" i="106"/>
  <c r="AO51" i="106"/>
  <c r="AN51" i="106"/>
  <c r="AM51" i="106"/>
  <c r="AI51" i="106"/>
  <c r="AH51" i="106"/>
  <c r="BE50" i="106"/>
  <c r="BD50" i="106"/>
  <c r="BC50" i="106"/>
  <c r="BB50" i="106"/>
  <c r="BA50" i="106"/>
  <c r="AZ50" i="106"/>
  <c r="AY50" i="106"/>
  <c r="AX50" i="106"/>
  <c r="AW50" i="106"/>
  <c r="AV50" i="106"/>
  <c r="AU50" i="106"/>
  <c r="AT50" i="106"/>
  <c r="AS50" i="106"/>
  <c r="AR50" i="106"/>
  <c r="AQ50" i="106"/>
  <c r="AP50" i="106"/>
  <c r="AO50" i="106"/>
  <c r="AN50" i="106"/>
  <c r="AM50" i="106"/>
  <c r="AI50" i="106"/>
  <c r="AH50" i="106"/>
  <c r="BE49" i="106"/>
  <c r="BD49" i="106"/>
  <c r="BC49" i="106"/>
  <c r="BB49" i="106"/>
  <c r="BA49" i="106"/>
  <c r="AZ49" i="106"/>
  <c r="AY49" i="106"/>
  <c r="AX49" i="106"/>
  <c r="AW49" i="106"/>
  <c r="AV49" i="106"/>
  <c r="AU49" i="106"/>
  <c r="AT49" i="106"/>
  <c r="AS49" i="106"/>
  <c r="AR49" i="106"/>
  <c r="AQ49" i="106"/>
  <c r="AP49" i="106"/>
  <c r="AO49" i="106"/>
  <c r="AN49" i="106"/>
  <c r="AM49" i="106"/>
  <c r="AI49" i="106"/>
  <c r="BE48" i="106"/>
  <c r="BD48" i="106"/>
  <c r="BC48" i="106"/>
  <c r="BB48" i="106"/>
  <c r="BA48" i="106"/>
  <c r="AZ48" i="106"/>
  <c r="AY48" i="106"/>
  <c r="AX48" i="106"/>
  <c r="AW48" i="106"/>
  <c r="AV48" i="106"/>
  <c r="AU48" i="106"/>
  <c r="AT48" i="106"/>
  <c r="AS48" i="106"/>
  <c r="AR48" i="106"/>
  <c r="AQ48" i="106"/>
  <c r="AP48" i="106"/>
  <c r="AO48" i="106"/>
  <c r="AN48" i="106"/>
  <c r="AM48" i="106"/>
  <c r="AI48" i="106"/>
  <c r="BE47" i="106"/>
  <c r="BD47" i="106"/>
  <c r="BC47" i="106"/>
  <c r="BB47" i="106"/>
  <c r="BA47" i="106"/>
  <c r="AZ47" i="106"/>
  <c r="AY47" i="106"/>
  <c r="AX47" i="106"/>
  <c r="AW47" i="106"/>
  <c r="AV47" i="106"/>
  <c r="AU47" i="106"/>
  <c r="AT47" i="106"/>
  <c r="AS47" i="106"/>
  <c r="AR47" i="106"/>
  <c r="AQ47" i="106"/>
  <c r="AP47" i="106"/>
  <c r="AO47" i="106"/>
  <c r="AN47" i="106"/>
  <c r="AM47" i="106"/>
  <c r="AI47" i="106"/>
  <c r="AH47" i="106"/>
  <c r="BE46" i="106"/>
  <c r="BD46" i="106"/>
  <c r="BC46" i="106"/>
  <c r="BB46" i="106"/>
  <c r="BA46" i="106"/>
  <c r="AZ46" i="106"/>
  <c r="AY46" i="106"/>
  <c r="AX46" i="106"/>
  <c r="AW46" i="106"/>
  <c r="AV46" i="106"/>
  <c r="AU46" i="106"/>
  <c r="AT46" i="106"/>
  <c r="AS46" i="106"/>
  <c r="AR46" i="106"/>
  <c r="AQ46" i="106"/>
  <c r="AP46" i="106"/>
  <c r="AO46" i="106"/>
  <c r="AN46" i="106"/>
  <c r="AM46" i="106"/>
  <c r="AI46" i="106"/>
  <c r="BE45" i="106"/>
  <c r="BD45" i="106"/>
  <c r="BC45" i="106"/>
  <c r="BB45" i="106"/>
  <c r="BA45" i="106"/>
  <c r="AZ45" i="106"/>
  <c r="AY45" i="106"/>
  <c r="AX45" i="106"/>
  <c r="AW45" i="106"/>
  <c r="AV45" i="106"/>
  <c r="AU45" i="106"/>
  <c r="AT45" i="106"/>
  <c r="AS45" i="106"/>
  <c r="AR45" i="106"/>
  <c r="AQ45" i="106"/>
  <c r="AP45" i="106"/>
  <c r="AO45" i="106"/>
  <c r="AN45" i="106"/>
  <c r="AM45" i="106"/>
  <c r="AI45" i="106"/>
  <c r="BE44" i="106"/>
  <c r="BD44" i="106"/>
  <c r="BC44" i="106"/>
  <c r="BB44" i="106"/>
  <c r="BA44" i="106"/>
  <c r="AZ44" i="106"/>
  <c r="AY44" i="106"/>
  <c r="AX44" i="106"/>
  <c r="AW44" i="106"/>
  <c r="AV44" i="106"/>
  <c r="AU44" i="106"/>
  <c r="AT44" i="106"/>
  <c r="AS44" i="106"/>
  <c r="AR44" i="106"/>
  <c r="AQ44" i="106"/>
  <c r="AP44" i="106"/>
  <c r="AO44" i="106"/>
  <c r="AN44" i="106"/>
  <c r="AM44" i="106"/>
  <c r="AI44" i="106"/>
  <c r="AH44" i="106"/>
  <c r="BE43" i="106"/>
  <c r="BD43" i="106"/>
  <c r="BC43" i="106"/>
  <c r="BB43" i="106"/>
  <c r="BA43" i="106"/>
  <c r="AZ43" i="106"/>
  <c r="AY43" i="106"/>
  <c r="AX43" i="106"/>
  <c r="AW43" i="106"/>
  <c r="AV43" i="106"/>
  <c r="AU43" i="106"/>
  <c r="AT43" i="106"/>
  <c r="AS43" i="106"/>
  <c r="AR43" i="106"/>
  <c r="AQ43" i="106"/>
  <c r="AP43" i="106"/>
  <c r="AO43" i="106"/>
  <c r="AN43" i="106"/>
  <c r="AM43" i="106"/>
  <c r="AI43" i="106"/>
  <c r="AH43" i="106"/>
  <c r="BE42" i="106"/>
  <c r="BD42" i="106"/>
  <c r="BC42" i="106"/>
  <c r="BB42" i="106"/>
  <c r="BA42" i="106"/>
  <c r="AZ42" i="106"/>
  <c r="AY42" i="106"/>
  <c r="AX42" i="106"/>
  <c r="AW42" i="106"/>
  <c r="AV42" i="106"/>
  <c r="AU42" i="106"/>
  <c r="AT42" i="106"/>
  <c r="AS42" i="106"/>
  <c r="AR42" i="106"/>
  <c r="AQ42" i="106"/>
  <c r="AP42" i="106"/>
  <c r="AO42" i="106"/>
  <c r="AN42" i="106"/>
  <c r="AM42" i="106"/>
  <c r="AI42" i="106"/>
  <c r="AH42" i="106"/>
  <c r="BE41" i="106"/>
  <c r="BD41" i="106"/>
  <c r="BC41" i="106"/>
  <c r="BB41" i="106"/>
  <c r="BA41" i="106"/>
  <c r="AZ41" i="106"/>
  <c r="AY41" i="106"/>
  <c r="AX41" i="106"/>
  <c r="AW41" i="106"/>
  <c r="AV41" i="106"/>
  <c r="AU41" i="106"/>
  <c r="AT41" i="106"/>
  <c r="AS41" i="106"/>
  <c r="AR41" i="106"/>
  <c r="AQ41" i="106"/>
  <c r="AP41" i="106"/>
  <c r="AO41" i="106"/>
  <c r="AN41" i="106"/>
  <c r="AM41" i="106"/>
  <c r="AI41" i="106"/>
  <c r="AH41" i="106"/>
  <c r="BE40" i="106"/>
  <c r="BD40" i="106"/>
  <c r="BC40" i="106"/>
  <c r="BB40" i="106"/>
  <c r="BA40" i="106"/>
  <c r="AZ40" i="106"/>
  <c r="AY40" i="106"/>
  <c r="AX40" i="106"/>
  <c r="AW40" i="106"/>
  <c r="AV40" i="106"/>
  <c r="AU40" i="106"/>
  <c r="AT40" i="106"/>
  <c r="AS40" i="106"/>
  <c r="AR40" i="106"/>
  <c r="AQ40" i="106"/>
  <c r="AP40" i="106"/>
  <c r="AO40" i="106"/>
  <c r="AN40" i="106"/>
  <c r="AM40" i="106"/>
  <c r="AI40" i="106"/>
  <c r="AH40" i="106"/>
  <c r="BE39" i="106"/>
  <c r="BD39" i="106"/>
  <c r="BC39" i="106"/>
  <c r="BB39" i="106"/>
  <c r="BA39" i="106"/>
  <c r="AZ39" i="106"/>
  <c r="AY39" i="106"/>
  <c r="AX39" i="106"/>
  <c r="AW39" i="106"/>
  <c r="AV39" i="106"/>
  <c r="AU39" i="106"/>
  <c r="AT39" i="106"/>
  <c r="AS39" i="106"/>
  <c r="AR39" i="106"/>
  <c r="AQ39" i="106"/>
  <c r="AP39" i="106"/>
  <c r="AO39" i="106"/>
  <c r="AN39" i="106"/>
  <c r="AM39" i="106"/>
  <c r="AI39" i="106"/>
  <c r="AH39" i="106"/>
  <c r="BE38" i="106"/>
  <c r="BD38" i="106"/>
  <c r="BC38" i="106"/>
  <c r="BB38" i="106"/>
  <c r="BA38" i="106"/>
  <c r="AZ38" i="106"/>
  <c r="AY38" i="106"/>
  <c r="AX38" i="106"/>
  <c r="AW38" i="106"/>
  <c r="AV38" i="106"/>
  <c r="AU38" i="106"/>
  <c r="AT38" i="106"/>
  <c r="AS38" i="106"/>
  <c r="AR38" i="106"/>
  <c r="AQ38" i="106"/>
  <c r="AP38" i="106"/>
  <c r="AO38" i="106"/>
  <c r="AN38" i="106"/>
  <c r="AM38" i="106"/>
  <c r="AI38" i="106"/>
  <c r="AH38" i="106"/>
  <c r="BE37" i="106"/>
  <c r="BD37" i="106"/>
  <c r="BC37" i="106"/>
  <c r="BB37" i="106"/>
  <c r="BA37" i="106"/>
  <c r="AZ37" i="106"/>
  <c r="AY37" i="106"/>
  <c r="AX37" i="106"/>
  <c r="AW37" i="106"/>
  <c r="AV37" i="106"/>
  <c r="AU37" i="106"/>
  <c r="AT37" i="106"/>
  <c r="AS37" i="106"/>
  <c r="AR37" i="106"/>
  <c r="AQ37" i="106"/>
  <c r="AP37" i="106"/>
  <c r="AO37" i="106"/>
  <c r="AN37" i="106"/>
  <c r="AM37" i="106"/>
  <c r="AI37" i="106"/>
  <c r="AH37" i="106"/>
  <c r="BE36" i="106"/>
  <c r="BD36" i="106"/>
  <c r="BC36" i="106"/>
  <c r="BB36" i="106"/>
  <c r="BA36" i="106"/>
  <c r="AZ36" i="106"/>
  <c r="AY36" i="106"/>
  <c r="AX36" i="106"/>
  <c r="AW36" i="106"/>
  <c r="AV36" i="106"/>
  <c r="AU36" i="106"/>
  <c r="AT36" i="106"/>
  <c r="AS36" i="106"/>
  <c r="AR36" i="106"/>
  <c r="AQ36" i="106"/>
  <c r="AP36" i="106"/>
  <c r="AO36" i="106"/>
  <c r="AN36" i="106"/>
  <c r="AM36" i="106"/>
  <c r="AI36" i="106"/>
  <c r="AH36" i="106"/>
  <c r="BE35" i="106"/>
  <c r="BD35" i="106"/>
  <c r="BC35" i="106"/>
  <c r="BB35" i="106"/>
  <c r="BA35" i="106"/>
  <c r="AZ35" i="106"/>
  <c r="AY35" i="106"/>
  <c r="AX35" i="106"/>
  <c r="AW35" i="106"/>
  <c r="AV35" i="106"/>
  <c r="AU35" i="106"/>
  <c r="AT35" i="106"/>
  <c r="AS35" i="106"/>
  <c r="AR35" i="106"/>
  <c r="AQ35" i="106"/>
  <c r="AP35" i="106"/>
  <c r="AO35" i="106"/>
  <c r="AN35" i="106"/>
  <c r="AM35" i="106"/>
  <c r="AI35" i="106"/>
  <c r="AH35" i="106"/>
  <c r="BE34" i="106"/>
  <c r="BD34" i="106"/>
  <c r="BC34" i="106"/>
  <c r="BB34" i="106"/>
  <c r="BA34" i="106"/>
  <c r="AZ34" i="106"/>
  <c r="AY34" i="106"/>
  <c r="AX34" i="106"/>
  <c r="AW34" i="106"/>
  <c r="AV34" i="106"/>
  <c r="AU34" i="106"/>
  <c r="AT34" i="106"/>
  <c r="AS34" i="106"/>
  <c r="AR34" i="106"/>
  <c r="AQ34" i="106"/>
  <c r="AP34" i="106"/>
  <c r="AO34" i="106"/>
  <c r="AN34" i="106"/>
  <c r="AM34" i="106"/>
  <c r="AI34" i="106"/>
  <c r="AH34" i="106"/>
  <c r="BE33" i="106"/>
  <c r="BD33" i="106"/>
  <c r="BC33" i="106"/>
  <c r="BB33" i="106"/>
  <c r="BA33" i="106"/>
  <c r="AZ33" i="106"/>
  <c r="AY33" i="106"/>
  <c r="AX33" i="106"/>
  <c r="AW33" i="106"/>
  <c r="AV33" i="106"/>
  <c r="AU33" i="106"/>
  <c r="AT33" i="106"/>
  <c r="AS33" i="106"/>
  <c r="AR33" i="106"/>
  <c r="AQ33" i="106"/>
  <c r="AP33" i="106"/>
  <c r="AO33" i="106"/>
  <c r="AN33" i="106"/>
  <c r="AM33" i="106"/>
  <c r="AI33" i="106"/>
  <c r="BE32" i="106"/>
  <c r="BD32" i="106"/>
  <c r="BC32" i="106"/>
  <c r="BB32" i="106"/>
  <c r="BA32" i="106"/>
  <c r="AZ32" i="106"/>
  <c r="AY32" i="106"/>
  <c r="AX32" i="106"/>
  <c r="AW32" i="106"/>
  <c r="AV32" i="106"/>
  <c r="AU32" i="106"/>
  <c r="AT32" i="106"/>
  <c r="AS32" i="106"/>
  <c r="AR32" i="106"/>
  <c r="AQ32" i="106"/>
  <c r="AP32" i="106"/>
  <c r="AO32" i="106"/>
  <c r="AN32" i="106"/>
  <c r="AM32" i="106"/>
  <c r="AI32" i="106"/>
  <c r="AH32" i="106"/>
  <c r="BE31" i="106"/>
  <c r="BD31" i="106"/>
  <c r="BC31" i="106"/>
  <c r="BB31" i="106"/>
  <c r="BA31" i="106"/>
  <c r="AZ31" i="106"/>
  <c r="AY31" i="106"/>
  <c r="AX31" i="106"/>
  <c r="AW31" i="106"/>
  <c r="AV31" i="106"/>
  <c r="AU31" i="106"/>
  <c r="AT31" i="106"/>
  <c r="AS31" i="106"/>
  <c r="AR31" i="106"/>
  <c r="AQ31" i="106"/>
  <c r="AP31" i="106"/>
  <c r="AO31" i="106"/>
  <c r="AN31" i="106"/>
  <c r="AM31" i="106"/>
  <c r="AI31" i="106"/>
  <c r="AH31" i="106"/>
  <c r="BE30" i="106"/>
  <c r="BD30" i="106"/>
  <c r="BC30" i="106"/>
  <c r="BB30" i="106"/>
  <c r="BA30" i="106"/>
  <c r="AZ30" i="106"/>
  <c r="AY30" i="106"/>
  <c r="AX30" i="106"/>
  <c r="AW30" i="106"/>
  <c r="AV30" i="106"/>
  <c r="AU30" i="106"/>
  <c r="AT30" i="106"/>
  <c r="AS30" i="106"/>
  <c r="AR30" i="106"/>
  <c r="AQ30" i="106"/>
  <c r="AP30" i="106"/>
  <c r="AO30" i="106"/>
  <c r="AN30" i="106"/>
  <c r="AM30" i="106"/>
  <c r="AI30" i="106"/>
  <c r="AH30" i="106"/>
  <c r="BE29" i="106"/>
  <c r="BD29" i="106"/>
  <c r="BC29" i="106"/>
  <c r="BB29" i="106"/>
  <c r="BA29" i="106"/>
  <c r="AZ29" i="106"/>
  <c r="AY29" i="106"/>
  <c r="AX29" i="106"/>
  <c r="AW29" i="106"/>
  <c r="AV29" i="106"/>
  <c r="AU29" i="106"/>
  <c r="AT29" i="106"/>
  <c r="AS29" i="106"/>
  <c r="AR29" i="106"/>
  <c r="AQ29" i="106"/>
  <c r="AP29" i="106"/>
  <c r="AO29" i="106"/>
  <c r="AN29" i="106"/>
  <c r="AM29" i="106"/>
  <c r="AI29" i="106"/>
  <c r="AH29" i="106"/>
  <c r="BE28" i="106"/>
  <c r="BD28" i="106"/>
  <c r="BC28" i="106"/>
  <c r="BB28" i="106"/>
  <c r="BA28" i="106"/>
  <c r="AZ28" i="106"/>
  <c r="AY28" i="106"/>
  <c r="AX28" i="106"/>
  <c r="AW28" i="106"/>
  <c r="AV28" i="106"/>
  <c r="AU28" i="106"/>
  <c r="AT28" i="106"/>
  <c r="AS28" i="106"/>
  <c r="AR28" i="106"/>
  <c r="AQ28" i="106"/>
  <c r="AP28" i="106"/>
  <c r="AO28" i="106"/>
  <c r="AN28" i="106"/>
  <c r="AM28" i="106"/>
  <c r="AI28" i="106"/>
  <c r="AH28" i="106"/>
  <c r="BE27" i="106"/>
  <c r="BD27" i="106"/>
  <c r="BC27" i="106"/>
  <c r="BB27" i="106"/>
  <c r="BA27" i="106"/>
  <c r="AZ27" i="106"/>
  <c r="AY27" i="106"/>
  <c r="AX27" i="106"/>
  <c r="AW27" i="106"/>
  <c r="AV27" i="106"/>
  <c r="AU27" i="106"/>
  <c r="AT27" i="106"/>
  <c r="AS27" i="106"/>
  <c r="AR27" i="106"/>
  <c r="AQ27" i="106"/>
  <c r="AP27" i="106"/>
  <c r="AO27" i="106"/>
  <c r="AN27" i="106"/>
  <c r="AM27" i="106"/>
  <c r="AI27" i="106"/>
  <c r="AH27" i="106"/>
  <c r="BE26" i="106"/>
  <c r="BD26" i="106"/>
  <c r="BC26" i="106"/>
  <c r="BB26" i="106"/>
  <c r="BA26" i="106"/>
  <c r="AZ26" i="106"/>
  <c r="AY26" i="106"/>
  <c r="AX26" i="106"/>
  <c r="AW26" i="106"/>
  <c r="AV26" i="106"/>
  <c r="AU26" i="106"/>
  <c r="AT26" i="106"/>
  <c r="AS26" i="106"/>
  <c r="AR26" i="106"/>
  <c r="AQ26" i="106"/>
  <c r="AP26" i="106"/>
  <c r="AO26" i="106"/>
  <c r="AN26" i="106"/>
  <c r="AM26" i="106"/>
  <c r="AI26" i="106"/>
  <c r="AH26" i="106"/>
  <c r="BE25" i="106"/>
  <c r="BD25" i="106"/>
  <c r="BC25" i="106"/>
  <c r="BB25" i="106"/>
  <c r="BA25" i="106"/>
  <c r="AZ25" i="106"/>
  <c r="AY25" i="106"/>
  <c r="AX25" i="106"/>
  <c r="AW25" i="106"/>
  <c r="AV25" i="106"/>
  <c r="AU25" i="106"/>
  <c r="AT25" i="106"/>
  <c r="AS25" i="106"/>
  <c r="AR25" i="106"/>
  <c r="AQ25" i="106"/>
  <c r="AP25" i="106"/>
  <c r="AO25" i="106"/>
  <c r="AN25" i="106"/>
  <c r="AM25" i="106"/>
  <c r="AI25" i="106"/>
  <c r="AH25" i="106"/>
  <c r="BE24" i="106"/>
  <c r="BD24" i="106"/>
  <c r="BC24" i="106"/>
  <c r="BB24" i="106"/>
  <c r="BA24" i="106"/>
  <c r="AZ24" i="106"/>
  <c r="AY24" i="106"/>
  <c r="AX24" i="106"/>
  <c r="AW24" i="106"/>
  <c r="AV24" i="106"/>
  <c r="AU24" i="106"/>
  <c r="AT24" i="106"/>
  <c r="AS24" i="106"/>
  <c r="AR24" i="106"/>
  <c r="AQ24" i="106"/>
  <c r="AP24" i="106"/>
  <c r="AO24" i="106"/>
  <c r="AN24" i="106"/>
  <c r="AM24" i="106"/>
  <c r="AI24" i="106"/>
  <c r="AH24" i="106"/>
  <c r="BE23" i="106"/>
  <c r="BD23" i="106"/>
  <c r="BC23" i="106"/>
  <c r="BB23" i="106"/>
  <c r="BA23" i="106"/>
  <c r="AZ23" i="106"/>
  <c r="AY23" i="106"/>
  <c r="AX23" i="106"/>
  <c r="AW23" i="106"/>
  <c r="AV23" i="106"/>
  <c r="AU23" i="106"/>
  <c r="AT23" i="106"/>
  <c r="AS23" i="106"/>
  <c r="AR23" i="106"/>
  <c r="AQ23" i="106"/>
  <c r="AP23" i="106"/>
  <c r="AO23" i="106"/>
  <c r="AN23" i="106"/>
  <c r="AM23" i="106"/>
  <c r="AI23" i="106"/>
  <c r="BE22" i="106"/>
  <c r="BD22" i="106"/>
  <c r="BC22" i="106"/>
  <c r="BB22" i="106"/>
  <c r="BA22" i="106"/>
  <c r="AZ22" i="106"/>
  <c r="AY22" i="106"/>
  <c r="AX22" i="106"/>
  <c r="AW22" i="106"/>
  <c r="AV22" i="106"/>
  <c r="AU22" i="106"/>
  <c r="AT22" i="106"/>
  <c r="AS22" i="106"/>
  <c r="AR22" i="106"/>
  <c r="AQ22" i="106"/>
  <c r="AP22" i="106"/>
  <c r="AO22" i="106"/>
  <c r="AN22" i="106"/>
  <c r="AM22" i="106"/>
  <c r="AI22" i="106"/>
  <c r="AH22" i="106"/>
  <c r="BE21" i="106"/>
  <c r="BD21" i="106"/>
  <c r="BC21" i="106"/>
  <c r="BB21" i="106"/>
  <c r="BA21" i="106"/>
  <c r="AZ21" i="106"/>
  <c r="AY21" i="106"/>
  <c r="AX21" i="106"/>
  <c r="AW21" i="106"/>
  <c r="AV21" i="106"/>
  <c r="AU21" i="106"/>
  <c r="AT21" i="106"/>
  <c r="AS21" i="106"/>
  <c r="AR21" i="106"/>
  <c r="AQ21" i="106"/>
  <c r="AP21" i="106"/>
  <c r="AO21" i="106"/>
  <c r="AN21" i="106"/>
  <c r="AM21" i="106"/>
  <c r="AI21" i="106"/>
  <c r="AH21" i="106"/>
  <c r="BE20" i="106"/>
  <c r="BD20" i="106"/>
  <c r="BC20" i="106"/>
  <c r="BB20" i="106"/>
  <c r="BA20" i="106"/>
  <c r="AZ20" i="106"/>
  <c r="AY20" i="106"/>
  <c r="AX20" i="106"/>
  <c r="AW20" i="106"/>
  <c r="AV20" i="106"/>
  <c r="AU20" i="106"/>
  <c r="AT20" i="106"/>
  <c r="AS20" i="106"/>
  <c r="AR20" i="106"/>
  <c r="AQ20" i="106"/>
  <c r="AP20" i="106"/>
  <c r="AO20" i="106"/>
  <c r="AN20" i="106"/>
  <c r="AM20" i="106"/>
  <c r="AI20" i="106"/>
  <c r="BE19" i="106"/>
  <c r="BD19" i="106"/>
  <c r="BC19" i="106"/>
  <c r="BB19" i="106"/>
  <c r="BA19" i="106"/>
  <c r="AZ19" i="106"/>
  <c r="AY19" i="106"/>
  <c r="AX19" i="106"/>
  <c r="AW19" i="106"/>
  <c r="AV19" i="106"/>
  <c r="AU19" i="106"/>
  <c r="AT19" i="106"/>
  <c r="AS19" i="106"/>
  <c r="AR19" i="106"/>
  <c r="AQ19" i="106"/>
  <c r="AP19" i="106"/>
  <c r="AO19" i="106"/>
  <c r="AN19" i="106"/>
  <c r="AM19" i="106"/>
  <c r="AI19" i="106"/>
  <c r="AH19" i="106"/>
  <c r="BE18" i="106"/>
  <c r="BD18" i="106"/>
  <c r="BC18" i="106"/>
  <c r="BB18" i="106"/>
  <c r="BA18" i="106"/>
  <c r="AZ18" i="106"/>
  <c r="AY18" i="106"/>
  <c r="AX18" i="106"/>
  <c r="AW18" i="106"/>
  <c r="AV18" i="106"/>
  <c r="AU18" i="106"/>
  <c r="AT18" i="106"/>
  <c r="AS18" i="106"/>
  <c r="AR18" i="106"/>
  <c r="AQ18" i="106"/>
  <c r="AP18" i="106"/>
  <c r="AO18" i="106"/>
  <c r="AN18" i="106"/>
  <c r="AM18" i="106"/>
  <c r="AI18" i="106"/>
  <c r="AH18" i="106"/>
  <c r="BE17" i="106"/>
  <c r="BD17" i="106"/>
  <c r="BC17" i="106"/>
  <c r="BB17" i="106"/>
  <c r="BA17" i="106"/>
  <c r="AZ17" i="106"/>
  <c r="AY17" i="106"/>
  <c r="AX17" i="106"/>
  <c r="AW17" i="106"/>
  <c r="AV17" i="106"/>
  <c r="AU17" i="106"/>
  <c r="AT17" i="106"/>
  <c r="AS17" i="106"/>
  <c r="AR17" i="106"/>
  <c r="AQ17" i="106"/>
  <c r="AP17" i="106"/>
  <c r="AO17" i="106"/>
  <c r="AN17" i="106"/>
  <c r="AM17" i="106"/>
  <c r="AI17" i="106"/>
  <c r="AH17" i="106"/>
  <c r="BE16" i="106"/>
  <c r="BD16" i="106"/>
  <c r="BC16" i="106"/>
  <c r="BB16" i="106"/>
  <c r="BA16" i="106"/>
  <c r="AZ16" i="106"/>
  <c r="AY16" i="106"/>
  <c r="AX16" i="106"/>
  <c r="AW16" i="106"/>
  <c r="AV16" i="106"/>
  <c r="AU16" i="106"/>
  <c r="AT16" i="106"/>
  <c r="AS16" i="106"/>
  <c r="AR16" i="106"/>
  <c r="AQ16" i="106"/>
  <c r="AP16" i="106"/>
  <c r="AO16" i="106"/>
  <c r="AN16" i="106"/>
  <c r="AM16" i="106"/>
  <c r="AI16" i="106"/>
  <c r="AH16" i="106"/>
  <c r="BE15" i="106"/>
  <c r="BD15" i="106"/>
  <c r="BC15" i="106"/>
  <c r="BB15" i="106"/>
  <c r="BA15" i="106"/>
  <c r="AZ15" i="106"/>
  <c r="AY15" i="106"/>
  <c r="AX15" i="106"/>
  <c r="AW15" i="106"/>
  <c r="AV15" i="106"/>
  <c r="AU15" i="106"/>
  <c r="AT15" i="106"/>
  <c r="AS15" i="106"/>
  <c r="AR15" i="106"/>
  <c r="AQ15" i="106"/>
  <c r="AP15" i="106"/>
  <c r="AO15" i="106"/>
  <c r="AN15" i="106"/>
  <c r="AM15" i="106"/>
  <c r="AI15" i="106"/>
  <c r="AH15" i="106"/>
  <c r="BE14" i="106"/>
  <c r="BD14" i="106"/>
  <c r="BC14" i="106"/>
  <c r="BB14" i="106"/>
  <c r="BA14" i="106"/>
  <c r="AZ14" i="106"/>
  <c r="AY14" i="106"/>
  <c r="AX14" i="106"/>
  <c r="AW14" i="106"/>
  <c r="AV14" i="106"/>
  <c r="AU14" i="106"/>
  <c r="AT14" i="106"/>
  <c r="AS14" i="106"/>
  <c r="AR14" i="106"/>
  <c r="AQ14" i="106"/>
  <c r="AP14" i="106"/>
  <c r="AO14" i="106"/>
  <c r="AN14" i="106"/>
  <c r="AM14" i="106"/>
  <c r="AI14" i="106"/>
  <c r="AH14" i="106"/>
  <c r="BE13" i="106"/>
  <c r="BD13" i="106"/>
  <c r="BC13" i="106"/>
  <c r="BB13" i="106"/>
  <c r="BA13" i="106"/>
  <c r="AZ13" i="106"/>
  <c r="AY13" i="106"/>
  <c r="AX13" i="106"/>
  <c r="AW13" i="106"/>
  <c r="AV13" i="106"/>
  <c r="AU13" i="106"/>
  <c r="AT13" i="106"/>
  <c r="AS13" i="106"/>
  <c r="AR13" i="106"/>
  <c r="AQ13" i="106"/>
  <c r="AP13" i="106"/>
  <c r="AO13" i="106"/>
  <c r="AN13" i="106"/>
  <c r="AM13" i="106"/>
  <c r="AI13" i="106"/>
  <c r="AH13" i="106"/>
  <c r="BE12" i="106"/>
  <c r="BD12" i="106"/>
  <c r="BC12" i="106"/>
  <c r="BB12" i="106"/>
  <c r="BA12" i="106"/>
  <c r="AZ12" i="106"/>
  <c r="AY12" i="106"/>
  <c r="AX12" i="106"/>
  <c r="AW12" i="106"/>
  <c r="AV12" i="106"/>
  <c r="AU12" i="106"/>
  <c r="AT12" i="106"/>
  <c r="AS12" i="106"/>
  <c r="AR12" i="106"/>
  <c r="AQ12" i="106"/>
  <c r="AP12" i="106"/>
  <c r="AO12" i="106"/>
  <c r="AN12" i="106"/>
  <c r="AM12" i="106"/>
  <c r="AI12" i="106"/>
  <c r="AH12" i="106"/>
  <c r="BE11" i="106"/>
  <c r="BD11" i="106"/>
  <c r="BC11" i="106"/>
  <c r="BB11" i="106"/>
  <c r="BA11" i="106"/>
  <c r="AZ11" i="106"/>
  <c r="AY11" i="106"/>
  <c r="AX11" i="106"/>
  <c r="AW11" i="106"/>
  <c r="AV11" i="106"/>
  <c r="AU11" i="106"/>
  <c r="AT11" i="106"/>
  <c r="AS11" i="106"/>
  <c r="AR11" i="106"/>
  <c r="AQ11" i="106"/>
  <c r="AP11" i="106"/>
  <c r="AO11" i="106"/>
  <c r="AN11" i="106"/>
  <c r="AM11" i="106"/>
  <c r="AI11" i="106"/>
  <c r="AH11" i="106"/>
  <c r="BE10" i="106"/>
  <c r="BD10" i="106"/>
  <c r="BC10" i="106"/>
  <c r="BB10" i="106"/>
  <c r="BA10" i="106"/>
  <c r="AZ10" i="106"/>
  <c r="AY10" i="106"/>
  <c r="AX10" i="106"/>
  <c r="AW10" i="106"/>
  <c r="AV10" i="106"/>
  <c r="AU10" i="106"/>
  <c r="AT10" i="106"/>
  <c r="AS10" i="106"/>
  <c r="AR10" i="106"/>
  <c r="AQ10" i="106"/>
  <c r="AP10" i="106"/>
  <c r="AO10" i="106"/>
  <c r="AN10" i="106"/>
  <c r="AM10" i="106"/>
  <c r="AI10" i="106"/>
  <c r="AH10" i="106"/>
  <c r="BE9" i="106"/>
  <c r="BD9" i="106"/>
  <c r="BC9" i="106"/>
  <c r="BB9" i="106"/>
  <c r="BA9" i="106"/>
  <c r="AZ9" i="106"/>
  <c r="AY9" i="106"/>
  <c r="AX9" i="106"/>
  <c r="AW9" i="106"/>
  <c r="AV9" i="106"/>
  <c r="AU9" i="106"/>
  <c r="AT9" i="106"/>
  <c r="AS9" i="106"/>
  <c r="AR9" i="106"/>
  <c r="AQ9" i="106"/>
  <c r="AP9" i="106"/>
  <c r="AO9" i="106"/>
  <c r="AN9" i="106"/>
  <c r="AM9" i="106"/>
  <c r="AI9" i="106"/>
  <c r="AH9" i="106"/>
  <c r="AI8" i="106"/>
  <c r="AH8" i="106"/>
  <c r="BE7" i="106"/>
  <c r="BD7" i="106"/>
  <c r="BC7" i="106"/>
  <c r="BB7" i="106"/>
  <c r="BA7" i="106"/>
  <c r="AZ7" i="106"/>
  <c r="AY7" i="106"/>
  <c r="AX7" i="106"/>
  <c r="AW7" i="106"/>
  <c r="AV7" i="106"/>
  <c r="AU7" i="106"/>
  <c r="AT7" i="106"/>
  <c r="AS7" i="106"/>
  <c r="AR7" i="106"/>
  <c r="AQ7" i="106"/>
  <c r="AP7" i="106"/>
  <c r="AO7" i="106"/>
  <c r="AN7" i="106"/>
  <c r="AM7" i="106"/>
  <c r="BE188" i="105"/>
  <c r="BD188" i="105"/>
  <c r="BC188" i="105"/>
  <c r="BB188" i="105"/>
  <c r="BA188" i="105"/>
  <c r="AZ188" i="105"/>
  <c r="AY188" i="105"/>
  <c r="AX188" i="105"/>
  <c r="AW188" i="105"/>
  <c r="AV188" i="105"/>
  <c r="AU188" i="105"/>
  <c r="AT188" i="105"/>
  <c r="AS188" i="105"/>
  <c r="AR188" i="105"/>
  <c r="AQ188" i="105"/>
  <c r="AP188" i="105"/>
  <c r="AO188" i="105"/>
  <c r="AN188" i="105"/>
  <c r="AM188" i="105"/>
  <c r="BE187" i="105"/>
  <c r="BD187" i="105"/>
  <c r="BC187" i="105"/>
  <c r="BB187" i="105"/>
  <c r="BA187" i="105"/>
  <c r="AZ187" i="105"/>
  <c r="AY187" i="105"/>
  <c r="AX187" i="105"/>
  <c r="AW187" i="105"/>
  <c r="AV187" i="105"/>
  <c r="AU187" i="105"/>
  <c r="AT187" i="105"/>
  <c r="AS187" i="105"/>
  <c r="AR187" i="105"/>
  <c r="AQ187" i="105"/>
  <c r="AP187" i="105"/>
  <c r="AO187" i="105"/>
  <c r="AN187" i="105"/>
  <c r="AM187" i="105"/>
  <c r="AI187" i="105"/>
  <c r="AH187" i="105"/>
  <c r="BE186" i="105"/>
  <c r="BD186" i="105"/>
  <c r="BC186" i="105"/>
  <c r="BB186" i="105"/>
  <c r="BA186" i="105"/>
  <c r="AZ186" i="105"/>
  <c r="AY186" i="105"/>
  <c r="AX186" i="105"/>
  <c r="AW186" i="105"/>
  <c r="AV186" i="105"/>
  <c r="AU186" i="105"/>
  <c r="AT186" i="105"/>
  <c r="AS186" i="105"/>
  <c r="AR186" i="105"/>
  <c r="AQ186" i="105"/>
  <c r="AP186" i="105"/>
  <c r="AO186" i="105"/>
  <c r="AN186" i="105"/>
  <c r="AM186" i="105"/>
  <c r="AI186" i="105"/>
  <c r="AH186" i="105"/>
  <c r="BE185" i="105"/>
  <c r="BD185" i="105"/>
  <c r="BC185" i="105"/>
  <c r="BB185" i="105"/>
  <c r="BA185" i="105"/>
  <c r="AZ185" i="105"/>
  <c r="AY185" i="105"/>
  <c r="AX185" i="105"/>
  <c r="AW185" i="105"/>
  <c r="AV185" i="105"/>
  <c r="AU185" i="105"/>
  <c r="AT185" i="105"/>
  <c r="AS185" i="105"/>
  <c r="AR185" i="105"/>
  <c r="AQ185" i="105"/>
  <c r="AP185" i="105"/>
  <c r="AO185" i="105"/>
  <c r="AN185" i="105"/>
  <c r="AM185" i="105"/>
  <c r="AI185" i="105"/>
  <c r="AH185" i="105"/>
  <c r="BE184" i="105"/>
  <c r="BD184" i="105"/>
  <c r="BC184" i="105"/>
  <c r="BB184" i="105"/>
  <c r="BA184" i="105"/>
  <c r="AZ184" i="105"/>
  <c r="AY184" i="105"/>
  <c r="AX184" i="105"/>
  <c r="AW184" i="105"/>
  <c r="AV184" i="105"/>
  <c r="AU184" i="105"/>
  <c r="AT184" i="105"/>
  <c r="AS184" i="105"/>
  <c r="AR184" i="105"/>
  <c r="AQ184" i="105"/>
  <c r="AP184" i="105"/>
  <c r="AO184" i="105"/>
  <c r="AN184" i="105"/>
  <c r="AM184" i="105"/>
  <c r="AI184" i="105"/>
  <c r="AH184" i="105"/>
  <c r="BE183" i="105"/>
  <c r="BD183" i="105"/>
  <c r="BC183" i="105"/>
  <c r="BB183" i="105"/>
  <c r="BA183" i="105"/>
  <c r="AZ183" i="105"/>
  <c r="AY183" i="105"/>
  <c r="AX183" i="105"/>
  <c r="AW183" i="105"/>
  <c r="AV183" i="105"/>
  <c r="AU183" i="105"/>
  <c r="AT183" i="105"/>
  <c r="AS183" i="105"/>
  <c r="AR183" i="105"/>
  <c r="AQ183" i="105"/>
  <c r="AP183" i="105"/>
  <c r="AO183" i="105"/>
  <c r="AN183" i="105"/>
  <c r="AM183" i="105"/>
  <c r="AI183" i="105"/>
  <c r="AH183" i="105"/>
  <c r="BE182" i="105"/>
  <c r="BD182" i="105"/>
  <c r="BC182" i="105"/>
  <c r="BB182" i="105"/>
  <c r="BA182" i="105"/>
  <c r="AZ182" i="105"/>
  <c r="AY182" i="105"/>
  <c r="AX182" i="105"/>
  <c r="AW182" i="105"/>
  <c r="AV182" i="105"/>
  <c r="AU182" i="105"/>
  <c r="AT182" i="105"/>
  <c r="AS182" i="105"/>
  <c r="AR182" i="105"/>
  <c r="AQ182" i="105"/>
  <c r="AP182" i="105"/>
  <c r="AO182" i="105"/>
  <c r="AN182" i="105"/>
  <c r="AM182" i="105"/>
  <c r="AI182" i="105"/>
  <c r="AH182" i="105"/>
  <c r="BE181" i="105"/>
  <c r="BD181" i="105"/>
  <c r="BC181" i="105"/>
  <c r="BB181" i="105"/>
  <c r="BA181" i="105"/>
  <c r="AZ181" i="105"/>
  <c r="AY181" i="105"/>
  <c r="AX181" i="105"/>
  <c r="AW181" i="105"/>
  <c r="AV181" i="105"/>
  <c r="AU181" i="105"/>
  <c r="AT181" i="105"/>
  <c r="AS181" i="105"/>
  <c r="AR181" i="105"/>
  <c r="AQ181" i="105"/>
  <c r="AP181" i="105"/>
  <c r="AO181" i="105"/>
  <c r="AN181" i="105"/>
  <c r="AM181" i="105"/>
  <c r="AI181" i="105"/>
  <c r="AH181" i="105"/>
  <c r="BE180" i="105"/>
  <c r="BD180" i="105"/>
  <c r="BC180" i="105"/>
  <c r="BB180" i="105"/>
  <c r="BA180" i="105"/>
  <c r="AZ180" i="105"/>
  <c r="AY180" i="105"/>
  <c r="AX180" i="105"/>
  <c r="AW180" i="105"/>
  <c r="AV180" i="105"/>
  <c r="AU180" i="105"/>
  <c r="AT180" i="105"/>
  <c r="AS180" i="105"/>
  <c r="AR180" i="105"/>
  <c r="AQ180" i="105"/>
  <c r="AP180" i="105"/>
  <c r="AO180" i="105"/>
  <c r="AN180" i="105"/>
  <c r="AM180" i="105"/>
  <c r="AI180" i="105"/>
  <c r="AH180" i="105"/>
  <c r="BE179" i="105"/>
  <c r="BD179" i="105"/>
  <c r="BC179" i="105"/>
  <c r="BB179" i="105"/>
  <c r="BA179" i="105"/>
  <c r="AZ179" i="105"/>
  <c r="AY179" i="105"/>
  <c r="AX179" i="105"/>
  <c r="AW179" i="105"/>
  <c r="AV179" i="105"/>
  <c r="AU179" i="105"/>
  <c r="AT179" i="105"/>
  <c r="AS179" i="105"/>
  <c r="AR179" i="105"/>
  <c r="AQ179" i="105"/>
  <c r="AP179" i="105"/>
  <c r="AO179" i="105"/>
  <c r="AN179" i="105"/>
  <c r="AM179" i="105"/>
  <c r="AI179" i="105"/>
  <c r="AH179" i="105"/>
  <c r="BE178" i="105"/>
  <c r="BD178" i="105"/>
  <c r="BC178" i="105"/>
  <c r="BB178" i="105"/>
  <c r="BA178" i="105"/>
  <c r="AZ178" i="105"/>
  <c r="AY178" i="105"/>
  <c r="AX178" i="105"/>
  <c r="AW178" i="105"/>
  <c r="AV178" i="105"/>
  <c r="AU178" i="105"/>
  <c r="AT178" i="105"/>
  <c r="AS178" i="105"/>
  <c r="AR178" i="105"/>
  <c r="AQ178" i="105"/>
  <c r="AP178" i="105"/>
  <c r="AO178" i="105"/>
  <c r="AN178" i="105"/>
  <c r="AM178" i="105"/>
  <c r="AI178" i="105"/>
  <c r="AH178" i="105"/>
  <c r="BE177" i="105"/>
  <c r="BD177" i="105"/>
  <c r="BC177" i="105"/>
  <c r="BB177" i="105"/>
  <c r="BA177" i="105"/>
  <c r="AZ177" i="105"/>
  <c r="AY177" i="105"/>
  <c r="AX177" i="105"/>
  <c r="AW177" i="105"/>
  <c r="AV177" i="105"/>
  <c r="AU177" i="105"/>
  <c r="AT177" i="105"/>
  <c r="AS177" i="105"/>
  <c r="AR177" i="105"/>
  <c r="AQ177" i="105"/>
  <c r="AP177" i="105"/>
  <c r="AO177" i="105"/>
  <c r="AN177" i="105"/>
  <c r="AM177" i="105"/>
  <c r="AI177" i="105"/>
  <c r="AH177" i="105"/>
  <c r="BE176" i="105"/>
  <c r="BD176" i="105"/>
  <c r="BC176" i="105"/>
  <c r="BB176" i="105"/>
  <c r="BA176" i="105"/>
  <c r="AZ176" i="105"/>
  <c r="AY176" i="105"/>
  <c r="AX176" i="105"/>
  <c r="AW176" i="105"/>
  <c r="AV176" i="105"/>
  <c r="AU176" i="105"/>
  <c r="AT176" i="105"/>
  <c r="AS176" i="105"/>
  <c r="AR176" i="105"/>
  <c r="AQ176" i="105"/>
  <c r="AP176" i="105"/>
  <c r="AO176" i="105"/>
  <c r="AN176" i="105"/>
  <c r="AM176" i="105"/>
  <c r="AI176" i="105"/>
  <c r="BE175" i="105"/>
  <c r="BD175" i="105"/>
  <c r="BC175" i="105"/>
  <c r="BB175" i="105"/>
  <c r="BA175" i="105"/>
  <c r="AZ175" i="105"/>
  <c r="AY175" i="105"/>
  <c r="AX175" i="105"/>
  <c r="AW175" i="105"/>
  <c r="AV175" i="105"/>
  <c r="AU175" i="105"/>
  <c r="AT175" i="105"/>
  <c r="AS175" i="105"/>
  <c r="AR175" i="105"/>
  <c r="AQ175" i="105"/>
  <c r="AP175" i="105"/>
  <c r="AO175" i="105"/>
  <c r="AN175" i="105"/>
  <c r="AM175" i="105"/>
  <c r="AI175" i="105"/>
  <c r="AH175" i="105"/>
  <c r="BE174" i="105"/>
  <c r="BD174" i="105"/>
  <c r="BC174" i="105"/>
  <c r="BB174" i="105"/>
  <c r="BA174" i="105"/>
  <c r="AZ174" i="105"/>
  <c r="AY174" i="105"/>
  <c r="AX174" i="105"/>
  <c r="AW174" i="105"/>
  <c r="AV174" i="105"/>
  <c r="AU174" i="105"/>
  <c r="AT174" i="105"/>
  <c r="AS174" i="105"/>
  <c r="AR174" i="105"/>
  <c r="AQ174" i="105"/>
  <c r="AP174" i="105"/>
  <c r="AO174" i="105"/>
  <c r="AN174" i="105"/>
  <c r="AM174" i="105"/>
  <c r="AI174" i="105"/>
  <c r="AH174" i="105"/>
  <c r="BE173" i="105"/>
  <c r="BD173" i="105"/>
  <c r="BC173" i="105"/>
  <c r="BB173" i="105"/>
  <c r="BA173" i="105"/>
  <c r="AZ173" i="105"/>
  <c r="AY173" i="105"/>
  <c r="AX173" i="105"/>
  <c r="AW173" i="105"/>
  <c r="AV173" i="105"/>
  <c r="AU173" i="105"/>
  <c r="AT173" i="105"/>
  <c r="AS173" i="105"/>
  <c r="AR173" i="105"/>
  <c r="AQ173" i="105"/>
  <c r="AP173" i="105"/>
  <c r="AO173" i="105"/>
  <c r="AN173" i="105"/>
  <c r="AM173" i="105"/>
  <c r="AI173" i="105"/>
  <c r="BE172" i="105"/>
  <c r="BD172" i="105"/>
  <c r="BC172" i="105"/>
  <c r="BB172" i="105"/>
  <c r="BA172" i="105"/>
  <c r="AZ172" i="105"/>
  <c r="AY172" i="105"/>
  <c r="AX172" i="105"/>
  <c r="AW172" i="105"/>
  <c r="AV172" i="105"/>
  <c r="AU172" i="105"/>
  <c r="AT172" i="105"/>
  <c r="AS172" i="105"/>
  <c r="AR172" i="105"/>
  <c r="AQ172" i="105"/>
  <c r="AP172" i="105"/>
  <c r="AO172" i="105"/>
  <c r="AN172" i="105"/>
  <c r="AM172" i="105"/>
  <c r="AI172" i="105"/>
  <c r="AH172" i="105"/>
  <c r="BE171" i="105"/>
  <c r="BD171" i="105"/>
  <c r="BC171" i="105"/>
  <c r="BB171" i="105"/>
  <c r="BA171" i="105"/>
  <c r="AZ171" i="105"/>
  <c r="AY171" i="105"/>
  <c r="AX171" i="105"/>
  <c r="AW171" i="105"/>
  <c r="AV171" i="105"/>
  <c r="AU171" i="105"/>
  <c r="AT171" i="105"/>
  <c r="AS171" i="105"/>
  <c r="AR171" i="105"/>
  <c r="AQ171" i="105"/>
  <c r="AP171" i="105"/>
  <c r="AO171" i="105"/>
  <c r="AN171" i="105"/>
  <c r="AM171" i="105"/>
  <c r="AI171" i="105"/>
  <c r="AH171" i="105"/>
  <c r="BE170" i="105"/>
  <c r="BD170" i="105"/>
  <c r="BC170" i="105"/>
  <c r="BB170" i="105"/>
  <c r="BA170" i="105"/>
  <c r="AZ170" i="105"/>
  <c r="AY170" i="105"/>
  <c r="AX170" i="105"/>
  <c r="AW170" i="105"/>
  <c r="AV170" i="105"/>
  <c r="AU170" i="105"/>
  <c r="AT170" i="105"/>
  <c r="AS170" i="105"/>
  <c r="AR170" i="105"/>
  <c r="AQ170" i="105"/>
  <c r="AP170" i="105"/>
  <c r="AO170" i="105"/>
  <c r="AN170" i="105"/>
  <c r="AM170" i="105"/>
  <c r="AI170" i="105"/>
  <c r="AH170" i="105"/>
  <c r="BE169" i="105"/>
  <c r="BD169" i="105"/>
  <c r="BC169" i="105"/>
  <c r="BB169" i="105"/>
  <c r="BA169" i="105"/>
  <c r="AZ169" i="105"/>
  <c r="AY169" i="105"/>
  <c r="AX169" i="105"/>
  <c r="AW169" i="105"/>
  <c r="AV169" i="105"/>
  <c r="AU169" i="105"/>
  <c r="AT169" i="105"/>
  <c r="AS169" i="105"/>
  <c r="AR169" i="105"/>
  <c r="AQ169" i="105"/>
  <c r="AP169" i="105"/>
  <c r="AO169" i="105"/>
  <c r="AN169" i="105"/>
  <c r="AM169" i="105"/>
  <c r="AI169" i="105"/>
  <c r="AH169" i="105"/>
  <c r="BE168" i="105"/>
  <c r="BD168" i="105"/>
  <c r="BC168" i="105"/>
  <c r="BB168" i="105"/>
  <c r="BA168" i="105"/>
  <c r="AZ168" i="105"/>
  <c r="AY168" i="105"/>
  <c r="AX168" i="105"/>
  <c r="AW168" i="105"/>
  <c r="AV168" i="105"/>
  <c r="AU168" i="105"/>
  <c r="AT168" i="105"/>
  <c r="AS168" i="105"/>
  <c r="AR168" i="105"/>
  <c r="AQ168" i="105"/>
  <c r="AP168" i="105"/>
  <c r="AO168" i="105"/>
  <c r="AN168" i="105"/>
  <c r="AM168" i="105"/>
  <c r="AI168" i="105"/>
  <c r="AH168" i="105"/>
  <c r="BE167" i="105"/>
  <c r="BD167" i="105"/>
  <c r="BC167" i="105"/>
  <c r="BB167" i="105"/>
  <c r="BA167" i="105"/>
  <c r="AZ167" i="105"/>
  <c r="AY167" i="105"/>
  <c r="AX167" i="105"/>
  <c r="AW167" i="105"/>
  <c r="AV167" i="105"/>
  <c r="AU167" i="105"/>
  <c r="AT167" i="105"/>
  <c r="AS167" i="105"/>
  <c r="AR167" i="105"/>
  <c r="AQ167" i="105"/>
  <c r="AP167" i="105"/>
  <c r="AO167" i="105"/>
  <c r="AN167" i="105"/>
  <c r="AM167" i="105"/>
  <c r="AI167" i="105"/>
  <c r="AH167" i="105"/>
  <c r="BE166" i="105"/>
  <c r="BD166" i="105"/>
  <c r="BC166" i="105"/>
  <c r="BB166" i="105"/>
  <c r="BA166" i="105"/>
  <c r="AZ166" i="105"/>
  <c r="AY166" i="105"/>
  <c r="AX166" i="105"/>
  <c r="AW166" i="105"/>
  <c r="AV166" i="105"/>
  <c r="AU166" i="105"/>
  <c r="AT166" i="105"/>
  <c r="AS166" i="105"/>
  <c r="AR166" i="105"/>
  <c r="AQ166" i="105"/>
  <c r="AP166" i="105"/>
  <c r="AO166" i="105"/>
  <c r="AN166" i="105"/>
  <c r="AM166" i="105"/>
  <c r="AI166" i="105"/>
  <c r="AH166" i="105"/>
  <c r="BE165" i="105"/>
  <c r="BD165" i="105"/>
  <c r="BC165" i="105"/>
  <c r="BB165" i="105"/>
  <c r="BA165" i="105"/>
  <c r="AZ165" i="105"/>
  <c r="AY165" i="105"/>
  <c r="AX165" i="105"/>
  <c r="AW165" i="105"/>
  <c r="AV165" i="105"/>
  <c r="AU165" i="105"/>
  <c r="AT165" i="105"/>
  <c r="AS165" i="105"/>
  <c r="AR165" i="105"/>
  <c r="AQ165" i="105"/>
  <c r="AP165" i="105"/>
  <c r="AO165" i="105"/>
  <c r="AN165" i="105"/>
  <c r="AM165" i="105"/>
  <c r="AI165" i="105"/>
  <c r="AH165" i="105"/>
  <c r="BE164" i="105"/>
  <c r="BD164" i="105"/>
  <c r="BC164" i="105"/>
  <c r="BB164" i="105"/>
  <c r="BA164" i="105"/>
  <c r="AZ164" i="105"/>
  <c r="AY164" i="105"/>
  <c r="AX164" i="105"/>
  <c r="AW164" i="105"/>
  <c r="AV164" i="105"/>
  <c r="AU164" i="105"/>
  <c r="AT164" i="105"/>
  <c r="AS164" i="105"/>
  <c r="AR164" i="105"/>
  <c r="AQ164" i="105"/>
  <c r="AP164" i="105"/>
  <c r="AO164" i="105"/>
  <c r="AN164" i="105"/>
  <c r="AM164" i="105"/>
  <c r="AI164" i="105"/>
  <c r="BE163" i="105"/>
  <c r="BD163" i="105"/>
  <c r="BC163" i="105"/>
  <c r="BB163" i="105"/>
  <c r="BA163" i="105"/>
  <c r="AZ163" i="105"/>
  <c r="AY163" i="105"/>
  <c r="AX163" i="105"/>
  <c r="AW163" i="105"/>
  <c r="AV163" i="105"/>
  <c r="AU163" i="105"/>
  <c r="AT163" i="105"/>
  <c r="AS163" i="105"/>
  <c r="AR163" i="105"/>
  <c r="AQ163" i="105"/>
  <c r="AP163" i="105"/>
  <c r="AO163" i="105"/>
  <c r="AN163" i="105"/>
  <c r="AM163" i="105"/>
  <c r="AI163" i="105"/>
  <c r="AH163" i="105"/>
  <c r="BE162" i="105"/>
  <c r="BD162" i="105"/>
  <c r="BC162" i="105"/>
  <c r="BB162" i="105"/>
  <c r="BA162" i="105"/>
  <c r="AZ162" i="105"/>
  <c r="AY162" i="105"/>
  <c r="AX162" i="105"/>
  <c r="AW162" i="105"/>
  <c r="AV162" i="105"/>
  <c r="AU162" i="105"/>
  <c r="AT162" i="105"/>
  <c r="AS162" i="105"/>
  <c r="AR162" i="105"/>
  <c r="AQ162" i="105"/>
  <c r="AP162" i="105"/>
  <c r="AO162" i="105"/>
  <c r="AN162" i="105"/>
  <c r="AM162" i="105"/>
  <c r="AI162" i="105"/>
  <c r="AH162" i="105"/>
  <c r="BE161" i="105"/>
  <c r="BD161" i="105"/>
  <c r="BC161" i="105"/>
  <c r="BB161" i="105"/>
  <c r="BA161" i="105"/>
  <c r="AZ161" i="105"/>
  <c r="AY161" i="105"/>
  <c r="AX161" i="105"/>
  <c r="AW161" i="105"/>
  <c r="AV161" i="105"/>
  <c r="AU161" i="105"/>
  <c r="AT161" i="105"/>
  <c r="AS161" i="105"/>
  <c r="AR161" i="105"/>
  <c r="AQ161" i="105"/>
  <c r="AP161" i="105"/>
  <c r="AO161" i="105"/>
  <c r="AN161" i="105"/>
  <c r="AM161" i="105"/>
  <c r="AI161" i="105"/>
  <c r="AH161" i="105"/>
  <c r="BE160" i="105"/>
  <c r="BD160" i="105"/>
  <c r="BC160" i="105"/>
  <c r="BB160" i="105"/>
  <c r="BA160" i="105"/>
  <c r="AZ160" i="105"/>
  <c r="AY160" i="105"/>
  <c r="AX160" i="105"/>
  <c r="AW160" i="105"/>
  <c r="AV160" i="105"/>
  <c r="AU160" i="105"/>
  <c r="AT160" i="105"/>
  <c r="AS160" i="105"/>
  <c r="AR160" i="105"/>
  <c r="AQ160" i="105"/>
  <c r="AP160" i="105"/>
  <c r="AO160" i="105"/>
  <c r="AN160" i="105"/>
  <c r="AM160" i="105"/>
  <c r="AI160" i="105"/>
  <c r="AH160" i="105"/>
  <c r="BE159" i="105"/>
  <c r="BD159" i="105"/>
  <c r="BC159" i="105"/>
  <c r="BB159" i="105"/>
  <c r="BA159" i="105"/>
  <c r="AZ159" i="105"/>
  <c r="AY159" i="105"/>
  <c r="AX159" i="105"/>
  <c r="AW159" i="105"/>
  <c r="AV159" i="105"/>
  <c r="AU159" i="105"/>
  <c r="AT159" i="105"/>
  <c r="AS159" i="105"/>
  <c r="AR159" i="105"/>
  <c r="AQ159" i="105"/>
  <c r="AP159" i="105"/>
  <c r="AO159" i="105"/>
  <c r="AN159" i="105"/>
  <c r="AM159" i="105"/>
  <c r="AI159" i="105"/>
  <c r="AH159" i="105"/>
  <c r="BE158" i="105"/>
  <c r="BD158" i="105"/>
  <c r="BC158" i="105"/>
  <c r="BB158" i="105"/>
  <c r="BA158" i="105"/>
  <c r="AZ158" i="105"/>
  <c r="AY158" i="105"/>
  <c r="AX158" i="105"/>
  <c r="AW158" i="105"/>
  <c r="AV158" i="105"/>
  <c r="AU158" i="105"/>
  <c r="AT158" i="105"/>
  <c r="AS158" i="105"/>
  <c r="AR158" i="105"/>
  <c r="AQ158" i="105"/>
  <c r="AP158" i="105"/>
  <c r="AO158" i="105"/>
  <c r="AN158" i="105"/>
  <c r="AM158" i="105"/>
  <c r="AI158" i="105"/>
  <c r="BE157" i="105"/>
  <c r="BD157" i="105"/>
  <c r="BC157" i="105"/>
  <c r="BB157" i="105"/>
  <c r="BA157" i="105"/>
  <c r="AZ157" i="105"/>
  <c r="AY157" i="105"/>
  <c r="AX157" i="105"/>
  <c r="AW157" i="105"/>
  <c r="AV157" i="105"/>
  <c r="AU157" i="105"/>
  <c r="AT157" i="105"/>
  <c r="AS157" i="105"/>
  <c r="AR157" i="105"/>
  <c r="AQ157" i="105"/>
  <c r="AP157" i="105"/>
  <c r="AO157" i="105"/>
  <c r="AN157" i="105"/>
  <c r="AM157" i="105"/>
  <c r="AI157" i="105"/>
  <c r="AH157" i="105"/>
  <c r="BE156" i="105"/>
  <c r="BD156" i="105"/>
  <c r="BC156" i="105"/>
  <c r="BB156" i="105"/>
  <c r="BA156" i="105"/>
  <c r="AZ156" i="105"/>
  <c r="AY156" i="105"/>
  <c r="AX156" i="105"/>
  <c r="AW156" i="105"/>
  <c r="AV156" i="105"/>
  <c r="AU156" i="105"/>
  <c r="AT156" i="105"/>
  <c r="AS156" i="105"/>
  <c r="AR156" i="105"/>
  <c r="AQ156" i="105"/>
  <c r="AP156" i="105"/>
  <c r="AO156" i="105"/>
  <c r="AN156" i="105"/>
  <c r="AM156" i="105"/>
  <c r="AI156" i="105"/>
  <c r="AH156" i="105"/>
  <c r="BE155" i="105"/>
  <c r="BD155" i="105"/>
  <c r="BC155" i="105"/>
  <c r="BB155" i="105"/>
  <c r="BA155" i="105"/>
  <c r="AZ155" i="105"/>
  <c r="AY155" i="105"/>
  <c r="AX155" i="105"/>
  <c r="AW155" i="105"/>
  <c r="AV155" i="105"/>
  <c r="AU155" i="105"/>
  <c r="AT155" i="105"/>
  <c r="AS155" i="105"/>
  <c r="AR155" i="105"/>
  <c r="AQ155" i="105"/>
  <c r="AP155" i="105"/>
  <c r="AO155" i="105"/>
  <c r="AN155" i="105"/>
  <c r="AM155" i="105"/>
  <c r="AI155" i="105"/>
  <c r="AH155" i="105"/>
  <c r="BE154" i="105"/>
  <c r="BD154" i="105"/>
  <c r="BC154" i="105"/>
  <c r="BB154" i="105"/>
  <c r="BA154" i="105"/>
  <c r="AZ154" i="105"/>
  <c r="AY154" i="105"/>
  <c r="AX154" i="105"/>
  <c r="AW154" i="105"/>
  <c r="AV154" i="105"/>
  <c r="AU154" i="105"/>
  <c r="AT154" i="105"/>
  <c r="AS154" i="105"/>
  <c r="AR154" i="105"/>
  <c r="AQ154" i="105"/>
  <c r="AP154" i="105"/>
  <c r="AO154" i="105"/>
  <c r="AN154" i="105"/>
  <c r="AM154" i="105"/>
  <c r="AI154" i="105"/>
  <c r="AH154" i="105"/>
  <c r="BE153" i="105"/>
  <c r="BD153" i="105"/>
  <c r="BC153" i="105"/>
  <c r="BB153" i="105"/>
  <c r="BA153" i="105"/>
  <c r="AZ153" i="105"/>
  <c r="AY153" i="105"/>
  <c r="AX153" i="105"/>
  <c r="AW153" i="105"/>
  <c r="AV153" i="105"/>
  <c r="AU153" i="105"/>
  <c r="AT153" i="105"/>
  <c r="AS153" i="105"/>
  <c r="AR153" i="105"/>
  <c r="AQ153" i="105"/>
  <c r="AP153" i="105"/>
  <c r="AO153" i="105"/>
  <c r="AN153" i="105"/>
  <c r="AM153" i="105"/>
  <c r="AI153" i="105"/>
  <c r="AH153" i="105"/>
  <c r="BE152" i="105"/>
  <c r="BD152" i="105"/>
  <c r="BC152" i="105"/>
  <c r="BB152" i="105"/>
  <c r="BA152" i="105"/>
  <c r="AZ152" i="105"/>
  <c r="AY152" i="105"/>
  <c r="AX152" i="105"/>
  <c r="AW152" i="105"/>
  <c r="AV152" i="105"/>
  <c r="AU152" i="105"/>
  <c r="AT152" i="105"/>
  <c r="AS152" i="105"/>
  <c r="AR152" i="105"/>
  <c r="AQ152" i="105"/>
  <c r="AP152" i="105"/>
  <c r="AO152" i="105"/>
  <c r="AN152" i="105"/>
  <c r="AM152" i="105"/>
  <c r="AI152" i="105"/>
  <c r="AH152" i="105"/>
  <c r="BE151" i="105"/>
  <c r="BD151" i="105"/>
  <c r="BC151" i="105"/>
  <c r="BB151" i="105"/>
  <c r="BA151" i="105"/>
  <c r="AZ151" i="105"/>
  <c r="AY151" i="105"/>
  <c r="AX151" i="105"/>
  <c r="AW151" i="105"/>
  <c r="AV151" i="105"/>
  <c r="AU151" i="105"/>
  <c r="AT151" i="105"/>
  <c r="AS151" i="105"/>
  <c r="AR151" i="105"/>
  <c r="AQ151" i="105"/>
  <c r="AP151" i="105"/>
  <c r="AO151" i="105"/>
  <c r="AN151" i="105"/>
  <c r="AM151" i="105"/>
  <c r="AI151" i="105"/>
  <c r="AH151" i="105"/>
  <c r="BE150" i="105"/>
  <c r="BD150" i="105"/>
  <c r="BC150" i="105"/>
  <c r="BB150" i="105"/>
  <c r="BA150" i="105"/>
  <c r="AZ150" i="105"/>
  <c r="AY150" i="105"/>
  <c r="AX150" i="105"/>
  <c r="AW150" i="105"/>
  <c r="AV150" i="105"/>
  <c r="AU150" i="105"/>
  <c r="AT150" i="105"/>
  <c r="AS150" i="105"/>
  <c r="AR150" i="105"/>
  <c r="AQ150" i="105"/>
  <c r="AP150" i="105"/>
  <c r="AO150" i="105"/>
  <c r="AN150" i="105"/>
  <c r="AM150" i="105"/>
  <c r="AI150" i="105"/>
  <c r="AH150" i="105"/>
  <c r="BE149" i="105"/>
  <c r="BD149" i="105"/>
  <c r="BC149" i="105"/>
  <c r="BB149" i="105"/>
  <c r="BA149" i="105"/>
  <c r="AZ149" i="105"/>
  <c r="AY149" i="105"/>
  <c r="AX149" i="105"/>
  <c r="AW149" i="105"/>
  <c r="AV149" i="105"/>
  <c r="AU149" i="105"/>
  <c r="AT149" i="105"/>
  <c r="AS149" i="105"/>
  <c r="AR149" i="105"/>
  <c r="AQ149" i="105"/>
  <c r="AP149" i="105"/>
  <c r="AO149" i="105"/>
  <c r="AN149" i="105"/>
  <c r="AM149" i="105"/>
  <c r="AI149" i="105"/>
  <c r="AH149" i="105"/>
  <c r="BE148" i="105"/>
  <c r="BD148" i="105"/>
  <c r="BC148" i="105"/>
  <c r="BB148" i="105"/>
  <c r="BA148" i="105"/>
  <c r="AZ148" i="105"/>
  <c r="AY148" i="105"/>
  <c r="AX148" i="105"/>
  <c r="AW148" i="105"/>
  <c r="AV148" i="105"/>
  <c r="AU148" i="105"/>
  <c r="AT148" i="105"/>
  <c r="AS148" i="105"/>
  <c r="AR148" i="105"/>
  <c r="AQ148" i="105"/>
  <c r="AP148" i="105"/>
  <c r="AO148" i="105"/>
  <c r="AN148" i="105"/>
  <c r="AM148" i="105"/>
  <c r="AI148" i="105"/>
  <c r="AH148" i="105"/>
  <c r="BE147" i="105"/>
  <c r="BD147" i="105"/>
  <c r="BC147" i="105"/>
  <c r="BB147" i="105"/>
  <c r="BA147" i="105"/>
  <c r="AZ147" i="105"/>
  <c r="AY147" i="105"/>
  <c r="AX147" i="105"/>
  <c r="AW147" i="105"/>
  <c r="AV147" i="105"/>
  <c r="AU147" i="105"/>
  <c r="AT147" i="105"/>
  <c r="AS147" i="105"/>
  <c r="AR147" i="105"/>
  <c r="AQ147" i="105"/>
  <c r="AP147" i="105"/>
  <c r="AO147" i="105"/>
  <c r="AN147" i="105"/>
  <c r="AM147" i="105"/>
  <c r="AI147" i="105"/>
  <c r="AH147" i="105"/>
  <c r="BE146" i="105"/>
  <c r="BD146" i="105"/>
  <c r="BC146" i="105"/>
  <c r="BB146" i="105"/>
  <c r="BA146" i="105"/>
  <c r="AZ146" i="105"/>
  <c r="AY146" i="105"/>
  <c r="AX146" i="105"/>
  <c r="AW146" i="105"/>
  <c r="AV146" i="105"/>
  <c r="AU146" i="105"/>
  <c r="AT146" i="105"/>
  <c r="AS146" i="105"/>
  <c r="AR146" i="105"/>
  <c r="AQ146" i="105"/>
  <c r="AP146" i="105"/>
  <c r="AO146" i="105"/>
  <c r="AN146" i="105"/>
  <c r="AM146" i="105"/>
  <c r="AI146" i="105"/>
  <c r="AH146" i="105"/>
  <c r="BE145" i="105"/>
  <c r="BD145" i="105"/>
  <c r="BC145" i="105"/>
  <c r="BB145" i="105"/>
  <c r="BA145" i="105"/>
  <c r="AZ145" i="105"/>
  <c r="AY145" i="105"/>
  <c r="AX145" i="105"/>
  <c r="AW145" i="105"/>
  <c r="AV145" i="105"/>
  <c r="AU145" i="105"/>
  <c r="AT145" i="105"/>
  <c r="AS145" i="105"/>
  <c r="AR145" i="105"/>
  <c r="AQ145" i="105"/>
  <c r="AP145" i="105"/>
  <c r="AO145" i="105"/>
  <c r="AN145" i="105"/>
  <c r="AM145" i="105"/>
  <c r="AI145" i="105"/>
  <c r="AH145" i="105"/>
  <c r="BE144" i="105"/>
  <c r="BD144" i="105"/>
  <c r="BC144" i="105"/>
  <c r="BB144" i="105"/>
  <c r="BA144" i="105"/>
  <c r="AZ144" i="105"/>
  <c r="AY144" i="105"/>
  <c r="AX144" i="105"/>
  <c r="AW144" i="105"/>
  <c r="AV144" i="105"/>
  <c r="AU144" i="105"/>
  <c r="AT144" i="105"/>
  <c r="AS144" i="105"/>
  <c r="AR144" i="105"/>
  <c r="AQ144" i="105"/>
  <c r="AP144" i="105"/>
  <c r="AO144" i="105"/>
  <c r="AN144" i="105"/>
  <c r="AM144" i="105"/>
  <c r="AI144" i="105"/>
  <c r="AH144" i="105"/>
  <c r="BE143" i="105"/>
  <c r="BD143" i="105"/>
  <c r="BC143" i="105"/>
  <c r="BB143" i="105"/>
  <c r="BA143" i="105"/>
  <c r="AZ143" i="105"/>
  <c r="AY143" i="105"/>
  <c r="AX143" i="105"/>
  <c r="AW143" i="105"/>
  <c r="AV143" i="105"/>
  <c r="AU143" i="105"/>
  <c r="AT143" i="105"/>
  <c r="AS143" i="105"/>
  <c r="AR143" i="105"/>
  <c r="AQ143" i="105"/>
  <c r="AP143" i="105"/>
  <c r="AO143" i="105"/>
  <c r="AN143" i="105"/>
  <c r="AM143" i="105"/>
  <c r="AI143" i="105"/>
  <c r="AH143" i="105"/>
  <c r="BE142" i="105"/>
  <c r="BD142" i="105"/>
  <c r="BC142" i="105"/>
  <c r="BB142" i="105"/>
  <c r="BA142" i="105"/>
  <c r="AZ142" i="105"/>
  <c r="AY142" i="105"/>
  <c r="AX142" i="105"/>
  <c r="AW142" i="105"/>
  <c r="AV142" i="105"/>
  <c r="AU142" i="105"/>
  <c r="AT142" i="105"/>
  <c r="AS142" i="105"/>
  <c r="AR142" i="105"/>
  <c r="AQ142" i="105"/>
  <c r="AP142" i="105"/>
  <c r="AO142" i="105"/>
  <c r="AN142" i="105"/>
  <c r="AM142" i="105"/>
  <c r="AI142" i="105"/>
  <c r="AH142" i="105"/>
  <c r="BE141" i="105"/>
  <c r="BD141" i="105"/>
  <c r="BC141" i="105"/>
  <c r="BB141" i="105"/>
  <c r="BA141" i="105"/>
  <c r="AZ141" i="105"/>
  <c r="AY141" i="105"/>
  <c r="AX141" i="105"/>
  <c r="AW141" i="105"/>
  <c r="AV141" i="105"/>
  <c r="AU141" i="105"/>
  <c r="AT141" i="105"/>
  <c r="AS141" i="105"/>
  <c r="AR141" i="105"/>
  <c r="AQ141" i="105"/>
  <c r="AP141" i="105"/>
  <c r="AO141" i="105"/>
  <c r="AN141" i="105"/>
  <c r="AM141" i="105"/>
  <c r="AI141" i="105"/>
  <c r="AH141" i="105"/>
  <c r="BE140" i="105"/>
  <c r="BD140" i="105"/>
  <c r="BC140" i="105"/>
  <c r="BB140" i="105"/>
  <c r="BA140" i="105"/>
  <c r="AZ140" i="105"/>
  <c r="AY140" i="105"/>
  <c r="AX140" i="105"/>
  <c r="AW140" i="105"/>
  <c r="AV140" i="105"/>
  <c r="AU140" i="105"/>
  <c r="AT140" i="105"/>
  <c r="AS140" i="105"/>
  <c r="AR140" i="105"/>
  <c r="AQ140" i="105"/>
  <c r="AP140" i="105"/>
  <c r="AO140" i="105"/>
  <c r="AN140" i="105"/>
  <c r="AM140" i="105"/>
  <c r="AI140" i="105"/>
  <c r="AH140" i="105"/>
  <c r="BE139" i="105"/>
  <c r="BD139" i="105"/>
  <c r="BC139" i="105"/>
  <c r="BB139" i="105"/>
  <c r="BA139" i="105"/>
  <c r="AZ139" i="105"/>
  <c r="AY139" i="105"/>
  <c r="AX139" i="105"/>
  <c r="AW139" i="105"/>
  <c r="AV139" i="105"/>
  <c r="AU139" i="105"/>
  <c r="AT139" i="105"/>
  <c r="AS139" i="105"/>
  <c r="AR139" i="105"/>
  <c r="AQ139" i="105"/>
  <c r="AP139" i="105"/>
  <c r="AO139" i="105"/>
  <c r="AN139" i="105"/>
  <c r="AM139" i="105"/>
  <c r="AI139" i="105"/>
  <c r="AH139" i="105"/>
  <c r="BE138" i="105"/>
  <c r="BD138" i="105"/>
  <c r="BC138" i="105"/>
  <c r="BB138" i="105"/>
  <c r="BA138" i="105"/>
  <c r="AZ138" i="105"/>
  <c r="AY138" i="105"/>
  <c r="AX138" i="105"/>
  <c r="AW138" i="105"/>
  <c r="AV138" i="105"/>
  <c r="AU138" i="105"/>
  <c r="AT138" i="105"/>
  <c r="AS138" i="105"/>
  <c r="AR138" i="105"/>
  <c r="AQ138" i="105"/>
  <c r="AP138" i="105"/>
  <c r="AO138" i="105"/>
  <c r="AN138" i="105"/>
  <c r="AM138" i="105"/>
  <c r="AI138" i="105"/>
  <c r="BE137" i="105"/>
  <c r="BD137" i="105"/>
  <c r="BC137" i="105"/>
  <c r="BB137" i="105"/>
  <c r="BA137" i="105"/>
  <c r="AZ137" i="105"/>
  <c r="AY137" i="105"/>
  <c r="AX137" i="105"/>
  <c r="AW137" i="105"/>
  <c r="AV137" i="105"/>
  <c r="AU137" i="105"/>
  <c r="AT137" i="105"/>
  <c r="AS137" i="105"/>
  <c r="AR137" i="105"/>
  <c r="AQ137" i="105"/>
  <c r="AP137" i="105"/>
  <c r="AO137" i="105"/>
  <c r="AN137" i="105"/>
  <c r="AM137" i="105"/>
  <c r="AI137" i="105"/>
  <c r="AH137" i="105"/>
  <c r="BE136" i="105"/>
  <c r="BD136" i="105"/>
  <c r="BC136" i="105"/>
  <c r="BB136" i="105"/>
  <c r="BA136" i="105"/>
  <c r="AZ136" i="105"/>
  <c r="AY136" i="105"/>
  <c r="AX136" i="105"/>
  <c r="AW136" i="105"/>
  <c r="AV136" i="105"/>
  <c r="AU136" i="105"/>
  <c r="AT136" i="105"/>
  <c r="AS136" i="105"/>
  <c r="AR136" i="105"/>
  <c r="AQ136" i="105"/>
  <c r="AP136" i="105"/>
  <c r="AO136" i="105"/>
  <c r="AN136" i="105"/>
  <c r="AM136" i="105"/>
  <c r="AI136" i="105"/>
  <c r="BE135" i="105"/>
  <c r="BD135" i="105"/>
  <c r="BC135" i="105"/>
  <c r="BB135" i="105"/>
  <c r="BA135" i="105"/>
  <c r="AZ135" i="105"/>
  <c r="AY135" i="105"/>
  <c r="AX135" i="105"/>
  <c r="AW135" i="105"/>
  <c r="AV135" i="105"/>
  <c r="AU135" i="105"/>
  <c r="AT135" i="105"/>
  <c r="AS135" i="105"/>
  <c r="AR135" i="105"/>
  <c r="AQ135" i="105"/>
  <c r="AP135" i="105"/>
  <c r="AO135" i="105"/>
  <c r="AN135" i="105"/>
  <c r="AM135" i="105"/>
  <c r="AI135" i="105"/>
  <c r="AH135" i="105"/>
  <c r="BE134" i="105"/>
  <c r="BD134" i="105"/>
  <c r="BC134" i="105"/>
  <c r="BB134" i="105"/>
  <c r="BA134" i="105"/>
  <c r="AZ134" i="105"/>
  <c r="AY134" i="105"/>
  <c r="AX134" i="105"/>
  <c r="AW134" i="105"/>
  <c r="AV134" i="105"/>
  <c r="AU134" i="105"/>
  <c r="AT134" i="105"/>
  <c r="AS134" i="105"/>
  <c r="AR134" i="105"/>
  <c r="AQ134" i="105"/>
  <c r="AP134" i="105"/>
  <c r="AO134" i="105"/>
  <c r="AN134" i="105"/>
  <c r="AM134" i="105"/>
  <c r="AI134" i="105"/>
  <c r="AH134" i="105"/>
  <c r="BE133" i="105"/>
  <c r="BD133" i="105"/>
  <c r="BC133" i="105"/>
  <c r="BB133" i="105"/>
  <c r="BA133" i="105"/>
  <c r="AZ133" i="105"/>
  <c r="AY133" i="105"/>
  <c r="AX133" i="105"/>
  <c r="AW133" i="105"/>
  <c r="AV133" i="105"/>
  <c r="AU133" i="105"/>
  <c r="AT133" i="105"/>
  <c r="AS133" i="105"/>
  <c r="AR133" i="105"/>
  <c r="AQ133" i="105"/>
  <c r="AP133" i="105"/>
  <c r="AO133" i="105"/>
  <c r="AN133" i="105"/>
  <c r="AM133" i="105"/>
  <c r="AI133" i="105"/>
  <c r="AH133" i="105"/>
  <c r="BE132" i="105"/>
  <c r="BD132" i="105"/>
  <c r="BC132" i="105"/>
  <c r="BB132" i="105"/>
  <c r="BA132" i="105"/>
  <c r="AZ132" i="105"/>
  <c r="AY132" i="105"/>
  <c r="AX132" i="105"/>
  <c r="AW132" i="105"/>
  <c r="AV132" i="105"/>
  <c r="AU132" i="105"/>
  <c r="AT132" i="105"/>
  <c r="AS132" i="105"/>
  <c r="AR132" i="105"/>
  <c r="AQ132" i="105"/>
  <c r="AP132" i="105"/>
  <c r="AO132" i="105"/>
  <c r="AN132" i="105"/>
  <c r="AM132" i="105"/>
  <c r="AI132" i="105"/>
  <c r="AH132" i="105"/>
  <c r="BE131" i="105"/>
  <c r="BD131" i="105"/>
  <c r="BC131" i="105"/>
  <c r="BB131" i="105"/>
  <c r="BA131" i="105"/>
  <c r="AZ131" i="105"/>
  <c r="AY131" i="105"/>
  <c r="AX131" i="105"/>
  <c r="AW131" i="105"/>
  <c r="AV131" i="105"/>
  <c r="AU131" i="105"/>
  <c r="AT131" i="105"/>
  <c r="AS131" i="105"/>
  <c r="AR131" i="105"/>
  <c r="AQ131" i="105"/>
  <c r="AP131" i="105"/>
  <c r="AO131" i="105"/>
  <c r="AN131" i="105"/>
  <c r="AM131" i="105"/>
  <c r="AI131" i="105"/>
  <c r="AH131" i="105"/>
  <c r="BE130" i="105"/>
  <c r="BD130" i="105"/>
  <c r="BC130" i="105"/>
  <c r="BB130" i="105"/>
  <c r="BA130" i="105"/>
  <c r="AZ130" i="105"/>
  <c r="AY130" i="105"/>
  <c r="AX130" i="105"/>
  <c r="AW130" i="105"/>
  <c r="AV130" i="105"/>
  <c r="AU130" i="105"/>
  <c r="AT130" i="105"/>
  <c r="AS130" i="105"/>
  <c r="AR130" i="105"/>
  <c r="AQ130" i="105"/>
  <c r="AP130" i="105"/>
  <c r="AO130" i="105"/>
  <c r="AN130" i="105"/>
  <c r="AM130" i="105"/>
  <c r="AI130" i="105"/>
  <c r="AH130" i="105"/>
  <c r="BE129" i="105"/>
  <c r="BD129" i="105"/>
  <c r="BC129" i="105"/>
  <c r="BB129" i="105"/>
  <c r="BA129" i="105"/>
  <c r="AZ129" i="105"/>
  <c r="AY129" i="105"/>
  <c r="AX129" i="105"/>
  <c r="AW129" i="105"/>
  <c r="AV129" i="105"/>
  <c r="AU129" i="105"/>
  <c r="AT129" i="105"/>
  <c r="AS129" i="105"/>
  <c r="AR129" i="105"/>
  <c r="AQ129" i="105"/>
  <c r="AP129" i="105"/>
  <c r="AO129" i="105"/>
  <c r="AN129" i="105"/>
  <c r="AM129" i="105"/>
  <c r="AI129" i="105"/>
  <c r="AH129" i="105"/>
  <c r="BE128" i="105"/>
  <c r="BD128" i="105"/>
  <c r="BC128" i="105"/>
  <c r="BB128" i="105"/>
  <c r="BA128" i="105"/>
  <c r="AZ128" i="105"/>
  <c r="AY128" i="105"/>
  <c r="AX128" i="105"/>
  <c r="AW128" i="105"/>
  <c r="AV128" i="105"/>
  <c r="AU128" i="105"/>
  <c r="AT128" i="105"/>
  <c r="AS128" i="105"/>
  <c r="AR128" i="105"/>
  <c r="AQ128" i="105"/>
  <c r="AP128" i="105"/>
  <c r="AO128" i="105"/>
  <c r="AN128" i="105"/>
  <c r="AM128" i="105"/>
  <c r="AI128" i="105"/>
  <c r="AH128" i="105"/>
  <c r="BE127" i="105"/>
  <c r="BD127" i="105"/>
  <c r="BC127" i="105"/>
  <c r="BB127" i="105"/>
  <c r="BA127" i="105"/>
  <c r="AZ127" i="105"/>
  <c r="AY127" i="105"/>
  <c r="AX127" i="105"/>
  <c r="AW127" i="105"/>
  <c r="AV127" i="105"/>
  <c r="AU127" i="105"/>
  <c r="AT127" i="105"/>
  <c r="AS127" i="105"/>
  <c r="AR127" i="105"/>
  <c r="AQ127" i="105"/>
  <c r="AP127" i="105"/>
  <c r="AO127" i="105"/>
  <c r="AN127" i="105"/>
  <c r="AM127" i="105"/>
  <c r="AI127" i="105"/>
  <c r="AH127" i="105"/>
  <c r="BE126" i="105"/>
  <c r="BD126" i="105"/>
  <c r="BC126" i="105"/>
  <c r="BB126" i="105"/>
  <c r="BA126" i="105"/>
  <c r="AZ126" i="105"/>
  <c r="AY126" i="105"/>
  <c r="AX126" i="105"/>
  <c r="AW126" i="105"/>
  <c r="AV126" i="105"/>
  <c r="AU126" i="105"/>
  <c r="AT126" i="105"/>
  <c r="AS126" i="105"/>
  <c r="AR126" i="105"/>
  <c r="AQ126" i="105"/>
  <c r="AP126" i="105"/>
  <c r="AO126" i="105"/>
  <c r="AN126" i="105"/>
  <c r="AM126" i="105"/>
  <c r="AI126" i="105"/>
  <c r="AH126" i="105"/>
  <c r="BE125" i="105"/>
  <c r="BD125" i="105"/>
  <c r="BC125" i="105"/>
  <c r="BB125" i="105"/>
  <c r="BA125" i="105"/>
  <c r="AZ125" i="105"/>
  <c r="AY125" i="105"/>
  <c r="AX125" i="105"/>
  <c r="AW125" i="105"/>
  <c r="AV125" i="105"/>
  <c r="AU125" i="105"/>
  <c r="AT125" i="105"/>
  <c r="AS125" i="105"/>
  <c r="AR125" i="105"/>
  <c r="AQ125" i="105"/>
  <c r="AP125" i="105"/>
  <c r="AO125" i="105"/>
  <c r="AN125" i="105"/>
  <c r="AM125" i="105"/>
  <c r="AI125" i="105"/>
  <c r="AH125" i="105"/>
  <c r="BE124" i="105"/>
  <c r="BD124" i="105"/>
  <c r="BC124" i="105"/>
  <c r="BB124" i="105"/>
  <c r="BA124" i="105"/>
  <c r="AZ124" i="105"/>
  <c r="AY124" i="105"/>
  <c r="AX124" i="105"/>
  <c r="AW124" i="105"/>
  <c r="AV124" i="105"/>
  <c r="AU124" i="105"/>
  <c r="AT124" i="105"/>
  <c r="AS124" i="105"/>
  <c r="AR124" i="105"/>
  <c r="AQ124" i="105"/>
  <c r="AP124" i="105"/>
  <c r="AO124" i="105"/>
  <c r="AN124" i="105"/>
  <c r="AM124" i="105"/>
  <c r="AI124" i="105"/>
  <c r="AH124" i="105"/>
  <c r="BE123" i="105"/>
  <c r="BD123" i="105"/>
  <c r="BC123" i="105"/>
  <c r="BB123" i="105"/>
  <c r="BA123" i="105"/>
  <c r="AZ123" i="105"/>
  <c r="AY123" i="105"/>
  <c r="AX123" i="105"/>
  <c r="AW123" i="105"/>
  <c r="AV123" i="105"/>
  <c r="AU123" i="105"/>
  <c r="AT123" i="105"/>
  <c r="AS123" i="105"/>
  <c r="AR123" i="105"/>
  <c r="AQ123" i="105"/>
  <c r="AP123" i="105"/>
  <c r="AO123" i="105"/>
  <c r="AN123" i="105"/>
  <c r="AM123" i="105"/>
  <c r="AI123" i="105"/>
  <c r="AH123" i="105"/>
  <c r="BE122" i="105"/>
  <c r="BD122" i="105"/>
  <c r="BC122" i="105"/>
  <c r="BB122" i="105"/>
  <c r="BA122" i="105"/>
  <c r="AZ122" i="105"/>
  <c r="AY122" i="105"/>
  <c r="AX122" i="105"/>
  <c r="AW122" i="105"/>
  <c r="AV122" i="105"/>
  <c r="AU122" i="105"/>
  <c r="AT122" i="105"/>
  <c r="AS122" i="105"/>
  <c r="AR122" i="105"/>
  <c r="AQ122" i="105"/>
  <c r="AP122" i="105"/>
  <c r="AO122" i="105"/>
  <c r="AN122" i="105"/>
  <c r="AM122" i="105"/>
  <c r="AI122" i="105"/>
  <c r="AH122" i="105"/>
  <c r="BE121" i="105"/>
  <c r="BD121" i="105"/>
  <c r="BC121" i="105"/>
  <c r="BB121" i="105"/>
  <c r="BA121" i="105"/>
  <c r="AZ121" i="105"/>
  <c r="AY121" i="105"/>
  <c r="AX121" i="105"/>
  <c r="AW121" i="105"/>
  <c r="AV121" i="105"/>
  <c r="AU121" i="105"/>
  <c r="AT121" i="105"/>
  <c r="AS121" i="105"/>
  <c r="AR121" i="105"/>
  <c r="AQ121" i="105"/>
  <c r="AP121" i="105"/>
  <c r="AO121" i="105"/>
  <c r="AN121" i="105"/>
  <c r="AM121" i="105"/>
  <c r="AI121" i="105"/>
  <c r="AH121" i="105"/>
  <c r="BE120" i="105"/>
  <c r="BD120" i="105"/>
  <c r="BC120" i="105"/>
  <c r="BB120" i="105"/>
  <c r="BA120" i="105"/>
  <c r="AZ120" i="105"/>
  <c r="AY120" i="105"/>
  <c r="AX120" i="105"/>
  <c r="AW120" i="105"/>
  <c r="AV120" i="105"/>
  <c r="AU120" i="105"/>
  <c r="AT120" i="105"/>
  <c r="AS120" i="105"/>
  <c r="AR120" i="105"/>
  <c r="AQ120" i="105"/>
  <c r="AP120" i="105"/>
  <c r="AO120" i="105"/>
  <c r="AN120" i="105"/>
  <c r="AM120" i="105"/>
  <c r="AI120" i="105"/>
  <c r="AH120" i="105"/>
  <c r="BE119" i="105"/>
  <c r="BD119" i="105"/>
  <c r="BC119" i="105"/>
  <c r="BB119" i="105"/>
  <c r="BA119" i="105"/>
  <c r="AZ119" i="105"/>
  <c r="AY119" i="105"/>
  <c r="AX119" i="105"/>
  <c r="AW119" i="105"/>
  <c r="AV119" i="105"/>
  <c r="AU119" i="105"/>
  <c r="AT119" i="105"/>
  <c r="AS119" i="105"/>
  <c r="AR119" i="105"/>
  <c r="AQ119" i="105"/>
  <c r="AP119" i="105"/>
  <c r="AO119" i="105"/>
  <c r="AN119" i="105"/>
  <c r="AM119" i="105"/>
  <c r="AI119" i="105"/>
  <c r="AH119" i="105"/>
  <c r="BE118" i="105"/>
  <c r="BD118" i="105"/>
  <c r="BC118" i="105"/>
  <c r="BB118" i="105"/>
  <c r="BA118" i="105"/>
  <c r="AZ118" i="105"/>
  <c r="AY118" i="105"/>
  <c r="AX118" i="105"/>
  <c r="AW118" i="105"/>
  <c r="AV118" i="105"/>
  <c r="AU118" i="105"/>
  <c r="AT118" i="105"/>
  <c r="AS118" i="105"/>
  <c r="AR118" i="105"/>
  <c r="AQ118" i="105"/>
  <c r="AP118" i="105"/>
  <c r="AO118" i="105"/>
  <c r="AN118" i="105"/>
  <c r="AM118" i="105"/>
  <c r="AI118" i="105"/>
  <c r="AH118" i="105"/>
  <c r="BE117" i="105"/>
  <c r="BD117" i="105"/>
  <c r="BC117" i="105"/>
  <c r="BB117" i="105"/>
  <c r="BA117" i="105"/>
  <c r="AZ117" i="105"/>
  <c r="AY117" i="105"/>
  <c r="AX117" i="105"/>
  <c r="AW117" i="105"/>
  <c r="AV117" i="105"/>
  <c r="AU117" i="105"/>
  <c r="AT117" i="105"/>
  <c r="AS117" i="105"/>
  <c r="AR117" i="105"/>
  <c r="AQ117" i="105"/>
  <c r="AP117" i="105"/>
  <c r="AO117" i="105"/>
  <c r="AN117" i="105"/>
  <c r="AM117" i="105"/>
  <c r="AI117" i="105"/>
  <c r="AH117" i="105"/>
  <c r="BE116" i="105"/>
  <c r="BD116" i="105"/>
  <c r="BC116" i="105"/>
  <c r="BB116" i="105"/>
  <c r="BA116" i="105"/>
  <c r="AZ116" i="105"/>
  <c r="AY116" i="105"/>
  <c r="AX116" i="105"/>
  <c r="AW116" i="105"/>
  <c r="AV116" i="105"/>
  <c r="AU116" i="105"/>
  <c r="AT116" i="105"/>
  <c r="AS116" i="105"/>
  <c r="AR116" i="105"/>
  <c r="AQ116" i="105"/>
  <c r="AP116" i="105"/>
  <c r="AO116" i="105"/>
  <c r="AN116" i="105"/>
  <c r="AM116" i="105"/>
  <c r="AI116" i="105"/>
  <c r="AH116" i="105"/>
  <c r="BE115" i="105"/>
  <c r="BD115" i="105"/>
  <c r="BC115" i="105"/>
  <c r="BB115" i="105"/>
  <c r="BA115" i="105"/>
  <c r="AZ115" i="105"/>
  <c r="AY115" i="105"/>
  <c r="AX115" i="105"/>
  <c r="AW115" i="105"/>
  <c r="AV115" i="105"/>
  <c r="AU115" i="105"/>
  <c r="AT115" i="105"/>
  <c r="AS115" i="105"/>
  <c r="AR115" i="105"/>
  <c r="AQ115" i="105"/>
  <c r="AP115" i="105"/>
  <c r="AO115" i="105"/>
  <c r="AN115" i="105"/>
  <c r="AM115" i="105"/>
  <c r="AI115" i="105"/>
  <c r="AH115" i="105"/>
  <c r="BE114" i="105"/>
  <c r="BD114" i="105"/>
  <c r="BC114" i="105"/>
  <c r="BB114" i="105"/>
  <c r="BA114" i="105"/>
  <c r="AZ114" i="105"/>
  <c r="AY114" i="105"/>
  <c r="AX114" i="105"/>
  <c r="AW114" i="105"/>
  <c r="AV114" i="105"/>
  <c r="AU114" i="105"/>
  <c r="AT114" i="105"/>
  <c r="AS114" i="105"/>
  <c r="AR114" i="105"/>
  <c r="AQ114" i="105"/>
  <c r="AP114" i="105"/>
  <c r="AO114" i="105"/>
  <c r="AN114" i="105"/>
  <c r="AM114" i="105"/>
  <c r="AI114" i="105"/>
  <c r="AH114" i="105"/>
  <c r="BE113" i="105"/>
  <c r="BD113" i="105"/>
  <c r="BC113" i="105"/>
  <c r="BB113" i="105"/>
  <c r="BA113" i="105"/>
  <c r="AZ113" i="105"/>
  <c r="AY113" i="105"/>
  <c r="AX113" i="105"/>
  <c r="AW113" i="105"/>
  <c r="AV113" i="105"/>
  <c r="AU113" i="105"/>
  <c r="AT113" i="105"/>
  <c r="AS113" i="105"/>
  <c r="AR113" i="105"/>
  <c r="AQ113" i="105"/>
  <c r="AP113" i="105"/>
  <c r="AO113" i="105"/>
  <c r="AN113" i="105"/>
  <c r="AM113" i="105"/>
  <c r="AI113" i="105"/>
  <c r="AH113" i="105"/>
  <c r="BE112" i="105"/>
  <c r="BD112" i="105"/>
  <c r="BC112" i="105"/>
  <c r="BB112" i="105"/>
  <c r="BA112" i="105"/>
  <c r="AZ112" i="105"/>
  <c r="AY112" i="105"/>
  <c r="AX112" i="105"/>
  <c r="AW112" i="105"/>
  <c r="AV112" i="105"/>
  <c r="AU112" i="105"/>
  <c r="AT112" i="105"/>
  <c r="AS112" i="105"/>
  <c r="AR112" i="105"/>
  <c r="AQ112" i="105"/>
  <c r="AP112" i="105"/>
  <c r="AO112" i="105"/>
  <c r="AN112" i="105"/>
  <c r="AM112" i="105"/>
  <c r="AI112" i="105"/>
  <c r="AH112" i="105"/>
  <c r="BE111" i="105"/>
  <c r="BD111" i="105"/>
  <c r="BC111" i="105"/>
  <c r="BB111" i="105"/>
  <c r="BA111" i="105"/>
  <c r="AZ111" i="105"/>
  <c r="AY111" i="105"/>
  <c r="AX111" i="105"/>
  <c r="AW111" i="105"/>
  <c r="AV111" i="105"/>
  <c r="AU111" i="105"/>
  <c r="AT111" i="105"/>
  <c r="AS111" i="105"/>
  <c r="AR111" i="105"/>
  <c r="AQ111" i="105"/>
  <c r="AP111" i="105"/>
  <c r="AO111" i="105"/>
  <c r="AN111" i="105"/>
  <c r="AM111" i="105"/>
  <c r="AI111" i="105"/>
  <c r="AH111" i="105"/>
  <c r="BE110" i="105"/>
  <c r="BD110" i="105"/>
  <c r="BC110" i="105"/>
  <c r="BB110" i="105"/>
  <c r="BA110" i="105"/>
  <c r="AZ110" i="105"/>
  <c r="AY110" i="105"/>
  <c r="AX110" i="105"/>
  <c r="AW110" i="105"/>
  <c r="AV110" i="105"/>
  <c r="AU110" i="105"/>
  <c r="AT110" i="105"/>
  <c r="AS110" i="105"/>
  <c r="AR110" i="105"/>
  <c r="AQ110" i="105"/>
  <c r="AP110" i="105"/>
  <c r="AO110" i="105"/>
  <c r="AN110" i="105"/>
  <c r="AM110" i="105"/>
  <c r="AI110" i="105"/>
  <c r="AH110" i="105"/>
  <c r="BE109" i="105"/>
  <c r="BD109" i="105"/>
  <c r="BC109" i="105"/>
  <c r="BB109" i="105"/>
  <c r="BA109" i="105"/>
  <c r="AZ109" i="105"/>
  <c r="AY109" i="105"/>
  <c r="AX109" i="105"/>
  <c r="AW109" i="105"/>
  <c r="AV109" i="105"/>
  <c r="AU109" i="105"/>
  <c r="AT109" i="105"/>
  <c r="AS109" i="105"/>
  <c r="AR109" i="105"/>
  <c r="AQ109" i="105"/>
  <c r="AP109" i="105"/>
  <c r="AO109" i="105"/>
  <c r="AN109" i="105"/>
  <c r="AM109" i="105"/>
  <c r="AI109" i="105"/>
  <c r="AH109" i="105"/>
  <c r="BE108" i="105"/>
  <c r="BD108" i="105"/>
  <c r="BC108" i="105"/>
  <c r="BB108" i="105"/>
  <c r="BA108" i="105"/>
  <c r="AZ108" i="105"/>
  <c r="AY108" i="105"/>
  <c r="AX108" i="105"/>
  <c r="AW108" i="105"/>
  <c r="AV108" i="105"/>
  <c r="AU108" i="105"/>
  <c r="AT108" i="105"/>
  <c r="AS108" i="105"/>
  <c r="AR108" i="105"/>
  <c r="AQ108" i="105"/>
  <c r="AP108" i="105"/>
  <c r="AO108" i="105"/>
  <c r="AN108" i="105"/>
  <c r="AM108" i="105"/>
  <c r="AI108" i="105"/>
  <c r="AH108" i="105"/>
  <c r="BE107" i="105"/>
  <c r="BD107" i="105"/>
  <c r="BC107" i="105"/>
  <c r="BB107" i="105"/>
  <c r="BA107" i="105"/>
  <c r="AZ107" i="105"/>
  <c r="AY107" i="105"/>
  <c r="AX107" i="105"/>
  <c r="AW107" i="105"/>
  <c r="AV107" i="105"/>
  <c r="AU107" i="105"/>
  <c r="AT107" i="105"/>
  <c r="AS107" i="105"/>
  <c r="AR107" i="105"/>
  <c r="AQ107" i="105"/>
  <c r="AP107" i="105"/>
  <c r="AO107" i="105"/>
  <c r="AN107" i="105"/>
  <c r="AM107" i="105"/>
  <c r="AI107" i="105"/>
  <c r="AH107" i="105"/>
  <c r="BE106" i="105"/>
  <c r="BD106" i="105"/>
  <c r="BC106" i="105"/>
  <c r="BB106" i="105"/>
  <c r="BA106" i="105"/>
  <c r="AZ106" i="105"/>
  <c r="AY106" i="105"/>
  <c r="AX106" i="105"/>
  <c r="AW106" i="105"/>
  <c r="AV106" i="105"/>
  <c r="AU106" i="105"/>
  <c r="AT106" i="105"/>
  <c r="AS106" i="105"/>
  <c r="AR106" i="105"/>
  <c r="AQ106" i="105"/>
  <c r="AP106" i="105"/>
  <c r="AO106" i="105"/>
  <c r="AN106" i="105"/>
  <c r="AM106" i="105"/>
  <c r="AI106" i="105"/>
  <c r="AH106" i="105"/>
  <c r="BE105" i="105"/>
  <c r="BD105" i="105"/>
  <c r="BC105" i="105"/>
  <c r="BB105" i="105"/>
  <c r="BA105" i="105"/>
  <c r="AZ105" i="105"/>
  <c r="AY105" i="105"/>
  <c r="AX105" i="105"/>
  <c r="AW105" i="105"/>
  <c r="AV105" i="105"/>
  <c r="AU105" i="105"/>
  <c r="AT105" i="105"/>
  <c r="AS105" i="105"/>
  <c r="AR105" i="105"/>
  <c r="AQ105" i="105"/>
  <c r="AP105" i="105"/>
  <c r="AO105" i="105"/>
  <c r="AN105" i="105"/>
  <c r="AM105" i="105"/>
  <c r="AI105" i="105"/>
  <c r="AH105" i="105"/>
  <c r="BE104" i="105"/>
  <c r="BD104" i="105"/>
  <c r="BC104" i="105"/>
  <c r="BB104" i="105"/>
  <c r="BA104" i="105"/>
  <c r="AZ104" i="105"/>
  <c r="AY104" i="105"/>
  <c r="AX104" i="105"/>
  <c r="AW104" i="105"/>
  <c r="AV104" i="105"/>
  <c r="AU104" i="105"/>
  <c r="AT104" i="105"/>
  <c r="AS104" i="105"/>
  <c r="AR104" i="105"/>
  <c r="AQ104" i="105"/>
  <c r="AP104" i="105"/>
  <c r="AO104" i="105"/>
  <c r="AN104" i="105"/>
  <c r="AM104" i="105"/>
  <c r="AI104" i="105"/>
  <c r="AH104" i="105"/>
  <c r="BE103" i="105"/>
  <c r="BD103" i="105"/>
  <c r="BC103" i="105"/>
  <c r="BB103" i="105"/>
  <c r="BA103" i="105"/>
  <c r="AZ103" i="105"/>
  <c r="AY103" i="105"/>
  <c r="AX103" i="105"/>
  <c r="AW103" i="105"/>
  <c r="AV103" i="105"/>
  <c r="AU103" i="105"/>
  <c r="AT103" i="105"/>
  <c r="AS103" i="105"/>
  <c r="AR103" i="105"/>
  <c r="AQ103" i="105"/>
  <c r="AP103" i="105"/>
  <c r="AO103" i="105"/>
  <c r="AN103" i="105"/>
  <c r="AM103" i="105"/>
  <c r="AI103" i="105"/>
  <c r="AH103" i="105"/>
  <c r="BE102" i="105"/>
  <c r="BD102" i="105"/>
  <c r="BC102" i="105"/>
  <c r="BB102" i="105"/>
  <c r="BA102" i="105"/>
  <c r="AZ102" i="105"/>
  <c r="AY102" i="105"/>
  <c r="AX102" i="105"/>
  <c r="AW102" i="105"/>
  <c r="AV102" i="105"/>
  <c r="AU102" i="105"/>
  <c r="AT102" i="105"/>
  <c r="AS102" i="105"/>
  <c r="AR102" i="105"/>
  <c r="AQ102" i="105"/>
  <c r="AP102" i="105"/>
  <c r="AO102" i="105"/>
  <c r="AN102" i="105"/>
  <c r="AM102" i="105"/>
  <c r="AI102" i="105"/>
  <c r="AH102" i="105"/>
  <c r="BE101" i="105"/>
  <c r="BD101" i="105"/>
  <c r="BC101" i="105"/>
  <c r="BB101" i="105"/>
  <c r="BA101" i="105"/>
  <c r="AZ101" i="105"/>
  <c r="AY101" i="105"/>
  <c r="AX101" i="105"/>
  <c r="AW101" i="105"/>
  <c r="AV101" i="105"/>
  <c r="AU101" i="105"/>
  <c r="AT101" i="105"/>
  <c r="AS101" i="105"/>
  <c r="AR101" i="105"/>
  <c r="AQ101" i="105"/>
  <c r="AP101" i="105"/>
  <c r="AO101" i="105"/>
  <c r="AN101" i="105"/>
  <c r="AM101" i="105"/>
  <c r="AI101" i="105"/>
  <c r="AH101" i="105"/>
  <c r="BE100" i="105"/>
  <c r="BD100" i="105"/>
  <c r="BC100" i="105"/>
  <c r="BB100" i="105"/>
  <c r="BA100" i="105"/>
  <c r="AZ100" i="105"/>
  <c r="AY100" i="105"/>
  <c r="AX100" i="105"/>
  <c r="AW100" i="105"/>
  <c r="AV100" i="105"/>
  <c r="AU100" i="105"/>
  <c r="AT100" i="105"/>
  <c r="AS100" i="105"/>
  <c r="AR100" i="105"/>
  <c r="AQ100" i="105"/>
  <c r="AP100" i="105"/>
  <c r="AO100" i="105"/>
  <c r="AN100" i="105"/>
  <c r="AM100" i="105"/>
  <c r="AI100" i="105"/>
  <c r="AH100" i="105"/>
  <c r="BE99" i="105"/>
  <c r="BD99" i="105"/>
  <c r="BC99" i="105"/>
  <c r="BB99" i="105"/>
  <c r="BA99" i="105"/>
  <c r="AZ99" i="105"/>
  <c r="AY99" i="105"/>
  <c r="AX99" i="105"/>
  <c r="AW99" i="105"/>
  <c r="AV99" i="105"/>
  <c r="AU99" i="105"/>
  <c r="AT99" i="105"/>
  <c r="AS99" i="105"/>
  <c r="AR99" i="105"/>
  <c r="AQ99" i="105"/>
  <c r="AP99" i="105"/>
  <c r="AO99" i="105"/>
  <c r="AN99" i="105"/>
  <c r="AM99" i="105"/>
  <c r="AI99" i="105"/>
  <c r="AH99" i="105"/>
  <c r="BE98" i="105"/>
  <c r="BD98" i="105"/>
  <c r="BC98" i="105"/>
  <c r="BB98" i="105"/>
  <c r="BA98" i="105"/>
  <c r="AZ98" i="105"/>
  <c r="AY98" i="105"/>
  <c r="AX98" i="105"/>
  <c r="AW98" i="105"/>
  <c r="AV98" i="105"/>
  <c r="AU98" i="105"/>
  <c r="AT98" i="105"/>
  <c r="AS98" i="105"/>
  <c r="AR98" i="105"/>
  <c r="AQ98" i="105"/>
  <c r="AP98" i="105"/>
  <c r="AO98" i="105"/>
  <c r="AN98" i="105"/>
  <c r="AM98" i="105"/>
  <c r="AI98" i="105"/>
  <c r="AH98" i="105"/>
  <c r="BE97" i="105"/>
  <c r="BD97" i="105"/>
  <c r="BC97" i="105"/>
  <c r="BB97" i="105"/>
  <c r="BA97" i="105"/>
  <c r="AZ97" i="105"/>
  <c r="AY97" i="105"/>
  <c r="AX97" i="105"/>
  <c r="AW97" i="105"/>
  <c r="AV97" i="105"/>
  <c r="AU97" i="105"/>
  <c r="AT97" i="105"/>
  <c r="AS97" i="105"/>
  <c r="AR97" i="105"/>
  <c r="AQ97" i="105"/>
  <c r="AP97" i="105"/>
  <c r="AO97" i="105"/>
  <c r="AN97" i="105"/>
  <c r="AM97" i="105"/>
  <c r="AI97" i="105"/>
  <c r="AH97" i="105"/>
  <c r="BE96" i="105"/>
  <c r="BD96" i="105"/>
  <c r="BC96" i="105"/>
  <c r="BB96" i="105"/>
  <c r="BA96" i="105"/>
  <c r="AZ96" i="105"/>
  <c r="AY96" i="105"/>
  <c r="AX96" i="105"/>
  <c r="AW96" i="105"/>
  <c r="AV96" i="105"/>
  <c r="AU96" i="105"/>
  <c r="AT96" i="105"/>
  <c r="AS96" i="105"/>
  <c r="AR96" i="105"/>
  <c r="AQ96" i="105"/>
  <c r="AP96" i="105"/>
  <c r="AO96" i="105"/>
  <c r="AN96" i="105"/>
  <c r="AM96" i="105"/>
  <c r="AI96" i="105"/>
  <c r="AH96" i="105"/>
  <c r="BE95" i="105"/>
  <c r="BD95" i="105"/>
  <c r="BC95" i="105"/>
  <c r="BB95" i="105"/>
  <c r="BA95" i="105"/>
  <c r="AZ95" i="105"/>
  <c r="AY95" i="105"/>
  <c r="AX95" i="105"/>
  <c r="AW95" i="105"/>
  <c r="AV95" i="105"/>
  <c r="AU95" i="105"/>
  <c r="AT95" i="105"/>
  <c r="AS95" i="105"/>
  <c r="AR95" i="105"/>
  <c r="AQ95" i="105"/>
  <c r="AP95" i="105"/>
  <c r="AO95" i="105"/>
  <c r="AN95" i="105"/>
  <c r="AM95" i="105"/>
  <c r="AI95" i="105"/>
  <c r="AH95" i="105"/>
  <c r="BE94" i="105"/>
  <c r="BD94" i="105"/>
  <c r="BC94" i="105"/>
  <c r="BB94" i="105"/>
  <c r="BA94" i="105"/>
  <c r="AZ94" i="105"/>
  <c r="AY94" i="105"/>
  <c r="AX94" i="105"/>
  <c r="AW94" i="105"/>
  <c r="AV94" i="105"/>
  <c r="AU94" i="105"/>
  <c r="AT94" i="105"/>
  <c r="AS94" i="105"/>
  <c r="AR94" i="105"/>
  <c r="AQ94" i="105"/>
  <c r="AP94" i="105"/>
  <c r="AO94" i="105"/>
  <c r="AN94" i="105"/>
  <c r="AM94" i="105"/>
  <c r="AI94" i="105"/>
  <c r="AH94" i="105"/>
  <c r="BE93" i="105"/>
  <c r="BD93" i="105"/>
  <c r="BC93" i="105"/>
  <c r="BB93" i="105"/>
  <c r="BA93" i="105"/>
  <c r="AZ93" i="105"/>
  <c r="AY93" i="105"/>
  <c r="AX93" i="105"/>
  <c r="AW93" i="105"/>
  <c r="AV93" i="105"/>
  <c r="AU93" i="105"/>
  <c r="AT93" i="105"/>
  <c r="AS93" i="105"/>
  <c r="AR93" i="105"/>
  <c r="AQ93" i="105"/>
  <c r="AP93" i="105"/>
  <c r="AO93" i="105"/>
  <c r="AN93" i="105"/>
  <c r="AM93" i="105"/>
  <c r="AI93" i="105"/>
  <c r="AH93" i="105"/>
  <c r="BE92" i="105"/>
  <c r="BD92" i="105"/>
  <c r="BC92" i="105"/>
  <c r="BB92" i="105"/>
  <c r="BA92" i="105"/>
  <c r="AZ92" i="105"/>
  <c r="AY92" i="105"/>
  <c r="AX92" i="105"/>
  <c r="AW92" i="105"/>
  <c r="AV92" i="105"/>
  <c r="AU92" i="105"/>
  <c r="AT92" i="105"/>
  <c r="AS92" i="105"/>
  <c r="AR92" i="105"/>
  <c r="AQ92" i="105"/>
  <c r="AP92" i="105"/>
  <c r="AO92" i="105"/>
  <c r="AN92" i="105"/>
  <c r="AM92" i="105"/>
  <c r="AI92" i="105"/>
  <c r="AH92" i="105"/>
  <c r="BE91" i="105"/>
  <c r="BD91" i="105"/>
  <c r="BC91" i="105"/>
  <c r="BB91" i="105"/>
  <c r="BA91" i="105"/>
  <c r="AZ91" i="105"/>
  <c r="AY91" i="105"/>
  <c r="AX91" i="105"/>
  <c r="AW91" i="105"/>
  <c r="AV91" i="105"/>
  <c r="AU91" i="105"/>
  <c r="AT91" i="105"/>
  <c r="AS91" i="105"/>
  <c r="AR91" i="105"/>
  <c r="AQ91" i="105"/>
  <c r="AP91" i="105"/>
  <c r="AO91" i="105"/>
  <c r="AN91" i="105"/>
  <c r="AM91" i="105"/>
  <c r="AI91" i="105"/>
  <c r="AH91" i="105"/>
  <c r="BE90" i="105"/>
  <c r="BD90" i="105"/>
  <c r="BC90" i="105"/>
  <c r="BB90" i="105"/>
  <c r="BA90" i="105"/>
  <c r="AZ90" i="105"/>
  <c r="AY90" i="105"/>
  <c r="AX90" i="105"/>
  <c r="AW90" i="105"/>
  <c r="AV90" i="105"/>
  <c r="AU90" i="105"/>
  <c r="AT90" i="105"/>
  <c r="AS90" i="105"/>
  <c r="AR90" i="105"/>
  <c r="AQ90" i="105"/>
  <c r="AP90" i="105"/>
  <c r="AO90" i="105"/>
  <c r="AN90" i="105"/>
  <c r="AM90" i="105"/>
  <c r="AI90" i="105"/>
  <c r="AH90" i="105"/>
  <c r="BE89" i="105"/>
  <c r="BD89" i="105"/>
  <c r="BC89" i="105"/>
  <c r="BB89" i="105"/>
  <c r="BA89" i="105"/>
  <c r="AZ89" i="105"/>
  <c r="AY89" i="105"/>
  <c r="AX89" i="105"/>
  <c r="AW89" i="105"/>
  <c r="AV89" i="105"/>
  <c r="AU89" i="105"/>
  <c r="AT89" i="105"/>
  <c r="AS89" i="105"/>
  <c r="AR89" i="105"/>
  <c r="AQ89" i="105"/>
  <c r="AP89" i="105"/>
  <c r="AO89" i="105"/>
  <c r="AN89" i="105"/>
  <c r="AM89" i="105"/>
  <c r="AI89" i="105"/>
  <c r="AH89" i="105"/>
  <c r="BE88" i="105"/>
  <c r="BD88" i="105"/>
  <c r="BC88" i="105"/>
  <c r="BB88" i="105"/>
  <c r="BA88" i="105"/>
  <c r="AZ88" i="105"/>
  <c r="AY88" i="105"/>
  <c r="AX88" i="105"/>
  <c r="AW88" i="105"/>
  <c r="AV88" i="105"/>
  <c r="AU88" i="105"/>
  <c r="AT88" i="105"/>
  <c r="AS88" i="105"/>
  <c r="AR88" i="105"/>
  <c r="AQ88" i="105"/>
  <c r="AP88" i="105"/>
  <c r="AO88" i="105"/>
  <c r="AN88" i="105"/>
  <c r="AM88" i="105"/>
  <c r="AI88" i="105"/>
  <c r="AH88" i="105"/>
  <c r="BE87" i="105"/>
  <c r="BD87" i="105"/>
  <c r="BC87" i="105"/>
  <c r="BB87" i="105"/>
  <c r="BA87" i="105"/>
  <c r="AZ87" i="105"/>
  <c r="AY87" i="105"/>
  <c r="AX87" i="105"/>
  <c r="AW87" i="105"/>
  <c r="AV87" i="105"/>
  <c r="AU87" i="105"/>
  <c r="AT87" i="105"/>
  <c r="AS87" i="105"/>
  <c r="AR87" i="105"/>
  <c r="AQ87" i="105"/>
  <c r="AP87" i="105"/>
  <c r="AO87" i="105"/>
  <c r="AN87" i="105"/>
  <c r="AM87" i="105"/>
  <c r="AI87" i="105"/>
  <c r="AH87" i="105"/>
  <c r="BE86" i="105"/>
  <c r="BD86" i="105"/>
  <c r="BC86" i="105"/>
  <c r="BB86" i="105"/>
  <c r="BA86" i="105"/>
  <c r="AZ86" i="105"/>
  <c r="AY86" i="105"/>
  <c r="AX86" i="105"/>
  <c r="AW86" i="105"/>
  <c r="AV86" i="105"/>
  <c r="AU86" i="105"/>
  <c r="AT86" i="105"/>
  <c r="AS86" i="105"/>
  <c r="AR86" i="105"/>
  <c r="AQ86" i="105"/>
  <c r="AP86" i="105"/>
  <c r="AO86" i="105"/>
  <c r="AN86" i="105"/>
  <c r="AM86" i="105"/>
  <c r="AI86" i="105"/>
  <c r="AH86" i="105"/>
  <c r="BE85" i="105"/>
  <c r="BD85" i="105"/>
  <c r="BC85" i="105"/>
  <c r="BB85" i="105"/>
  <c r="BA85" i="105"/>
  <c r="AZ85" i="105"/>
  <c r="AY85" i="105"/>
  <c r="AX85" i="105"/>
  <c r="AW85" i="105"/>
  <c r="AV85" i="105"/>
  <c r="AU85" i="105"/>
  <c r="AT85" i="105"/>
  <c r="AS85" i="105"/>
  <c r="AR85" i="105"/>
  <c r="AQ85" i="105"/>
  <c r="AP85" i="105"/>
  <c r="AO85" i="105"/>
  <c r="AN85" i="105"/>
  <c r="AM85" i="105"/>
  <c r="AI85" i="105"/>
  <c r="BE84" i="105"/>
  <c r="BD84" i="105"/>
  <c r="BC84" i="105"/>
  <c r="BB84" i="105"/>
  <c r="BA84" i="105"/>
  <c r="AZ84" i="105"/>
  <c r="AY84" i="105"/>
  <c r="AX84" i="105"/>
  <c r="AW84" i="105"/>
  <c r="AV84" i="105"/>
  <c r="AU84" i="105"/>
  <c r="AT84" i="105"/>
  <c r="AS84" i="105"/>
  <c r="AR84" i="105"/>
  <c r="AQ84" i="105"/>
  <c r="AP84" i="105"/>
  <c r="AO84" i="105"/>
  <c r="AN84" i="105"/>
  <c r="AM84" i="105"/>
  <c r="AI84" i="105"/>
  <c r="AH84" i="105"/>
  <c r="BE83" i="105"/>
  <c r="BD83" i="105"/>
  <c r="BC83" i="105"/>
  <c r="BB83" i="105"/>
  <c r="BA83" i="105"/>
  <c r="AZ83" i="105"/>
  <c r="AY83" i="105"/>
  <c r="AX83" i="105"/>
  <c r="AW83" i="105"/>
  <c r="AV83" i="105"/>
  <c r="AU83" i="105"/>
  <c r="AT83" i="105"/>
  <c r="AS83" i="105"/>
  <c r="AR83" i="105"/>
  <c r="AQ83" i="105"/>
  <c r="AP83" i="105"/>
  <c r="AO83" i="105"/>
  <c r="AN83" i="105"/>
  <c r="AM83" i="105"/>
  <c r="AI83" i="105"/>
  <c r="AH83" i="105"/>
  <c r="BE82" i="105"/>
  <c r="BD82" i="105"/>
  <c r="BC82" i="105"/>
  <c r="BB82" i="105"/>
  <c r="BA82" i="105"/>
  <c r="AZ82" i="105"/>
  <c r="AY82" i="105"/>
  <c r="AX82" i="105"/>
  <c r="AW82" i="105"/>
  <c r="AV82" i="105"/>
  <c r="AU82" i="105"/>
  <c r="AT82" i="105"/>
  <c r="AS82" i="105"/>
  <c r="AR82" i="105"/>
  <c r="AQ82" i="105"/>
  <c r="AP82" i="105"/>
  <c r="AO82" i="105"/>
  <c r="AN82" i="105"/>
  <c r="AM82" i="105"/>
  <c r="AI82" i="105"/>
  <c r="AH82" i="105"/>
  <c r="BE81" i="105"/>
  <c r="BD81" i="105"/>
  <c r="BC81" i="105"/>
  <c r="BB81" i="105"/>
  <c r="BA81" i="105"/>
  <c r="AZ81" i="105"/>
  <c r="AY81" i="105"/>
  <c r="AX81" i="105"/>
  <c r="AW81" i="105"/>
  <c r="AV81" i="105"/>
  <c r="AU81" i="105"/>
  <c r="AT81" i="105"/>
  <c r="AS81" i="105"/>
  <c r="AR81" i="105"/>
  <c r="AQ81" i="105"/>
  <c r="AP81" i="105"/>
  <c r="AO81" i="105"/>
  <c r="AN81" i="105"/>
  <c r="AM81" i="105"/>
  <c r="AI81" i="105"/>
  <c r="AH81" i="105"/>
  <c r="BE80" i="105"/>
  <c r="BD80" i="105"/>
  <c r="BC80" i="105"/>
  <c r="BB80" i="105"/>
  <c r="BA80" i="105"/>
  <c r="AZ80" i="105"/>
  <c r="AY80" i="105"/>
  <c r="AX80" i="105"/>
  <c r="AW80" i="105"/>
  <c r="AV80" i="105"/>
  <c r="AU80" i="105"/>
  <c r="AT80" i="105"/>
  <c r="AS80" i="105"/>
  <c r="AR80" i="105"/>
  <c r="AQ80" i="105"/>
  <c r="AP80" i="105"/>
  <c r="AO80" i="105"/>
  <c r="AN80" i="105"/>
  <c r="AM80" i="105"/>
  <c r="AI80" i="105"/>
  <c r="AH80" i="105"/>
  <c r="BE79" i="105"/>
  <c r="BD79" i="105"/>
  <c r="BC79" i="105"/>
  <c r="BB79" i="105"/>
  <c r="BA79" i="105"/>
  <c r="AZ79" i="105"/>
  <c r="AY79" i="105"/>
  <c r="AX79" i="105"/>
  <c r="AW79" i="105"/>
  <c r="AV79" i="105"/>
  <c r="AU79" i="105"/>
  <c r="AT79" i="105"/>
  <c r="AS79" i="105"/>
  <c r="AR79" i="105"/>
  <c r="AQ79" i="105"/>
  <c r="AP79" i="105"/>
  <c r="AO79" i="105"/>
  <c r="AN79" i="105"/>
  <c r="AM79" i="105"/>
  <c r="AI79" i="105"/>
  <c r="AH79" i="105"/>
  <c r="BE78" i="105"/>
  <c r="BD78" i="105"/>
  <c r="BC78" i="105"/>
  <c r="BB78" i="105"/>
  <c r="BA78" i="105"/>
  <c r="AZ78" i="105"/>
  <c r="AY78" i="105"/>
  <c r="AX78" i="105"/>
  <c r="AW78" i="105"/>
  <c r="AV78" i="105"/>
  <c r="AU78" i="105"/>
  <c r="AT78" i="105"/>
  <c r="AS78" i="105"/>
  <c r="AR78" i="105"/>
  <c r="AQ78" i="105"/>
  <c r="AP78" i="105"/>
  <c r="AO78" i="105"/>
  <c r="AN78" i="105"/>
  <c r="AM78" i="105"/>
  <c r="AI78" i="105"/>
  <c r="AH78" i="105"/>
  <c r="BE77" i="105"/>
  <c r="BD77" i="105"/>
  <c r="BC77" i="105"/>
  <c r="BB77" i="105"/>
  <c r="BA77" i="105"/>
  <c r="AZ77" i="105"/>
  <c r="AY77" i="105"/>
  <c r="AX77" i="105"/>
  <c r="AW77" i="105"/>
  <c r="AV77" i="105"/>
  <c r="AU77" i="105"/>
  <c r="AT77" i="105"/>
  <c r="AS77" i="105"/>
  <c r="AR77" i="105"/>
  <c r="AQ77" i="105"/>
  <c r="AP77" i="105"/>
  <c r="AO77" i="105"/>
  <c r="AN77" i="105"/>
  <c r="AM77" i="105"/>
  <c r="AI77" i="105"/>
  <c r="AH77" i="105"/>
  <c r="BE76" i="105"/>
  <c r="BD76" i="105"/>
  <c r="BC76" i="105"/>
  <c r="BB76" i="105"/>
  <c r="BA76" i="105"/>
  <c r="AZ76" i="105"/>
  <c r="AY76" i="105"/>
  <c r="AX76" i="105"/>
  <c r="AW76" i="105"/>
  <c r="AV76" i="105"/>
  <c r="AU76" i="105"/>
  <c r="AT76" i="105"/>
  <c r="AS76" i="105"/>
  <c r="AR76" i="105"/>
  <c r="AQ76" i="105"/>
  <c r="AP76" i="105"/>
  <c r="AO76" i="105"/>
  <c r="AN76" i="105"/>
  <c r="AM76" i="105"/>
  <c r="AI76" i="105"/>
  <c r="AH76" i="105"/>
  <c r="BE75" i="105"/>
  <c r="BD75" i="105"/>
  <c r="BC75" i="105"/>
  <c r="BB75" i="105"/>
  <c r="BA75" i="105"/>
  <c r="AZ75" i="105"/>
  <c r="AY75" i="105"/>
  <c r="AX75" i="105"/>
  <c r="AW75" i="105"/>
  <c r="AV75" i="105"/>
  <c r="AU75" i="105"/>
  <c r="AT75" i="105"/>
  <c r="AS75" i="105"/>
  <c r="AR75" i="105"/>
  <c r="AQ75" i="105"/>
  <c r="AP75" i="105"/>
  <c r="AO75" i="105"/>
  <c r="AN75" i="105"/>
  <c r="AM75" i="105"/>
  <c r="AI75" i="105"/>
  <c r="AH75" i="105"/>
  <c r="BE74" i="105"/>
  <c r="BD74" i="105"/>
  <c r="BC74" i="105"/>
  <c r="BB74" i="105"/>
  <c r="BA74" i="105"/>
  <c r="AZ74" i="105"/>
  <c r="AY74" i="105"/>
  <c r="AX74" i="105"/>
  <c r="AW74" i="105"/>
  <c r="AV74" i="105"/>
  <c r="AU74" i="105"/>
  <c r="AT74" i="105"/>
  <c r="AS74" i="105"/>
  <c r="AR74" i="105"/>
  <c r="AQ74" i="105"/>
  <c r="AP74" i="105"/>
  <c r="AO74" i="105"/>
  <c r="AN74" i="105"/>
  <c r="AM74" i="105"/>
  <c r="AI74" i="105"/>
  <c r="AH74" i="105"/>
  <c r="BE73" i="105"/>
  <c r="BD73" i="105"/>
  <c r="BC73" i="105"/>
  <c r="BB73" i="105"/>
  <c r="BA73" i="105"/>
  <c r="AZ73" i="105"/>
  <c r="AY73" i="105"/>
  <c r="AX73" i="105"/>
  <c r="AW73" i="105"/>
  <c r="AV73" i="105"/>
  <c r="AU73" i="105"/>
  <c r="AT73" i="105"/>
  <c r="AS73" i="105"/>
  <c r="AR73" i="105"/>
  <c r="AQ73" i="105"/>
  <c r="AP73" i="105"/>
  <c r="AO73" i="105"/>
  <c r="AN73" i="105"/>
  <c r="AM73" i="105"/>
  <c r="AI73" i="105"/>
  <c r="AH73" i="105"/>
  <c r="BE72" i="105"/>
  <c r="BD72" i="105"/>
  <c r="BC72" i="105"/>
  <c r="BB72" i="105"/>
  <c r="BA72" i="105"/>
  <c r="AZ72" i="105"/>
  <c r="AY72" i="105"/>
  <c r="AX72" i="105"/>
  <c r="AW72" i="105"/>
  <c r="AV72" i="105"/>
  <c r="AU72" i="105"/>
  <c r="AT72" i="105"/>
  <c r="AS72" i="105"/>
  <c r="AR72" i="105"/>
  <c r="AQ72" i="105"/>
  <c r="AP72" i="105"/>
  <c r="AO72" i="105"/>
  <c r="AN72" i="105"/>
  <c r="AM72" i="105"/>
  <c r="AI72" i="105"/>
  <c r="AH72" i="105"/>
  <c r="BE71" i="105"/>
  <c r="BD71" i="105"/>
  <c r="BC71" i="105"/>
  <c r="BB71" i="105"/>
  <c r="BA71" i="105"/>
  <c r="AZ71" i="105"/>
  <c r="AY71" i="105"/>
  <c r="AX71" i="105"/>
  <c r="AW71" i="105"/>
  <c r="AV71" i="105"/>
  <c r="AU71" i="105"/>
  <c r="AT71" i="105"/>
  <c r="AS71" i="105"/>
  <c r="AR71" i="105"/>
  <c r="AQ71" i="105"/>
  <c r="AP71" i="105"/>
  <c r="AO71" i="105"/>
  <c r="AN71" i="105"/>
  <c r="AM71" i="105"/>
  <c r="AI71" i="105"/>
  <c r="AH71" i="105"/>
  <c r="BE70" i="105"/>
  <c r="BD70" i="105"/>
  <c r="BC70" i="105"/>
  <c r="BB70" i="105"/>
  <c r="BA70" i="105"/>
  <c r="AZ70" i="105"/>
  <c r="AY70" i="105"/>
  <c r="AX70" i="105"/>
  <c r="AW70" i="105"/>
  <c r="AV70" i="105"/>
  <c r="AU70" i="105"/>
  <c r="AT70" i="105"/>
  <c r="AS70" i="105"/>
  <c r="AR70" i="105"/>
  <c r="AQ70" i="105"/>
  <c r="AP70" i="105"/>
  <c r="AO70" i="105"/>
  <c r="AN70" i="105"/>
  <c r="AM70" i="105"/>
  <c r="AI70" i="105"/>
  <c r="AH70" i="105"/>
  <c r="BE69" i="105"/>
  <c r="BD69" i="105"/>
  <c r="BC69" i="105"/>
  <c r="BB69" i="105"/>
  <c r="BA69" i="105"/>
  <c r="AZ69" i="105"/>
  <c r="AY69" i="105"/>
  <c r="AX69" i="105"/>
  <c r="AW69" i="105"/>
  <c r="AV69" i="105"/>
  <c r="AU69" i="105"/>
  <c r="AT69" i="105"/>
  <c r="AS69" i="105"/>
  <c r="AR69" i="105"/>
  <c r="AQ69" i="105"/>
  <c r="AP69" i="105"/>
  <c r="AO69" i="105"/>
  <c r="AN69" i="105"/>
  <c r="AM69" i="105"/>
  <c r="AI69" i="105"/>
  <c r="BE68" i="105"/>
  <c r="BD68" i="105"/>
  <c r="BC68" i="105"/>
  <c r="BB68" i="105"/>
  <c r="BA68" i="105"/>
  <c r="AZ68" i="105"/>
  <c r="AY68" i="105"/>
  <c r="AX68" i="105"/>
  <c r="AW68" i="105"/>
  <c r="AV68" i="105"/>
  <c r="AU68" i="105"/>
  <c r="AT68" i="105"/>
  <c r="AS68" i="105"/>
  <c r="AR68" i="105"/>
  <c r="AQ68" i="105"/>
  <c r="AP68" i="105"/>
  <c r="AO68" i="105"/>
  <c r="AN68" i="105"/>
  <c r="AM68" i="105"/>
  <c r="AI68" i="105"/>
  <c r="AH68" i="105"/>
  <c r="BE67" i="105"/>
  <c r="BD67" i="105"/>
  <c r="BC67" i="105"/>
  <c r="BB67" i="105"/>
  <c r="BA67" i="105"/>
  <c r="AZ67" i="105"/>
  <c r="AY67" i="105"/>
  <c r="AX67" i="105"/>
  <c r="AW67" i="105"/>
  <c r="AV67" i="105"/>
  <c r="AU67" i="105"/>
  <c r="AT67" i="105"/>
  <c r="AS67" i="105"/>
  <c r="AR67" i="105"/>
  <c r="AQ67" i="105"/>
  <c r="AP67" i="105"/>
  <c r="AO67" i="105"/>
  <c r="AN67" i="105"/>
  <c r="AM67" i="105"/>
  <c r="AI67" i="105"/>
  <c r="AH67" i="105"/>
  <c r="BE66" i="105"/>
  <c r="BD66" i="105"/>
  <c r="BC66" i="105"/>
  <c r="BB66" i="105"/>
  <c r="BA66" i="105"/>
  <c r="AZ66" i="105"/>
  <c r="AY66" i="105"/>
  <c r="AX66" i="105"/>
  <c r="AW66" i="105"/>
  <c r="AV66" i="105"/>
  <c r="AU66" i="105"/>
  <c r="AT66" i="105"/>
  <c r="AS66" i="105"/>
  <c r="AR66" i="105"/>
  <c r="AQ66" i="105"/>
  <c r="AP66" i="105"/>
  <c r="AO66" i="105"/>
  <c r="AN66" i="105"/>
  <c r="AM66" i="105"/>
  <c r="AI66" i="105"/>
  <c r="AH66" i="105"/>
  <c r="BE65" i="105"/>
  <c r="BD65" i="105"/>
  <c r="BC65" i="105"/>
  <c r="BB65" i="105"/>
  <c r="BA65" i="105"/>
  <c r="AZ65" i="105"/>
  <c r="AY65" i="105"/>
  <c r="AX65" i="105"/>
  <c r="AW65" i="105"/>
  <c r="AV65" i="105"/>
  <c r="AU65" i="105"/>
  <c r="AT65" i="105"/>
  <c r="AS65" i="105"/>
  <c r="AR65" i="105"/>
  <c r="AQ65" i="105"/>
  <c r="AP65" i="105"/>
  <c r="AO65" i="105"/>
  <c r="AN65" i="105"/>
  <c r="AM65" i="105"/>
  <c r="AI65" i="105"/>
  <c r="AH65" i="105"/>
  <c r="BE64" i="105"/>
  <c r="BD64" i="105"/>
  <c r="BC64" i="105"/>
  <c r="BB64" i="105"/>
  <c r="BA64" i="105"/>
  <c r="AZ64" i="105"/>
  <c r="AY64" i="105"/>
  <c r="AX64" i="105"/>
  <c r="AW64" i="105"/>
  <c r="AV64" i="105"/>
  <c r="AU64" i="105"/>
  <c r="AT64" i="105"/>
  <c r="AS64" i="105"/>
  <c r="AR64" i="105"/>
  <c r="AQ64" i="105"/>
  <c r="AP64" i="105"/>
  <c r="AO64" i="105"/>
  <c r="AN64" i="105"/>
  <c r="AM64" i="105"/>
  <c r="AI64" i="105"/>
  <c r="AH64" i="105"/>
  <c r="BE63" i="105"/>
  <c r="BD63" i="105"/>
  <c r="BC63" i="105"/>
  <c r="BB63" i="105"/>
  <c r="BA63" i="105"/>
  <c r="AZ63" i="105"/>
  <c r="AY63" i="105"/>
  <c r="AX63" i="105"/>
  <c r="AW63" i="105"/>
  <c r="AV63" i="105"/>
  <c r="AU63" i="105"/>
  <c r="AT63" i="105"/>
  <c r="AS63" i="105"/>
  <c r="AR63" i="105"/>
  <c r="AQ63" i="105"/>
  <c r="AP63" i="105"/>
  <c r="AO63" i="105"/>
  <c r="AN63" i="105"/>
  <c r="AM63" i="105"/>
  <c r="AI63" i="105"/>
  <c r="AH63" i="105"/>
  <c r="BE62" i="105"/>
  <c r="BD62" i="105"/>
  <c r="BC62" i="105"/>
  <c r="BB62" i="105"/>
  <c r="BA62" i="105"/>
  <c r="AZ62" i="105"/>
  <c r="AY62" i="105"/>
  <c r="AX62" i="105"/>
  <c r="AW62" i="105"/>
  <c r="AV62" i="105"/>
  <c r="AU62" i="105"/>
  <c r="AT62" i="105"/>
  <c r="AS62" i="105"/>
  <c r="AR62" i="105"/>
  <c r="AQ62" i="105"/>
  <c r="AP62" i="105"/>
  <c r="AO62" i="105"/>
  <c r="AN62" i="105"/>
  <c r="AM62" i="105"/>
  <c r="AI62" i="105"/>
  <c r="BE61" i="105"/>
  <c r="BD61" i="105"/>
  <c r="BC61" i="105"/>
  <c r="BB61" i="105"/>
  <c r="BA61" i="105"/>
  <c r="AZ61" i="105"/>
  <c r="AY61" i="105"/>
  <c r="AX61" i="105"/>
  <c r="AW61" i="105"/>
  <c r="AV61" i="105"/>
  <c r="AU61" i="105"/>
  <c r="AT61" i="105"/>
  <c r="AS61" i="105"/>
  <c r="AR61" i="105"/>
  <c r="AQ61" i="105"/>
  <c r="AP61" i="105"/>
  <c r="AO61" i="105"/>
  <c r="AN61" i="105"/>
  <c r="AM61" i="105"/>
  <c r="AI61" i="105"/>
  <c r="AH61" i="105"/>
  <c r="BE60" i="105"/>
  <c r="BD60" i="105"/>
  <c r="BC60" i="105"/>
  <c r="BB60" i="105"/>
  <c r="BA60" i="105"/>
  <c r="AZ60" i="105"/>
  <c r="AY60" i="105"/>
  <c r="AX60" i="105"/>
  <c r="AW60" i="105"/>
  <c r="AV60" i="105"/>
  <c r="AU60" i="105"/>
  <c r="AT60" i="105"/>
  <c r="AS60" i="105"/>
  <c r="AR60" i="105"/>
  <c r="AQ60" i="105"/>
  <c r="AP60" i="105"/>
  <c r="AO60" i="105"/>
  <c r="AN60" i="105"/>
  <c r="AM60" i="105"/>
  <c r="AI60" i="105"/>
  <c r="BE59" i="105"/>
  <c r="BD59" i="105"/>
  <c r="BC59" i="105"/>
  <c r="BB59" i="105"/>
  <c r="BA59" i="105"/>
  <c r="AZ59" i="105"/>
  <c r="AY59" i="105"/>
  <c r="AX59" i="105"/>
  <c r="AW59" i="105"/>
  <c r="AV59" i="105"/>
  <c r="AU59" i="105"/>
  <c r="AT59" i="105"/>
  <c r="AS59" i="105"/>
  <c r="AR59" i="105"/>
  <c r="AQ59" i="105"/>
  <c r="AP59" i="105"/>
  <c r="AO59" i="105"/>
  <c r="AN59" i="105"/>
  <c r="AM59" i="105"/>
  <c r="AI59" i="105"/>
  <c r="AH59" i="105"/>
  <c r="BE58" i="105"/>
  <c r="BD58" i="105"/>
  <c r="BC58" i="105"/>
  <c r="BB58" i="105"/>
  <c r="BA58" i="105"/>
  <c r="AZ58" i="105"/>
  <c r="AY58" i="105"/>
  <c r="AX58" i="105"/>
  <c r="AW58" i="105"/>
  <c r="AV58" i="105"/>
  <c r="AU58" i="105"/>
  <c r="AT58" i="105"/>
  <c r="AS58" i="105"/>
  <c r="AR58" i="105"/>
  <c r="AQ58" i="105"/>
  <c r="AP58" i="105"/>
  <c r="AO58" i="105"/>
  <c r="AN58" i="105"/>
  <c r="AM58" i="105"/>
  <c r="AI58" i="105"/>
  <c r="AH58" i="105"/>
  <c r="BE57" i="105"/>
  <c r="BD57" i="105"/>
  <c r="BC57" i="105"/>
  <c r="BB57" i="105"/>
  <c r="BA57" i="105"/>
  <c r="AZ57" i="105"/>
  <c r="AY57" i="105"/>
  <c r="AX57" i="105"/>
  <c r="AW57" i="105"/>
  <c r="AV57" i="105"/>
  <c r="AU57" i="105"/>
  <c r="AT57" i="105"/>
  <c r="AS57" i="105"/>
  <c r="AR57" i="105"/>
  <c r="AQ57" i="105"/>
  <c r="AP57" i="105"/>
  <c r="AO57" i="105"/>
  <c r="AN57" i="105"/>
  <c r="AM57" i="105"/>
  <c r="AI57" i="105"/>
  <c r="BE56" i="105"/>
  <c r="BD56" i="105"/>
  <c r="BC56" i="105"/>
  <c r="BB56" i="105"/>
  <c r="BA56" i="105"/>
  <c r="AZ56" i="105"/>
  <c r="AY56" i="105"/>
  <c r="AX56" i="105"/>
  <c r="AW56" i="105"/>
  <c r="AV56" i="105"/>
  <c r="AU56" i="105"/>
  <c r="AT56" i="105"/>
  <c r="AS56" i="105"/>
  <c r="AR56" i="105"/>
  <c r="AQ56" i="105"/>
  <c r="AP56" i="105"/>
  <c r="AO56" i="105"/>
  <c r="AN56" i="105"/>
  <c r="AM56" i="105"/>
  <c r="AI56" i="105"/>
  <c r="BE55" i="105"/>
  <c r="BD55" i="105"/>
  <c r="BC55" i="105"/>
  <c r="BB55" i="105"/>
  <c r="BA55" i="105"/>
  <c r="AZ55" i="105"/>
  <c r="AY55" i="105"/>
  <c r="AX55" i="105"/>
  <c r="AW55" i="105"/>
  <c r="AV55" i="105"/>
  <c r="AU55" i="105"/>
  <c r="AT55" i="105"/>
  <c r="AS55" i="105"/>
  <c r="AR55" i="105"/>
  <c r="AQ55" i="105"/>
  <c r="AP55" i="105"/>
  <c r="AO55" i="105"/>
  <c r="AN55" i="105"/>
  <c r="AM55" i="105"/>
  <c r="AI55" i="105"/>
  <c r="AH55" i="105"/>
  <c r="BE54" i="105"/>
  <c r="BD54" i="105"/>
  <c r="BC54" i="105"/>
  <c r="BB54" i="105"/>
  <c r="BA54" i="105"/>
  <c r="AZ54" i="105"/>
  <c r="AY54" i="105"/>
  <c r="AX54" i="105"/>
  <c r="AW54" i="105"/>
  <c r="AV54" i="105"/>
  <c r="AU54" i="105"/>
  <c r="AT54" i="105"/>
  <c r="AS54" i="105"/>
  <c r="AR54" i="105"/>
  <c r="AQ54" i="105"/>
  <c r="AP54" i="105"/>
  <c r="AO54" i="105"/>
  <c r="AN54" i="105"/>
  <c r="AM54" i="105"/>
  <c r="AI54" i="105"/>
  <c r="AH54" i="105"/>
  <c r="BE53" i="105"/>
  <c r="BD53" i="105"/>
  <c r="BC53" i="105"/>
  <c r="BB53" i="105"/>
  <c r="BA53" i="105"/>
  <c r="AZ53" i="105"/>
  <c r="AY53" i="105"/>
  <c r="AX53" i="105"/>
  <c r="AW53" i="105"/>
  <c r="AV53" i="105"/>
  <c r="AU53" i="105"/>
  <c r="AT53" i="105"/>
  <c r="AS53" i="105"/>
  <c r="AR53" i="105"/>
  <c r="AQ53" i="105"/>
  <c r="AP53" i="105"/>
  <c r="AO53" i="105"/>
  <c r="AN53" i="105"/>
  <c r="AM53" i="105"/>
  <c r="AI53" i="105"/>
  <c r="BE52" i="105"/>
  <c r="BD52" i="105"/>
  <c r="BC52" i="105"/>
  <c r="BB52" i="105"/>
  <c r="BA52" i="105"/>
  <c r="AZ52" i="105"/>
  <c r="AY52" i="105"/>
  <c r="AX52" i="105"/>
  <c r="AW52" i="105"/>
  <c r="AV52" i="105"/>
  <c r="AU52" i="105"/>
  <c r="AT52" i="105"/>
  <c r="AS52" i="105"/>
  <c r="AR52" i="105"/>
  <c r="AQ52" i="105"/>
  <c r="AP52" i="105"/>
  <c r="AO52" i="105"/>
  <c r="AN52" i="105"/>
  <c r="AM52" i="105"/>
  <c r="AI52" i="105"/>
  <c r="BE51" i="105"/>
  <c r="BD51" i="105"/>
  <c r="BC51" i="105"/>
  <c r="BB51" i="105"/>
  <c r="BA51" i="105"/>
  <c r="AZ51" i="105"/>
  <c r="AY51" i="105"/>
  <c r="AX51" i="105"/>
  <c r="AW51" i="105"/>
  <c r="AV51" i="105"/>
  <c r="AU51" i="105"/>
  <c r="AT51" i="105"/>
  <c r="AS51" i="105"/>
  <c r="AR51" i="105"/>
  <c r="AQ51" i="105"/>
  <c r="AP51" i="105"/>
  <c r="AO51" i="105"/>
  <c r="AN51" i="105"/>
  <c r="AM51" i="105"/>
  <c r="AI51" i="105"/>
  <c r="BE50" i="105"/>
  <c r="BD50" i="105"/>
  <c r="BC50" i="105"/>
  <c r="BB50" i="105"/>
  <c r="BA50" i="105"/>
  <c r="AZ50" i="105"/>
  <c r="AY50" i="105"/>
  <c r="AX50" i="105"/>
  <c r="AW50" i="105"/>
  <c r="AV50" i="105"/>
  <c r="AU50" i="105"/>
  <c r="AT50" i="105"/>
  <c r="AS50" i="105"/>
  <c r="AR50" i="105"/>
  <c r="AQ50" i="105"/>
  <c r="AP50" i="105"/>
  <c r="AO50" i="105"/>
  <c r="AN50" i="105"/>
  <c r="AM50" i="105"/>
  <c r="AI50" i="105"/>
  <c r="AH50" i="105"/>
  <c r="BE49" i="105"/>
  <c r="BD49" i="105"/>
  <c r="BC49" i="105"/>
  <c r="BB49" i="105"/>
  <c r="BA49" i="105"/>
  <c r="AZ49" i="105"/>
  <c r="AY49" i="105"/>
  <c r="AX49" i="105"/>
  <c r="AW49" i="105"/>
  <c r="AV49" i="105"/>
  <c r="AU49" i="105"/>
  <c r="AT49" i="105"/>
  <c r="AS49" i="105"/>
  <c r="AR49" i="105"/>
  <c r="AQ49" i="105"/>
  <c r="AP49" i="105"/>
  <c r="AO49" i="105"/>
  <c r="AN49" i="105"/>
  <c r="AM49" i="105"/>
  <c r="AI49" i="105"/>
  <c r="AH49" i="105"/>
  <c r="BE48" i="105"/>
  <c r="BD48" i="105"/>
  <c r="BC48" i="105"/>
  <c r="BB48" i="105"/>
  <c r="BA48" i="105"/>
  <c r="AZ48" i="105"/>
  <c r="AY48" i="105"/>
  <c r="AX48" i="105"/>
  <c r="AW48" i="105"/>
  <c r="AV48" i="105"/>
  <c r="AU48" i="105"/>
  <c r="AT48" i="105"/>
  <c r="AS48" i="105"/>
  <c r="AR48" i="105"/>
  <c r="AQ48" i="105"/>
  <c r="AP48" i="105"/>
  <c r="AO48" i="105"/>
  <c r="AN48" i="105"/>
  <c r="AM48" i="105"/>
  <c r="AI48" i="105"/>
  <c r="AH48" i="105"/>
  <c r="BE47" i="105"/>
  <c r="BD47" i="105"/>
  <c r="BC47" i="105"/>
  <c r="BB47" i="105"/>
  <c r="BA47" i="105"/>
  <c r="AZ47" i="105"/>
  <c r="AY47" i="105"/>
  <c r="AX47" i="105"/>
  <c r="AW47" i="105"/>
  <c r="AV47" i="105"/>
  <c r="AU47" i="105"/>
  <c r="AT47" i="105"/>
  <c r="AS47" i="105"/>
  <c r="AR47" i="105"/>
  <c r="AQ47" i="105"/>
  <c r="AP47" i="105"/>
  <c r="AO47" i="105"/>
  <c r="AN47" i="105"/>
  <c r="AM47" i="105"/>
  <c r="AI47" i="105"/>
  <c r="AH47" i="105"/>
  <c r="BE46" i="105"/>
  <c r="BD46" i="105"/>
  <c r="BC46" i="105"/>
  <c r="BB46" i="105"/>
  <c r="BA46" i="105"/>
  <c r="AZ46" i="105"/>
  <c r="AY46" i="105"/>
  <c r="AX46" i="105"/>
  <c r="AW46" i="105"/>
  <c r="AV46" i="105"/>
  <c r="AU46" i="105"/>
  <c r="AT46" i="105"/>
  <c r="AS46" i="105"/>
  <c r="AR46" i="105"/>
  <c r="AQ46" i="105"/>
  <c r="AP46" i="105"/>
  <c r="AO46" i="105"/>
  <c r="AN46" i="105"/>
  <c r="AM46" i="105"/>
  <c r="AI46" i="105"/>
  <c r="BE45" i="105"/>
  <c r="BD45" i="105"/>
  <c r="BC45" i="105"/>
  <c r="BB45" i="105"/>
  <c r="BA45" i="105"/>
  <c r="AZ45" i="105"/>
  <c r="AY45" i="105"/>
  <c r="AX45" i="105"/>
  <c r="AW45" i="105"/>
  <c r="AV45" i="105"/>
  <c r="AU45" i="105"/>
  <c r="AT45" i="105"/>
  <c r="AS45" i="105"/>
  <c r="AR45" i="105"/>
  <c r="AQ45" i="105"/>
  <c r="AP45" i="105"/>
  <c r="AO45" i="105"/>
  <c r="AN45" i="105"/>
  <c r="AM45" i="105"/>
  <c r="AI45" i="105"/>
  <c r="AH45" i="105"/>
  <c r="BE44" i="105"/>
  <c r="BD44" i="105"/>
  <c r="BC44" i="105"/>
  <c r="BB44" i="105"/>
  <c r="BA44" i="105"/>
  <c r="AZ44" i="105"/>
  <c r="AY44" i="105"/>
  <c r="AX44" i="105"/>
  <c r="AW44" i="105"/>
  <c r="AV44" i="105"/>
  <c r="AU44" i="105"/>
  <c r="AT44" i="105"/>
  <c r="AS44" i="105"/>
  <c r="AR44" i="105"/>
  <c r="AQ44" i="105"/>
  <c r="AP44" i="105"/>
  <c r="AO44" i="105"/>
  <c r="AN44" i="105"/>
  <c r="AM44" i="105"/>
  <c r="AI44" i="105"/>
  <c r="AH44" i="105"/>
  <c r="BE43" i="105"/>
  <c r="BD43" i="105"/>
  <c r="BC43" i="105"/>
  <c r="BB43" i="105"/>
  <c r="BA43" i="105"/>
  <c r="AZ43" i="105"/>
  <c r="AY43" i="105"/>
  <c r="AX43" i="105"/>
  <c r="AW43" i="105"/>
  <c r="AV43" i="105"/>
  <c r="AU43" i="105"/>
  <c r="AT43" i="105"/>
  <c r="AS43" i="105"/>
  <c r="AR43" i="105"/>
  <c r="AQ43" i="105"/>
  <c r="AP43" i="105"/>
  <c r="AO43" i="105"/>
  <c r="AN43" i="105"/>
  <c r="AM43" i="105"/>
  <c r="AI43" i="105"/>
  <c r="AH43" i="105"/>
  <c r="BE42" i="105"/>
  <c r="BD42" i="105"/>
  <c r="BC42" i="105"/>
  <c r="BB42" i="105"/>
  <c r="BA42" i="105"/>
  <c r="AZ42" i="105"/>
  <c r="AY42" i="105"/>
  <c r="AX42" i="105"/>
  <c r="AW42" i="105"/>
  <c r="AV42" i="105"/>
  <c r="AU42" i="105"/>
  <c r="AT42" i="105"/>
  <c r="AS42" i="105"/>
  <c r="AR42" i="105"/>
  <c r="AQ42" i="105"/>
  <c r="AP42" i="105"/>
  <c r="AO42" i="105"/>
  <c r="AN42" i="105"/>
  <c r="AM42" i="105"/>
  <c r="AI42" i="105"/>
  <c r="AH42" i="105"/>
  <c r="BE41" i="105"/>
  <c r="BD41" i="105"/>
  <c r="BC41" i="105"/>
  <c r="BB41" i="105"/>
  <c r="BA41" i="105"/>
  <c r="AZ41" i="105"/>
  <c r="AY41" i="105"/>
  <c r="AX41" i="105"/>
  <c r="AW41" i="105"/>
  <c r="AV41" i="105"/>
  <c r="AU41" i="105"/>
  <c r="AT41" i="105"/>
  <c r="AS41" i="105"/>
  <c r="AR41" i="105"/>
  <c r="AQ41" i="105"/>
  <c r="AP41" i="105"/>
  <c r="AO41" i="105"/>
  <c r="AN41" i="105"/>
  <c r="AM41" i="105"/>
  <c r="AI41" i="105"/>
  <c r="AH41" i="105"/>
  <c r="BE40" i="105"/>
  <c r="BD40" i="105"/>
  <c r="BC40" i="105"/>
  <c r="BB40" i="105"/>
  <c r="BA40" i="105"/>
  <c r="AZ40" i="105"/>
  <c r="AY40" i="105"/>
  <c r="AX40" i="105"/>
  <c r="AW40" i="105"/>
  <c r="AV40" i="105"/>
  <c r="AU40" i="105"/>
  <c r="AT40" i="105"/>
  <c r="AS40" i="105"/>
  <c r="AR40" i="105"/>
  <c r="AQ40" i="105"/>
  <c r="AP40" i="105"/>
  <c r="AO40" i="105"/>
  <c r="AN40" i="105"/>
  <c r="AM40" i="105"/>
  <c r="AI40" i="105"/>
  <c r="AH40" i="105"/>
  <c r="BE39" i="105"/>
  <c r="BD39" i="105"/>
  <c r="BC39" i="105"/>
  <c r="BB39" i="105"/>
  <c r="BA39" i="105"/>
  <c r="AZ39" i="105"/>
  <c r="AY39" i="105"/>
  <c r="AX39" i="105"/>
  <c r="AW39" i="105"/>
  <c r="AV39" i="105"/>
  <c r="AU39" i="105"/>
  <c r="AT39" i="105"/>
  <c r="AS39" i="105"/>
  <c r="AR39" i="105"/>
  <c r="AQ39" i="105"/>
  <c r="AP39" i="105"/>
  <c r="AO39" i="105"/>
  <c r="AN39" i="105"/>
  <c r="AM39" i="105"/>
  <c r="AI39" i="105"/>
  <c r="AH39" i="105"/>
  <c r="BE38" i="105"/>
  <c r="BD38" i="105"/>
  <c r="BC38" i="105"/>
  <c r="BB38" i="105"/>
  <c r="BA38" i="105"/>
  <c r="AZ38" i="105"/>
  <c r="AY38" i="105"/>
  <c r="AX38" i="105"/>
  <c r="AW38" i="105"/>
  <c r="AV38" i="105"/>
  <c r="AU38" i="105"/>
  <c r="AT38" i="105"/>
  <c r="AS38" i="105"/>
  <c r="AR38" i="105"/>
  <c r="AQ38" i="105"/>
  <c r="AP38" i="105"/>
  <c r="AO38" i="105"/>
  <c r="AN38" i="105"/>
  <c r="AM38" i="105"/>
  <c r="AI38" i="105"/>
  <c r="AH38" i="105"/>
  <c r="BE37" i="105"/>
  <c r="BD37" i="105"/>
  <c r="BC37" i="105"/>
  <c r="BB37" i="105"/>
  <c r="BA37" i="105"/>
  <c r="AZ37" i="105"/>
  <c r="AY37" i="105"/>
  <c r="AX37" i="105"/>
  <c r="AW37" i="105"/>
  <c r="AV37" i="105"/>
  <c r="AU37" i="105"/>
  <c r="AT37" i="105"/>
  <c r="AS37" i="105"/>
  <c r="AR37" i="105"/>
  <c r="AQ37" i="105"/>
  <c r="AP37" i="105"/>
  <c r="AO37" i="105"/>
  <c r="AN37" i="105"/>
  <c r="AM37" i="105"/>
  <c r="AI37" i="105"/>
  <c r="AH37" i="105"/>
  <c r="BE36" i="105"/>
  <c r="BD36" i="105"/>
  <c r="BC36" i="105"/>
  <c r="BB36" i="105"/>
  <c r="BA36" i="105"/>
  <c r="AZ36" i="105"/>
  <c r="AY36" i="105"/>
  <c r="AX36" i="105"/>
  <c r="AW36" i="105"/>
  <c r="AV36" i="105"/>
  <c r="AU36" i="105"/>
  <c r="AT36" i="105"/>
  <c r="AS36" i="105"/>
  <c r="AR36" i="105"/>
  <c r="AQ36" i="105"/>
  <c r="AP36" i="105"/>
  <c r="AO36" i="105"/>
  <c r="AN36" i="105"/>
  <c r="AM36" i="105"/>
  <c r="AI36" i="105"/>
  <c r="AH36" i="105"/>
  <c r="BE35" i="105"/>
  <c r="BD35" i="105"/>
  <c r="BC35" i="105"/>
  <c r="BB35" i="105"/>
  <c r="BA35" i="105"/>
  <c r="AZ35" i="105"/>
  <c r="AY35" i="105"/>
  <c r="AX35" i="105"/>
  <c r="AW35" i="105"/>
  <c r="AV35" i="105"/>
  <c r="AU35" i="105"/>
  <c r="AT35" i="105"/>
  <c r="AS35" i="105"/>
  <c r="AR35" i="105"/>
  <c r="AQ35" i="105"/>
  <c r="AP35" i="105"/>
  <c r="AO35" i="105"/>
  <c r="AN35" i="105"/>
  <c r="AM35" i="105"/>
  <c r="AI35" i="105"/>
  <c r="AH35" i="105"/>
  <c r="BE34" i="105"/>
  <c r="BD34" i="105"/>
  <c r="BC34" i="105"/>
  <c r="BB34" i="105"/>
  <c r="BA34" i="105"/>
  <c r="AZ34" i="105"/>
  <c r="AY34" i="105"/>
  <c r="AX34" i="105"/>
  <c r="AW34" i="105"/>
  <c r="AV34" i="105"/>
  <c r="AU34" i="105"/>
  <c r="AT34" i="105"/>
  <c r="AS34" i="105"/>
  <c r="AR34" i="105"/>
  <c r="AQ34" i="105"/>
  <c r="AP34" i="105"/>
  <c r="AO34" i="105"/>
  <c r="AN34" i="105"/>
  <c r="AM34" i="105"/>
  <c r="AI34" i="105"/>
  <c r="AH34" i="105"/>
  <c r="BE33" i="105"/>
  <c r="BD33" i="105"/>
  <c r="BC33" i="105"/>
  <c r="BB33" i="105"/>
  <c r="BA33" i="105"/>
  <c r="AZ33" i="105"/>
  <c r="AY33" i="105"/>
  <c r="AX33" i="105"/>
  <c r="AW33" i="105"/>
  <c r="AV33" i="105"/>
  <c r="AU33" i="105"/>
  <c r="AT33" i="105"/>
  <c r="AS33" i="105"/>
  <c r="AR33" i="105"/>
  <c r="AQ33" i="105"/>
  <c r="AP33" i="105"/>
  <c r="AO33" i="105"/>
  <c r="AN33" i="105"/>
  <c r="AM33" i="105"/>
  <c r="AI33" i="105"/>
  <c r="BE32" i="105"/>
  <c r="BD32" i="105"/>
  <c r="BC32" i="105"/>
  <c r="BB32" i="105"/>
  <c r="BA32" i="105"/>
  <c r="AZ32" i="105"/>
  <c r="AY32" i="105"/>
  <c r="AX32" i="105"/>
  <c r="AW32" i="105"/>
  <c r="AV32" i="105"/>
  <c r="AU32" i="105"/>
  <c r="AT32" i="105"/>
  <c r="AS32" i="105"/>
  <c r="AR32" i="105"/>
  <c r="AQ32" i="105"/>
  <c r="AP32" i="105"/>
  <c r="AO32" i="105"/>
  <c r="AN32" i="105"/>
  <c r="AM32" i="105"/>
  <c r="AI32" i="105"/>
  <c r="AH32" i="105"/>
  <c r="BE31" i="105"/>
  <c r="BD31" i="105"/>
  <c r="BC31" i="105"/>
  <c r="BB31" i="105"/>
  <c r="BA31" i="105"/>
  <c r="AZ31" i="105"/>
  <c r="AY31" i="105"/>
  <c r="AX31" i="105"/>
  <c r="AW31" i="105"/>
  <c r="AV31" i="105"/>
  <c r="AU31" i="105"/>
  <c r="AT31" i="105"/>
  <c r="AS31" i="105"/>
  <c r="AR31" i="105"/>
  <c r="AQ31" i="105"/>
  <c r="AP31" i="105"/>
  <c r="AO31" i="105"/>
  <c r="AN31" i="105"/>
  <c r="AM31" i="105"/>
  <c r="AI31" i="105"/>
  <c r="AH31" i="105"/>
  <c r="BE30" i="105"/>
  <c r="BD30" i="105"/>
  <c r="BC30" i="105"/>
  <c r="BB30" i="105"/>
  <c r="BA30" i="105"/>
  <c r="AZ30" i="105"/>
  <c r="AY30" i="105"/>
  <c r="AX30" i="105"/>
  <c r="AW30" i="105"/>
  <c r="AV30" i="105"/>
  <c r="AU30" i="105"/>
  <c r="AT30" i="105"/>
  <c r="AS30" i="105"/>
  <c r="AR30" i="105"/>
  <c r="AQ30" i="105"/>
  <c r="AP30" i="105"/>
  <c r="AO30" i="105"/>
  <c r="AN30" i="105"/>
  <c r="AM30" i="105"/>
  <c r="AI30" i="105"/>
  <c r="BE29" i="105"/>
  <c r="BD29" i="105"/>
  <c r="BC29" i="105"/>
  <c r="BB29" i="105"/>
  <c r="BA29" i="105"/>
  <c r="AZ29" i="105"/>
  <c r="AY29" i="105"/>
  <c r="AX29" i="105"/>
  <c r="AW29" i="105"/>
  <c r="AV29" i="105"/>
  <c r="AU29" i="105"/>
  <c r="AT29" i="105"/>
  <c r="AS29" i="105"/>
  <c r="AR29" i="105"/>
  <c r="AQ29" i="105"/>
  <c r="AP29" i="105"/>
  <c r="AO29" i="105"/>
  <c r="AN29" i="105"/>
  <c r="AM29" i="105"/>
  <c r="AI29" i="105"/>
  <c r="AH29" i="105"/>
  <c r="BE28" i="105"/>
  <c r="BD28" i="105"/>
  <c r="BC28" i="105"/>
  <c r="BB28" i="105"/>
  <c r="BA28" i="105"/>
  <c r="AZ28" i="105"/>
  <c r="AY28" i="105"/>
  <c r="AX28" i="105"/>
  <c r="AW28" i="105"/>
  <c r="AV28" i="105"/>
  <c r="AU28" i="105"/>
  <c r="AT28" i="105"/>
  <c r="AS28" i="105"/>
  <c r="AR28" i="105"/>
  <c r="AQ28" i="105"/>
  <c r="AP28" i="105"/>
  <c r="AO28" i="105"/>
  <c r="AN28" i="105"/>
  <c r="AM28" i="105"/>
  <c r="AI28" i="105"/>
  <c r="AH28" i="105"/>
  <c r="BE27" i="105"/>
  <c r="BD27" i="105"/>
  <c r="BC27" i="105"/>
  <c r="BB27" i="105"/>
  <c r="BA27" i="105"/>
  <c r="AZ27" i="105"/>
  <c r="AY27" i="105"/>
  <c r="AX27" i="105"/>
  <c r="AW27" i="105"/>
  <c r="AV27" i="105"/>
  <c r="AU27" i="105"/>
  <c r="AT27" i="105"/>
  <c r="AS27" i="105"/>
  <c r="AR27" i="105"/>
  <c r="AQ27" i="105"/>
  <c r="AP27" i="105"/>
  <c r="AO27" i="105"/>
  <c r="AN27" i="105"/>
  <c r="AM27" i="105"/>
  <c r="AI27" i="105"/>
  <c r="AH27" i="105"/>
  <c r="BE26" i="105"/>
  <c r="BD26" i="105"/>
  <c r="BC26" i="105"/>
  <c r="BB26" i="105"/>
  <c r="BA26" i="105"/>
  <c r="AZ26" i="105"/>
  <c r="AY26" i="105"/>
  <c r="AX26" i="105"/>
  <c r="AW26" i="105"/>
  <c r="AV26" i="105"/>
  <c r="AU26" i="105"/>
  <c r="AT26" i="105"/>
  <c r="AS26" i="105"/>
  <c r="AR26" i="105"/>
  <c r="AQ26" i="105"/>
  <c r="AP26" i="105"/>
  <c r="AO26" i="105"/>
  <c r="AN26" i="105"/>
  <c r="AM26" i="105"/>
  <c r="AI26" i="105"/>
  <c r="BE25" i="105"/>
  <c r="BD25" i="105"/>
  <c r="BC25" i="105"/>
  <c r="BB25" i="105"/>
  <c r="BA25" i="105"/>
  <c r="AZ25" i="105"/>
  <c r="AY25" i="105"/>
  <c r="AX25" i="105"/>
  <c r="AW25" i="105"/>
  <c r="AV25" i="105"/>
  <c r="AU25" i="105"/>
  <c r="AT25" i="105"/>
  <c r="AS25" i="105"/>
  <c r="AR25" i="105"/>
  <c r="AQ25" i="105"/>
  <c r="AP25" i="105"/>
  <c r="AO25" i="105"/>
  <c r="AN25" i="105"/>
  <c r="AM25" i="105"/>
  <c r="AI25" i="105"/>
  <c r="AH25" i="105"/>
  <c r="BE24" i="105"/>
  <c r="BD24" i="105"/>
  <c r="BC24" i="105"/>
  <c r="BB24" i="105"/>
  <c r="BA24" i="105"/>
  <c r="AZ24" i="105"/>
  <c r="AY24" i="105"/>
  <c r="AX24" i="105"/>
  <c r="AW24" i="105"/>
  <c r="AV24" i="105"/>
  <c r="AU24" i="105"/>
  <c r="AT24" i="105"/>
  <c r="AS24" i="105"/>
  <c r="AR24" i="105"/>
  <c r="AQ24" i="105"/>
  <c r="AP24" i="105"/>
  <c r="AO24" i="105"/>
  <c r="AN24" i="105"/>
  <c r="AM24" i="105"/>
  <c r="AI24" i="105"/>
  <c r="AH24" i="105"/>
  <c r="BE23" i="105"/>
  <c r="BD23" i="105"/>
  <c r="BC23" i="105"/>
  <c r="BB23" i="105"/>
  <c r="BA23" i="105"/>
  <c r="AZ23" i="105"/>
  <c r="AY23" i="105"/>
  <c r="AX23" i="105"/>
  <c r="AW23" i="105"/>
  <c r="AV23" i="105"/>
  <c r="AU23" i="105"/>
  <c r="AT23" i="105"/>
  <c r="AS23" i="105"/>
  <c r="AR23" i="105"/>
  <c r="AQ23" i="105"/>
  <c r="AP23" i="105"/>
  <c r="AO23" i="105"/>
  <c r="AN23" i="105"/>
  <c r="AM23" i="105"/>
  <c r="AI23" i="105"/>
  <c r="AH23" i="105"/>
  <c r="BE22" i="105"/>
  <c r="BD22" i="105"/>
  <c r="BC22" i="105"/>
  <c r="BB22" i="105"/>
  <c r="BA22" i="105"/>
  <c r="AZ22" i="105"/>
  <c r="AY22" i="105"/>
  <c r="AX22" i="105"/>
  <c r="AW22" i="105"/>
  <c r="AV22" i="105"/>
  <c r="AU22" i="105"/>
  <c r="AT22" i="105"/>
  <c r="AS22" i="105"/>
  <c r="AR22" i="105"/>
  <c r="AQ22" i="105"/>
  <c r="AP22" i="105"/>
  <c r="AO22" i="105"/>
  <c r="AN22" i="105"/>
  <c r="AM22" i="105"/>
  <c r="AI22" i="105"/>
  <c r="AH22" i="105"/>
  <c r="BE21" i="105"/>
  <c r="BD21" i="105"/>
  <c r="BC21" i="105"/>
  <c r="BB21" i="105"/>
  <c r="BA21" i="105"/>
  <c r="AZ21" i="105"/>
  <c r="AY21" i="105"/>
  <c r="AX21" i="105"/>
  <c r="AW21" i="105"/>
  <c r="AV21" i="105"/>
  <c r="AU21" i="105"/>
  <c r="AT21" i="105"/>
  <c r="AS21" i="105"/>
  <c r="AR21" i="105"/>
  <c r="AQ21" i="105"/>
  <c r="AP21" i="105"/>
  <c r="AO21" i="105"/>
  <c r="AN21" i="105"/>
  <c r="AM21" i="105"/>
  <c r="AI21" i="105"/>
  <c r="AH21" i="105"/>
  <c r="BE20" i="105"/>
  <c r="BD20" i="105"/>
  <c r="BC20" i="105"/>
  <c r="BB20" i="105"/>
  <c r="BA20" i="105"/>
  <c r="AZ20" i="105"/>
  <c r="AY20" i="105"/>
  <c r="AX20" i="105"/>
  <c r="AW20" i="105"/>
  <c r="AV20" i="105"/>
  <c r="AU20" i="105"/>
  <c r="AT20" i="105"/>
  <c r="AS20" i="105"/>
  <c r="AR20" i="105"/>
  <c r="AQ20" i="105"/>
  <c r="AP20" i="105"/>
  <c r="AO20" i="105"/>
  <c r="AN20" i="105"/>
  <c r="AM20" i="105"/>
  <c r="AI20" i="105"/>
  <c r="AH20" i="105"/>
  <c r="BE19" i="105"/>
  <c r="BD19" i="105"/>
  <c r="BC19" i="105"/>
  <c r="BB19" i="105"/>
  <c r="BA19" i="105"/>
  <c r="AZ19" i="105"/>
  <c r="AY19" i="105"/>
  <c r="AX19" i="105"/>
  <c r="AW19" i="105"/>
  <c r="AV19" i="105"/>
  <c r="AU19" i="105"/>
  <c r="AT19" i="105"/>
  <c r="AS19" i="105"/>
  <c r="AR19" i="105"/>
  <c r="AQ19" i="105"/>
  <c r="AP19" i="105"/>
  <c r="AO19" i="105"/>
  <c r="AN19" i="105"/>
  <c r="AM19" i="105"/>
  <c r="AI19" i="105"/>
  <c r="AH19" i="105"/>
  <c r="BE18" i="105"/>
  <c r="BD18" i="105"/>
  <c r="BC18" i="105"/>
  <c r="BB18" i="105"/>
  <c r="BA18" i="105"/>
  <c r="AZ18" i="105"/>
  <c r="AY18" i="105"/>
  <c r="AX18" i="105"/>
  <c r="AW18" i="105"/>
  <c r="AV18" i="105"/>
  <c r="AU18" i="105"/>
  <c r="AT18" i="105"/>
  <c r="AS18" i="105"/>
  <c r="AR18" i="105"/>
  <c r="AQ18" i="105"/>
  <c r="AP18" i="105"/>
  <c r="AO18" i="105"/>
  <c r="AN18" i="105"/>
  <c r="AM18" i="105"/>
  <c r="AI18" i="105"/>
  <c r="AH18" i="105"/>
  <c r="BE17" i="105"/>
  <c r="BD17" i="105"/>
  <c r="BC17" i="105"/>
  <c r="BB17" i="105"/>
  <c r="BA17" i="105"/>
  <c r="AZ17" i="105"/>
  <c r="AY17" i="105"/>
  <c r="AX17" i="105"/>
  <c r="AW17" i="105"/>
  <c r="AV17" i="105"/>
  <c r="AU17" i="105"/>
  <c r="AT17" i="105"/>
  <c r="AS17" i="105"/>
  <c r="AR17" i="105"/>
  <c r="AQ17" i="105"/>
  <c r="AP17" i="105"/>
  <c r="AO17" i="105"/>
  <c r="AN17" i="105"/>
  <c r="AM17" i="105"/>
  <c r="AI17" i="105"/>
  <c r="AH17" i="105"/>
  <c r="BE16" i="105"/>
  <c r="BD16" i="105"/>
  <c r="BC16" i="105"/>
  <c r="BB16" i="105"/>
  <c r="BA16" i="105"/>
  <c r="AZ16" i="105"/>
  <c r="AY16" i="105"/>
  <c r="AX16" i="105"/>
  <c r="AW16" i="105"/>
  <c r="AV16" i="105"/>
  <c r="AU16" i="105"/>
  <c r="AT16" i="105"/>
  <c r="AS16" i="105"/>
  <c r="AR16" i="105"/>
  <c r="AQ16" i="105"/>
  <c r="AP16" i="105"/>
  <c r="AO16" i="105"/>
  <c r="AN16" i="105"/>
  <c r="AM16" i="105"/>
  <c r="AI16" i="105"/>
  <c r="AH16" i="105"/>
  <c r="BE15" i="105"/>
  <c r="BD15" i="105"/>
  <c r="BC15" i="105"/>
  <c r="BB15" i="105"/>
  <c r="BA15" i="105"/>
  <c r="AZ15" i="105"/>
  <c r="AY15" i="105"/>
  <c r="AX15" i="105"/>
  <c r="AW15" i="105"/>
  <c r="AV15" i="105"/>
  <c r="AU15" i="105"/>
  <c r="AT15" i="105"/>
  <c r="AS15" i="105"/>
  <c r="AR15" i="105"/>
  <c r="AQ15" i="105"/>
  <c r="AP15" i="105"/>
  <c r="AO15" i="105"/>
  <c r="AN15" i="105"/>
  <c r="AM15" i="105"/>
  <c r="AI15" i="105"/>
  <c r="AH15" i="105"/>
  <c r="BE14" i="105"/>
  <c r="BD14" i="105"/>
  <c r="BC14" i="105"/>
  <c r="BB14" i="105"/>
  <c r="BA14" i="105"/>
  <c r="AZ14" i="105"/>
  <c r="AY14" i="105"/>
  <c r="AX14" i="105"/>
  <c r="AW14" i="105"/>
  <c r="AV14" i="105"/>
  <c r="AU14" i="105"/>
  <c r="AT14" i="105"/>
  <c r="AS14" i="105"/>
  <c r="AR14" i="105"/>
  <c r="AQ14" i="105"/>
  <c r="AP14" i="105"/>
  <c r="AO14" i="105"/>
  <c r="AN14" i="105"/>
  <c r="AM14" i="105"/>
  <c r="AI14" i="105"/>
  <c r="AH14" i="105"/>
  <c r="BE13" i="105"/>
  <c r="BD13" i="105"/>
  <c r="BC13" i="105"/>
  <c r="BB13" i="105"/>
  <c r="BA13" i="105"/>
  <c r="AZ13" i="105"/>
  <c r="AY13" i="105"/>
  <c r="AX13" i="105"/>
  <c r="AW13" i="105"/>
  <c r="AV13" i="105"/>
  <c r="AU13" i="105"/>
  <c r="AT13" i="105"/>
  <c r="AS13" i="105"/>
  <c r="AR13" i="105"/>
  <c r="AQ13" i="105"/>
  <c r="AP13" i="105"/>
  <c r="AO13" i="105"/>
  <c r="AN13" i="105"/>
  <c r="AM13" i="105"/>
  <c r="AI13" i="105"/>
  <c r="AH13" i="105"/>
  <c r="BE12" i="105"/>
  <c r="BD12" i="105"/>
  <c r="BC12" i="105"/>
  <c r="BB12" i="105"/>
  <c r="BA12" i="105"/>
  <c r="AZ12" i="105"/>
  <c r="AY12" i="105"/>
  <c r="AX12" i="105"/>
  <c r="AW12" i="105"/>
  <c r="AV12" i="105"/>
  <c r="AU12" i="105"/>
  <c r="AT12" i="105"/>
  <c r="AS12" i="105"/>
  <c r="AR12" i="105"/>
  <c r="AQ12" i="105"/>
  <c r="AP12" i="105"/>
  <c r="AO12" i="105"/>
  <c r="AN12" i="105"/>
  <c r="AM12" i="105"/>
  <c r="AI12" i="105"/>
  <c r="AH12" i="105"/>
  <c r="BE11" i="105"/>
  <c r="BD11" i="105"/>
  <c r="BC11" i="105"/>
  <c r="BB11" i="105"/>
  <c r="BA11" i="105"/>
  <c r="AZ11" i="105"/>
  <c r="AY11" i="105"/>
  <c r="AX11" i="105"/>
  <c r="AW11" i="105"/>
  <c r="AV11" i="105"/>
  <c r="AU11" i="105"/>
  <c r="AT11" i="105"/>
  <c r="AS11" i="105"/>
  <c r="AR11" i="105"/>
  <c r="AQ11" i="105"/>
  <c r="AP11" i="105"/>
  <c r="AO11" i="105"/>
  <c r="AN11" i="105"/>
  <c r="AM11" i="105"/>
  <c r="AI11" i="105"/>
  <c r="AH11" i="105"/>
  <c r="BE10" i="105"/>
  <c r="BD10" i="105"/>
  <c r="BC10" i="105"/>
  <c r="BB10" i="105"/>
  <c r="BA10" i="105"/>
  <c r="AZ10" i="105"/>
  <c r="AY10" i="105"/>
  <c r="AX10" i="105"/>
  <c r="AW10" i="105"/>
  <c r="AV10" i="105"/>
  <c r="AU10" i="105"/>
  <c r="AT10" i="105"/>
  <c r="AS10" i="105"/>
  <c r="AR10" i="105"/>
  <c r="AQ10" i="105"/>
  <c r="AP10" i="105"/>
  <c r="AO10" i="105"/>
  <c r="AN10" i="105"/>
  <c r="AM10" i="105"/>
  <c r="AI10" i="105"/>
  <c r="AH10" i="105"/>
  <c r="BE9" i="105"/>
  <c r="BD9" i="105"/>
  <c r="BC9" i="105"/>
  <c r="BB9" i="105"/>
  <c r="BA9" i="105"/>
  <c r="AZ9" i="105"/>
  <c r="AY9" i="105"/>
  <c r="AX9" i="105"/>
  <c r="AW9" i="105"/>
  <c r="AV9" i="105"/>
  <c r="AU9" i="105"/>
  <c r="AT9" i="105"/>
  <c r="AS9" i="105"/>
  <c r="AR9" i="105"/>
  <c r="AQ9" i="105"/>
  <c r="AP9" i="105"/>
  <c r="AO9" i="105"/>
  <c r="AN9" i="105"/>
  <c r="AM9" i="105"/>
  <c r="AI9" i="105"/>
  <c r="AH9" i="105"/>
  <c r="AI8" i="105"/>
  <c r="AH8" i="105"/>
  <c r="BE7" i="105"/>
  <c r="BD7" i="105"/>
  <c r="BC7" i="105"/>
  <c r="BB7" i="105"/>
  <c r="BA7" i="105"/>
  <c r="AZ7" i="105"/>
  <c r="AY7" i="105"/>
  <c r="AX7" i="105"/>
  <c r="AW7" i="105"/>
  <c r="AV7" i="105"/>
  <c r="AU7" i="105"/>
  <c r="AT7" i="105"/>
  <c r="AS7" i="105"/>
  <c r="AR7" i="105"/>
  <c r="AQ7" i="105"/>
  <c r="AP7" i="105"/>
  <c r="AO7" i="105"/>
  <c r="AN7" i="105"/>
  <c r="AM7" i="105"/>
  <c r="BE188" i="104"/>
  <c r="BD188" i="104"/>
  <c r="BC188" i="104"/>
  <c r="BB188" i="104"/>
  <c r="BA188" i="104"/>
  <c r="AZ188" i="104"/>
  <c r="AY188" i="104"/>
  <c r="AX188" i="104"/>
  <c r="AW188" i="104"/>
  <c r="AV188" i="104"/>
  <c r="AU188" i="104"/>
  <c r="AT188" i="104"/>
  <c r="AS188" i="104"/>
  <c r="AR188" i="104"/>
  <c r="AQ188" i="104"/>
  <c r="AP188" i="104"/>
  <c r="AO188" i="104"/>
  <c r="AN188" i="104"/>
  <c r="AM188" i="104"/>
  <c r="BE187" i="104"/>
  <c r="BD187" i="104"/>
  <c r="BC187" i="104"/>
  <c r="BB187" i="104"/>
  <c r="BA187" i="104"/>
  <c r="AZ187" i="104"/>
  <c r="AY187" i="104"/>
  <c r="AX187" i="104"/>
  <c r="AW187" i="104"/>
  <c r="AV187" i="104"/>
  <c r="AU187" i="104"/>
  <c r="AT187" i="104"/>
  <c r="AS187" i="104"/>
  <c r="AR187" i="104"/>
  <c r="AQ187" i="104"/>
  <c r="AP187" i="104"/>
  <c r="AO187" i="104"/>
  <c r="AN187" i="104"/>
  <c r="AM187" i="104"/>
  <c r="AI187" i="104"/>
  <c r="AH187" i="104"/>
  <c r="BE186" i="104"/>
  <c r="BD186" i="104"/>
  <c r="BC186" i="104"/>
  <c r="BB186" i="104"/>
  <c r="BA186" i="104"/>
  <c r="AZ186" i="104"/>
  <c r="AY186" i="104"/>
  <c r="AX186" i="104"/>
  <c r="AW186" i="104"/>
  <c r="AV186" i="104"/>
  <c r="AU186" i="104"/>
  <c r="AT186" i="104"/>
  <c r="AS186" i="104"/>
  <c r="AR186" i="104"/>
  <c r="AQ186" i="104"/>
  <c r="AP186" i="104"/>
  <c r="AO186" i="104"/>
  <c r="AN186" i="104"/>
  <c r="AM186" i="104"/>
  <c r="AI186" i="104"/>
  <c r="AH186" i="104"/>
  <c r="BE185" i="104"/>
  <c r="BD185" i="104"/>
  <c r="BC185" i="104"/>
  <c r="BB185" i="104"/>
  <c r="BA185" i="104"/>
  <c r="AZ185" i="104"/>
  <c r="AY185" i="104"/>
  <c r="AX185" i="104"/>
  <c r="AW185" i="104"/>
  <c r="AV185" i="104"/>
  <c r="AU185" i="104"/>
  <c r="AT185" i="104"/>
  <c r="AS185" i="104"/>
  <c r="AR185" i="104"/>
  <c r="AQ185" i="104"/>
  <c r="AP185" i="104"/>
  <c r="AO185" i="104"/>
  <c r="AN185" i="104"/>
  <c r="AM185" i="104"/>
  <c r="AI185" i="104"/>
  <c r="AH185" i="104"/>
  <c r="BE184" i="104"/>
  <c r="BD184" i="104"/>
  <c r="BC184" i="104"/>
  <c r="BB184" i="104"/>
  <c r="BA184" i="104"/>
  <c r="AZ184" i="104"/>
  <c r="AY184" i="104"/>
  <c r="AX184" i="104"/>
  <c r="AW184" i="104"/>
  <c r="AV184" i="104"/>
  <c r="AU184" i="104"/>
  <c r="AT184" i="104"/>
  <c r="AS184" i="104"/>
  <c r="AR184" i="104"/>
  <c r="AQ184" i="104"/>
  <c r="AP184" i="104"/>
  <c r="AO184" i="104"/>
  <c r="AN184" i="104"/>
  <c r="AM184" i="104"/>
  <c r="AI184" i="104"/>
  <c r="AH184" i="104"/>
  <c r="BE183" i="104"/>
  <c r="BD183" i="104"/>
  <c r="BC183" i="104"/>
  <c r="BB183" i="104"/>
  <c r="BA183" i="104"/>
  <c r="AZ183" i="104"/>
  <c r="AY183" i="104"/>
  <c r="AX183" i="104"/>
  <c r="AW183" i="104"/>
  <c r="AV183" i="104"/>
  <c r="AU183" i="104"/>
  <c r="AT183" i="104"/>
  <c r="AS183" i="104"/>
  <c r="AR183" i="104"/>
  <c r="AQ183" i="104"/>
  <c r="AP183" i="104"/>
  <c r="AO183" i="104"/>
  <c r="AN183" i="104"/>
  <c r="AM183" i="104"/>
  <c r="AI183" i="104"/>
  <c r="AH183" i="104"/>
  <c r="BE182" i="104"/>
  <c r="BD182" i="104"/>
  <c r="BC182" i="104"/>
  <c r="BB182" i="104"/>
  <c r="BA182" i="104"/>
  <c r="AZ182" i="104"/>
  <c r="AY182" i="104"/>
  <c r="AX182" i="104"/>
  <c r="AW182" i="104"/>
  <c r="AV182" i="104"/>
  <c r="AU182" i="104"/>
  <c r="AT182" i="104"/>
  <c r="AS182" i="104"/>
  <c r="AR182" i="104"/>
  <c r="AQ182" i="104"/>
  <c r="AP182" i="104"/>
  <c r="AO182" i="104"/>
  <c r="AN182" i="104"/>
  <c r="AM182" i="104"/>
  <c r="AI182" i="104"/>
  <c r="AH182" i="104"/>
  <c r="BE181" i="104"/>
  <c r="BD181" i="104"/>
  <c r="BC181" i="104"/>
  <c r="BB181" i="104"/>
  <c r="BA181" i="104"/>
  <c r="AZ181" i="104"/>
  <c r="AY181" i="104"/>
  <c r="AX181" i="104"/>
  <c r="AW181" i="104"/>
  <c r="AV181" i="104"/>
  <c r="AU181" i="104"/>
  <c r="AT181" i="104"/>
  <c r="AS181" i="104"/>
  <c r="AR181" i="104"/>
  <c r="AQ181" i="104"/>
  <c r="AP181" i="104"/>
  <c r="AO181" i="104"/>
  <c r="AN181" i="104"/>
  <c r="AM181" i="104"/>
  <c r="AI181" i="104"/>
  <c r="AH181" i="104"/>
  <c r="BE180" i="104"/>
  <c r="BD180" i="104"/>
  <c r="BC180" i="104"/>
  <c r="BB180" i="104"/>
  <c r="BA180" i="104"/>
  <c r="AZ180" i="104"/>
  <c r="AY180" i="104"/>
  <c r="AX180" i="104"/>
  <c r="AW180" i="104"/>
  <c r="AV180" i="104"/>
  <c r="AU180" i="104"/>
  <c r="AT180" i="104"/>
  <c r="AS180" i="104"/>
  <c r="AR180" i="104"/>
  <c r="AQ180" i="104"/>
  <c r="AP180" i="104"/>
  <c r="AO180" i="104"/>
  <c r="AN180" i="104"/>
  <c r="AM180" i="104"/>
  <c r="AI180" i="104"/>
  <c r="AH180" i="104"/>
  <c r="BE179" i="104"/>
  <c r="BD179" i="104"/>
  <c r="BC179" i="104"/>
  <c r="BB179" i="104"/>
  <c r="BA179" i="104"/>
  <c r="AZ179" i="104"/>
  <c r="AY179" i="104"/>
  <c r="AX179" i="104"/>
  <c r="AW179" i="104"/>
  <c r="AV179" i="104"/>
  <c r="AU179" i="104"/>
  <c r="AT179" i="104"/>
  <c r="AS179" i="104"/>
  <c r="AR179" i="104"/>
  <c r="AQ179" i="104"/>
  <c r="AP179" i="104"/>
  <c r="AO179" i="104"/>
  <c r="AN179" i="104"/>
  <c r="AM179" i="104"/>
  <c r="AI179" i="104"/>
  <c r="AH179" i="104"/>
  <c r="BE178" i="104"/>
  <c r="BD178" i="104"/>
  <c r="BC178" i="104"/>
  <c r="BB178" i="104"/>
  <c r="BA178" i="104"/>
  <c r="AZ178" i="104"/>
  <c r="AY178" i="104"/>
  <c r="AX178" i="104"/>
  <c r="AW178" i="104"/>
  <c r="AV178" i="104"/>
  <c r="AU178" i="104"/>
  <c r="AT178" i="104"/>
  <c r="AS178" i="104"/>
  <c r="AR178" i="104"/>
  <c r="AQ178" i="104"/>
  <c r="AP178" i="104"/>
  <c r="AO178" i="104"/>
  <c r="AN178" i="104"/>
  <c r="AM178" i="104"/>
  <c r="AI178" i="104"/>
  <c r="AH178" i="104"/>
  <c r="BE177" i="104"/>
  <c r="BD177" i="104"/>
  <c r="BC177" i="104"/>
  <c r="BB177" i="104"/>
  <c r="BA177" i="104"/>
  <c r="AZ177" i="104"/>
  <c r="AY177" i="104"/>
  <c r="AX177" i="104"/>
  <c r="AW177" i="104"/>
  <c r="AV177" i="104"/>
  <c r="AU177" i="104"/>
  <c r="AT177" i="104"/>
  <c r="AS177" i="104"/>
  <c r="AR177" i="104"/>
  <c r="AQ177" i="104"/>
  <c r="AP177" i="104"/>
  <c r="AO177" i="104"/>
  <c r="AN177" i="104"/>
  <c r="AM177" i="104"/>
  <c r="AI177" i="104"/>
  <c r="AH177" i="104"/>
  <c r="BE176" i="104"/>
  <c r="BD176" i="104"/>
  <c r="BC176" i="104"/>
  <c r="BB176" i="104"/>
  <c r="BA176" i="104"/>
  <c r="AZ176" i="104"/>
  <c r="AY176" i="104"/>
  <c r="AX176" i="104"/>
  <c r="AW176" i="104"/>
  <c r="AV176" i="104"/>
  <c r="AU176" i="104"/>
  <c r="AT176" i="104"/>
  <c r="AS176" i="104"/>
  <c r="AR176" i="104"/>
  <c r="AQ176" i="104"/>
  <c r="AP176" i="104"/>
  <c r="AO176" i="104"/>
  <c r="AN176" i="104"/>
  <c r="AM176" i="104"/>
  <c r="BE175" i="104"/>
  <c r="BD175" i="104"/>
  <c r="BC175" i="104"/>
  <c r="BB175" i="104"/>
  <c r="BA175" i="104"/>
  <c r="AZ175" i="104"/>
  <c r="AY175" i="104"/>
  <c r="AX175" i="104"/>
  <c r="AW175" i="104"/>
  <c r="AV175" i="104"/>
  <c r="AU175" i="104"/>
  <c r="AT175" i="104"/>
  <c r="AS175" i="104"/>
  <c r="AR175" i="104"/>
  <c r="AQ175" i="104"/>
  <c r="AP175" i="104"/>
  <c r="AO175" i="104"/>
  <c r="AN175" i="104"/>
  <c r="AM175" i="104"/>
  <c r="AI175" i="104"/>
  <c r="AH175" i="104"/>
  <c r="BE174" i="104"/>
  <c r="BD174" i="104"/>
  <c r="BC174" i="104"/>
  <c r="BB174" i="104"/>
  <c r="BA174" i="104"/>
  <c r="AZ174" i="104"/>
  <c r="AY174" i="104"/>
  <c r="AX174" i="104"/>
  <c r="AW174" i="104"/>
  <c r="AV174" i="104"/>
  <c r="AU174" i="104"/>
  <c r="AT174" i="104"/>
  <c r="AS174" i="104"/>
  <c r="AR174" i="104"/>
  <c r="AQ174" i="104"/>
  <c r="AP174" i="104"/>
  <c r="AO174" i="104"/>
  <c r="AN174" i="104"/>
  <c r="AM174" i="104"/>
  <c r="AI174" i="104"/>
  <c r="AH174" i="104"/>
  <c r="BE173" i="104"/>
  <c r="BD173" i="104"/>
  <c r="BC173" i="104"/>
  <c r="BB173" i="104"/>
  <c r="BA173" i="104"/>
  <c r="AZ173" i="104"/>
  <c r="AY173" i="104"/>
  <c r="AX173" i="104"/>
  <c r="AW173" i="104"/>
  <c r="AV173" i="104"/>
  <c r="AU173" i="104"/>
  <c r="AT173" i="104"/>
  <c r="AS173" i="104"/>
  <c r="AR173" i="104"/>
  <c r="AQ173" i="104"/>
  <c r="AP173" i="104"/>
  <c r="AO173" i="104"/>
  <c r="AN173" i="104"/>
  <c r="AM173" i="104"/>
  <c r="AI173" i="104"/>
  <c r="AH173" i="104"/>
  <c r="BE172" i="104"/>
  <c r="BD172" i="104"/>
  <c r="BC172" i="104"/>
  <c r="BB172" i="104"/>
  <c r="BA172" i="104"/>
  <c r="AZ172" i="104"/>
  <c r="AY172" i="104"/>
  <c r="AX172" i="104"/>
  <c r="AW172" i="104"/>
  <c r="AV172" i="104"/>
  <c r="AU172" i="104"/>
  <c r="AT172" i="104"/>
  <c r="AS172" i="104"/>
  <c r="AR172" i="104"/>
  <c r="AQ172" i="104"/>
  <c r="AP172" i="104"/>
  <c r="AO172" i="104"/>
  <c r="AN172" i="104"/>
  <c r="AM172" i="104"/>
  <c r="AI172" i="104"/>
  <c r="AH172" i="104"/>
  <c r="BE171" i="104"/>
  <c r="BD171" i="104"/>
  <c r="BC171" i="104"/>
  <c r="BB171" i="104"/>
  <c r="BA171" i="104"/>
  <c r="AZ171" i="104"/>
  <c r="AY171" i="104"/>
  <c r="AX171" i="104"/>
  <c r="AW171" i="104"/>
  <c r="AV171" i="104"/>
  <c r="AU171" i="104"/>
  <c r="AT171" i="104"/>
  <c r="AS171" i="104"/>
  <c r="AR171" i="104"/>
  <c r="AQ171" i="104"/>
  <c r="AP171" i="104"/>
  <c r="AO171" i="104"/>
  <c r="AN171" i="104"/>
  <c r="AM171" i="104"/>
  <c r="AI171" i="104"/>
  <c r="AH171" i="104"/>
  <c r="BE170" i="104"/>
  <c r="BD170" i="104"/>
  <c r="BC170" i="104"/>
  <c r="BB170" i="104"/>
  <c r="BA170" i="104"/>
  <c r="AZ170" i="104"/>
  <c r="AY170" i="104"/>
  <c r="AX170" i="104"/>
  <c r="AW170" i="104"/>
  <c r="AV170" i="104"/>
  <c r="AU170" i="104"/>
  <c r="AT170" i="104"/>
  <c r="AS170" i="104"/>
  <c r="AR170" i="104"/>
  <c r="AQ170" i="104"/>
  <c r="AP170" i="104"/>
  <c r="AO170" i="104"/>
  <c r="AN170" i="104"/>
  <c r="AM170" i="104"/>
  <c r="AI170" i="104"/>
  <c r="AH170" i="104"/>
  <c r="BE169" i="104"/>
  <c r="BD169" i="104"/>
  <c r="BC169" i="104"/>
  <c r="BB169" i="104"/>
  <c r="BA169" i="104"/>
  <c r="AZ169" i="104"/>
  <c r="AY169" i="104"/>
  <c r="AX169" i="104"/>
  <c r="AW169" i="104"/>
  <c r="AV169" i="104"/>
  <c r="AU169" i="104"/>
  <c r="AT169" i="104"/>
  <c r="AS169" i="104"/>
  <c r="AR169" i="104"/>
  <c r="AQ169" i="104"/>
  <c r="AP169" i="104"/>
  <c r="AO169" i="104"/>
  <c r="AN169" i="104"/>
  <c r="AM169" i="104"/>
  <c r="AI169" i="104"/>
  <c r="AH169" i="104"/>
  <c r="BE168" i="104"/>
  <c r="BD168" i="104"/>
  <c r="BC168" i="104"/>
  <c r="BB168" i="104"/>
  <c r="BA168" i="104"/>
  <c r="AZ168" i="104"/>
  <c r="AY168" i="104"/>
  <c r="AX168" i="104"/>
  <c r="AW168" i="104"/>
  <c r="AV168" i="104"/>
  <c r="AU168" i="104"/>
  <c r="AT168" i="104"/>
  <c r="AS168" i="104"/>
  <c r="AR168" i="104"/>
  <c r="AQ168" i="104"/>
  <c r="AP168" i="104"/>
  <c r="AO168" i="104"/>
  <c r="AN168" i="104"/>
  <c r="AM168" i="104"/>
  <c r="AI168" i="104"/>
  <c r="AH168" i="104"/>
  <c r="BE167" i="104"/>
  <c r="BD167" i="104"/>
  <c r="BC167" i="104"/>
  <c r="BB167" i="104"/>
  <c r="BA167" i="104"/>
  <c r="AZ167" i="104"/>
  <c r="AY167" i="104"/>
  <c r="AX167" i="104"/>
  <c r="AW167" i="104"/>
  <c r="AV167" i="104"/>
  <c r="AU167" i="104"/>
  <c r="AT167" i="104"/>
  <c r="AS167" i="104"/>
  <c r="AR167" i="104"/>
  <c r="AQ167" i="104"/>
  <c r="AP167" i="104"/>
  <c r="AO167" i="104"/>
  <c r="AN167" i="104"/>
  <c r="AM167" i="104"/>
  <c r="AI167" i="104"/>
  <c r="AH167" i="104"/>
  <c r="BE166" i="104"/>
  <c r="BD166" i="104"/>
  <c r="BC166" i="104"/>
  <c r="BB166" i="104"/>
  <c r="BA166" i="104"/>
  <c r="AZ166" i="104"/>
  <c r="AY166" i="104"/>
  <c r="AX166" i="104"/>
  <c r="AW166" i="104"/>
  <c r="AV166" i="104"/>
  <c r="AU166" i="104"/>
  <c r="AT166" i="104"/>
  <c r="AS166" i="104"/>
  <c r="AR166" i="104"/>
  <c r="AQ166" i="104"/>
  <c r="AP166" i="104"/>
  <c r="AO166" i="104"/>
  <c r="AN166" i="104"/>
  <c r="AM166" i="104"/>
  <c r="AI166" i="104"/>
  <c r="AH166" i="104"/>
  <c r="BE165" i="104"/>
  <c r="BD165" i="104"/>
  <c r="BC165" i="104"/>
  <c r="BB165" i="104"/>
  <c r="BA165" i="104"/>
  <c r="AZ165" i="104"/>
  <c r="AY165" i="104"/>
  <c r="AX165" i="104"/>
  <c r="AW165" i="104"/>
  <c r="AV165" i="104"/>
  <c r="AU165" i="104"/>
  <c r="AT165" i="104"/>
  <c r="AS165" i="104"/>
  <c r="AR165" i="104"/>
  <c r="AQ165" i="104"/>
  <c r="AP165" i="104"/>
  <c r="AO165" i="104"/>
  <c r="AN165" i="104"/>
  <c r="AM165" i="104"/>
  <c r="AI165" i="104"/>
  <c r="AH165" i="104"/>
  <c r="BE164" i="104"/>
  <c r="BD164" i="104"/>
  <c r="BC164" i="104"/>
  <c r="BB164" i="104"/>
  <c r="BA164" i="104"/>
  <c r="AZ164" i="104"/>
  <c r="AY164" i="104"/>
  <c r="AX164" i="104"/>
  <c r="AW164" i="104"/>
  <c r="AV164" i="104"/>
  <c r="AU164" i="104"/>
  <c r="AT164" i="104"/>
  <c r="AS164" i="104"/>
  <c r="AR164" i="104"/>
  <c r="AQ164" i="104"/>
  <c r="AP164" i="104"/>
  <c r="AO164" i="104"/>
  <c r="AN164" i="104"/>
  <c r="AM164" i="104"/>
  <c r="AI164" i="104"/>
  <c r="AH164" i="104"/>
  <c r="BE163" i="104"/>
  <c r="BD163" i="104"/>
  <c r="BC163" i="104"/>
  <c r="BB163" i="104"/>
  <c r="BA163" i="104"/>
  <c r="AZ163" i="104"/>
  <c r="AY163" i="104"/>
  <c r="AX163" i="104"/>
  <c r="AW163" i="104"/>
  <c r="AV163" i="104"/>
  <c r="AU163" i="104"/>
  <c r="AT163" i="104"/>
  <c r="AS163" i="104"/>
  <c r="AR163" i="104"/>
  <c r="AQ163" i="104"/>
  <c r="AP163" i="104"/>
  <c r="AO163" i="104"/>
  <c r="AN163" i="104"/>
  <c r="AM163" i="104"/>
  <c r="BE162" i="104"/>
  <c r="BD162" i="104"/>
  <c r="BC162" i="104"/>
  <c r="BB162" i="104"/>
  <c r="BA162" i="104"/>
  <c r="AZ162" i="104"/>
  <c r="AY162" i="104"/>
  <c r="AX162" i="104"/>
  <c r="AW162" i="104"/>
  <c r="AV162" i="104"/>
  <c r="AU162" i="104"/>
  <c r="AT162" i="104"/>
  <c r="AS162" i="104"/>
  <c r="AR162" i="104"/>
  <c r="AQ162" i="104"/>
  <c r="AP162" i="104"/>
  <c r="AO162" i="104"/>
  <c r="AN162" i="104"/>
  <c r="AM162" i="104"/>
  <c r="AI162" i="104"/>
  <c r="AH162" i="104"/>
  <c r="BE161" i="104"/>
  <c r="BD161" i="104"/>
  <c r="BC161" i="104"/>
  <c r="BB161" i="104"/>
  <c r="BA161" i="104"/>
  <c r="AZ161" i="104"/>
  <c r="AY161" i="104"/>
  <c r="AX161" i="104"/>
  <c r="AW161" i="104"/>
  <c r="AV161" i="104"/>
  <c r="AU161" i="104"/>
  <c r="AT161" i="104"/>
  <c r="AS161" i="104"/>
  <c r="AR161" i="104"/>
  <c r="AQ161" i="104"/>
  <c r="AP161" i="104"/>
  <c r="AO161" i="104"/>
  <c r="AN161" i="104"/>
  <c r="AM161" i="104"/>
  <c r="BE160" i="104"/>
  <c r="BD160" i="104"/>
  <c r="BC160" i="104"/>
  <c r="BB160" i="104"/>
  <c r="BA160" i="104"/>
  <c r="AZ160" i="104"/>
  <c r="AY160" i="104"/>
  <c r="AX160" i="104"/>
  <c r="AW160" i="104"/>
  <c r="AV160" i="104"/>
  <c r="AU160" i="104"/>
  <c r="AT160" i="104"/>
  <c r="AS160" i="104"/>
  <c r="AR160" i="104"/>
  <c r="AQ160" i="104"/>
  <c r="AP160" i="104"/>
  <c r="AO160" i="104"/>
  <c r="AN160" i="104"/>
  <c r="AM160" i="104"/>
  <c r="AI160" i="104"/>
  <c r="AH160" i="104"/>
  <c r="BE159" i="104"/>
  <c r="BD159" i="104"/>
  <c r="BC159" i="104"/>
  <c r="BB159" i="104"/>
  <c r="BA159" i="104"/>
  <c r="AZ159" i="104"/>
  <c r="AY159" i="104"/>
  <c r="AX159" i="104"/>
  <c r="AW159" i="104"/>
  <c r="AV159" i="104"/>
  <c r="AU159" i="104"/>
  <c r="AT159" i="104"/>
  <c r="AS159" i="104"/>
  <c r="AR159" i="104"/>
  <c r="AQ159" i="104"/>
  <c r="AP159" i="104"/>
  <c r="AO159" i="104"/>
  <c r="AN159" i="104"/>
  <c r="AM159" i="104"/>
  <c r="AI159" i="104"/>
  <c r="AH159" i="104"/>
  <c r="BE158" i="104"/>
  <c r="BD158" i="104"/>
  <c r="BC158" i="104"/>
  <c r="BB158" i="104"/>
  <c r="BA158" i="104"/>
  <c r="AZ158" i="104"/>
  <c r="AY158" i="104"/>
  <c r="AX158" i="104"/>
  <c r="AW158" i="104"/>
  <c r="AV158" i="104"/>
  <c r="AU158" i="104"/>
  <c r="AT158" i="104"/>
  <c r="AS158" i="104"/>
  <c r="AR158" i="104"/>
  <c r="AQ158" i="104"/>
  <c r="AP158" i="104"/>
  <c r="AO158" i="104"/>
  <c r="AN158" i="104"/>
  <c r="AM158" i="104"/>
  <c r="BE157" i="104"/>
  <c r="BD157" i="104"/>
  <c r="BC157" i="104"/>
  <c r="BB157" i="104"/>
  <c r="BA157" i="104"/>
  <c r="AZ157" i="104"/>
  <c r="AY157" i="104"/>
  <c r="AX157" i="104"/>
  <c r="AW157" i="104"/>
  <c r="AV157" i="104"/>
  <c r="AU157" i="104"/>
  <c r="AT157" i="104"/>
  <c r="AS157" i="104"/>
  <c r="AR157" i="104"/>
  <c r="AQ157" i="104"/>
  <c r="AP157" i="104"/>
  <c r="AO157" i="104"/>
  <c r="AN157" i="104"/>
  <c r="AM157" i="104"/>
  <c r="AI157" i="104"/>
  <c r="AH157" i="104"/>
  <c r="BE156" i="104"/>
  <c r="BD156" i="104"/>
  <c r="BC156" i="104"/>
  <c r="BB156" i="104"/>
  <c r="BA156" i="104"/>
  <c r="AZ156" i="104"/>
  <c r="AY156" i="104"/>
  <c r="AX156" i="104"/>
  <c r="AW156" i="104"/>
  <c r="AV156" i="104"/>
  <c r="AU156" i="104"/>
  <c r="AT156" i="104"/>
  <c r="AS156" i="104"/>
  <c r="AR156" i="104"/>
  <c r="AQ156" i="104"/>
  <c r="AP156" i="104"/>
  <c r="AO156" i="104"/>
  <c r="AN156" i="104"/>
  <c r="AM156" i="104"/>
  <c r="AI156" i="104"/>
  <c r="AH156" i="104"/>
  <c r="BE155" i="104"/>
  <c r="BD155" i="104"/>
  <c r="BC155" i="104"/>
  <c r="BB155" i="104"/>
  <c r="BA155" i="104"/>
  <c r="AZ155" i="104"/>
  <c r="AY155" i="104"/>
  <c r="AX155" i="104"/>
  <c r="AW155" i="104"/>
  <c r="AV155" i="104"/>
  <c r="AU155" i="104"/>
  <c r="AT155" i="104"/>
  <c r="AS155" i="104"/>
  <c r="AR155" i="104"/>
  <c r="AQ155" i="104"/>
  <c r="AP155" i="104"/>
  <c r="AO155" i="104"/>
  <c r="AN155" i="104"/>
  <c r="AM155" i="104"/>
  <c r="BE154" i="104"/>
  <c r="BD154" i="104"/>
  <c r="BC154" i="104"/>
  <c r="BB154" i="104"/>
  <c r="BA154" i="104"/>
  <c r="AZ154" i="104"/>
  <c r="AY154" i="104"/>
  <c r="AX154" i="104"/>
  <c r="AW154" i="104"/>
  <c r="AV154" i="104"/>
  <c r="AU154" i="104"/>
  <c r="AT154" i="104"/>
  <c r="AS154" i="104"/>
  <c r="AR154" i="104"/>
  <c r="AQ154" i="104"/>
  <c r="AP154" i="104"/>
  <c r="AO154" i="104"/>
  <c r="AN154" i="104"/>
  <c r="AM154" i="104"/>
  <c r="AI154" i="104"/>
  <c r="AH154" i="104"/>
  <c r="BE153" i="104"/>
  <c r="BD153" i="104"/>
  <c r="BC153" i="104"/>
  <c r="BB153" i="104"/>
  <c r="BA153" i="104"/>
  <c r="AZ153" i="104"/>
  <c r="AY153" i="104"/>
  <c r="AX153" i="104"/>
  <c r="AW153" i="104"/>
  <c r="AV153" i="104"/>
  <c r="AU153" i="104"/>
  <c r="AT153" i="104"/>
  <c r="AS153" i="104"/>
  <c r="AR153" i="104"/>
  <c r="AQ153" i="104"/>
  <c r="AP153" i="104"/>
  <c r="AO153" i="104"/>
  <c r="AN153" i="104"/>
  <c r="AM153" i="104"/>
  <c r="AI153" i="104"/>
  <c r="AH153" i="104"/>
  <c r="BE152" i="104"/>
  <c r="BD152" i="104"/>
  <c r="BC152" i="104"/>
  <c r="BB152" i="104"/>
  <c r="BA152" i="104"/>
  <c r="AZ152" i="104"/>
  <c r="AY152" i="104"/>
  <c r="AX152" i="104"/>
  <c r="AW152" i="104"/>
  <c r="AV152" i="104"/>
  <c r="AU152" i="104"/>
  <c r="AT152" i="104"/>
  <c r="AS152" i="104"/>
  <c r="AR152" i="104"/>
  <c r="AQ152" i="104"/>
  <c r="AP152" i="104"/>
  <c r="AO152" i="104"/>
  <c r="AN152" i="104"/>
  <c r="AM152" i="104"/>
  <c r="AI152" i="104"/>
  <c r="AH152" i="104"/>
  <c r="BE151" i="104"/>
  <c r="BD151" i="104"/>
  <c r="BC151" i="104"/>
  <c r="BB151" i="104"/>
  <c r="BA151" i="104"/>
  <c r="AZ151" i="104"/>
  <c r="AY151" i="104"/>
  <c r="AX151" i="104"/>
  <c r="AW151" i="104"/>
  <c r="AV151" i="104"/>
  <c r="AU151" i="104"/>
  <c r="AT151" i="104"/>
  <c r="AS151" i="104"/>
  <c r="AR151" i="104"/>
  <c r="AQ151" i="104"/>
  <c r="AP151" i="104"/>
  <c r="AO151" i="104"/>
  <c r="AN151" i="104"/>
  <c r="AM151" i="104"/>
  <c r="AI151" i="104"/>
  <c r="AH151" i="104"/>
  <c r="BE150" i="104"/>
  <c r="BD150" i="104"/>
  <c r="BC150" i="104"/>
  <c r="BB150" i="104"/>
  <c r="BA150" i="104"/>
  <c r="AZ150" i="104"/>
  <c r="AY150" i="104"/>
  <c r="AX150" i="104"/>
  <c r="AW150" i="104"/>
  <c r="AV150" i="104"/>
  <c r="AU150" i="104"/>
  <c r="AT150" i="104"/>
  <c r="AS150" i="104"/>
  <c r="AR150" i="104"/>
  <c r="AQ150" i="104"/>
  <c r="AP150" i="104"/>
  <c r="AO150" i="104"/>
  <c r="AN150" i="104"/>
  <c r="AM150" i="104"/>
  <c r="BE149" i="104"/>
  <c r="BD149" i="104"/>
  <c r="BC149" i="104"/>
  <c r="BB149" i="104"/>
  <c r="BA149" i="104"/>
  <c r="AZ149" i="104"/>
  <c r="AY149" i="104"/>
  <c r="AX149" i="104"/>
  <c r="AW149" i="104"/>
  <c r="AV149" i="104"/>
  <c r="AU149" i="104"/>
  <c r="AT149" i="104"/>
  <c r="AS149" i="104"/>
  <c r="AR149" i="104"/>
  <c r="AQ149" i="104"/>
  <c r="AP149" i="104"/>
  <c r="AO149" i="104"/>
  <c r="AN149" i="104"/>
  <c r="AM149" i="104"/>
  <c r="AI149" i="104"/>
  <c r="AH149" i="104"/>
  <c r="BE148" i="104"/>
  <c r="BD148" i="104"/>
  <c r="BC148" i="104"/>
  <c r="BB148" i="104"/>
  <c r="BA148" i="104"/>
  <c r="AZ148" i="104"/>
  <c r="AY148" i="104"/>
  <c r="AX148" i="104"/>
  <c r="AW148" i="104"/>
  <c r="AV148" i="104"/>
  <c r="AU148" i="104"/>
  <c r="AT148" i="104"/>
  <c r="AS148" i="104"/>
  <c r="AR148" i="104"/>
  <c r="AQ148" i="104"/>
  <c r="AP148" i="104"/>
  <c r="AO148" i="104"/>
  <c r="AN148" i="104"/>
  <c r="AM148" i="104"/>
  <c r="AI148" i="104"/>
  <c r="AH148" i="104"/>
  <c r="BE147" i="104"/>
  <c r="BD147" i="104"/>
  <c r="BC147" i="104"/>
  <c r="BB147" i="104"/>
  <c r="BA147" i="104"/>
  <c r="AZ147" i="104"/>
  <c r="AY147" i="104"/>
  <c r="AX147" i="104"/>
  <c r="AW147" i="104"/>
  <c r="AV147" i="104"/>
  <c r="AU147" i="104"/>
  <c r="AT147" i="104"/>
  <c r="AS147" i="104"/>
  <c r="AR147" i="104"/>
  <c r="AQ147" i="104"/>
  <c r="AP147" i="104"/>
  <c r="AO147" i="104"/>
  <c r="AN147" i="104"/>
  <c r="AM147" i="104"/>
  <c r="AI147" i="104"/>
  <c r="AH147" i="104"/>
  <c r="BE146" i="104"/>
  <c r="BD146" i="104"/>
  <c r="BC146" i="104"/>
  <c r="BB146" i="104"/>
  <c r="BA146" i="104"/>
  <c r="AZ146" i="104"/>
  <c r="AY146" i="104"/>
  <c r="AX146" i="104"/>
  <c r="AW146" i="104"/>
  <c r="AV146" i="104"/>
  <c r="AU146" i="104"/>
  <c r="AT146" i="104"/>
  <c r="AS146" i="104"/>
  <c r="AR146" i="104"/>
  <c r="AQ146" i="104"/>
  <c r="AP146" i="104"/>
  <c r="AO146" i="104"/>
  <c r="AN146" i="104"/>
  <c r="AM146" i="104"/>
  <c r="AI146" i="104"/>
  <c r="AH146" i="104"/>
  <c r="BE145" i="104"/>
  <c r="BD145" i="104"/>
  <c r="BC145" i="104"/>
  <c r="BB145" i="104"/>
  <c r="BA145" i="104"/>
  <c r="AZ145" i="104"/>
  <c r="AY145" i="104"/>
  <c r="AX145" i="104"/>
  <c r="AW145" i="104"/>
  <c r="AV145" i="104"/>
  <c r="AU145" i="104"/>
  <c r="AT145" i="104"/>
  <c r="AS145" i="104"/>
  <c r="AR145" i="104"/>
  <c r="AQ145" i="104"/>
  <c r="AP145" i="104"/>
  <c r="AO145" i="104"/>
  <c r="AN145" i="104"/>
  <c r="AM145" i="104"/>
  <c r="AI145" i="104"/>
  <c r="AH145" i="104"/>
  <c r="BE144" i="104"/>
  <c r="BD144" i="104"/>
  <c r="BC144" i="104"/>
  <c r="BB144" i="104"/>
  <c r="BA144" i="104"/>
  <c r="AZ144" i="104"/>
  <c r="AY144" i="104"/>
  <c r="AX144" i="104"/>
  <c r="AW144" i="104"/>
  <c r="AV144" i="104"/>
  <c r="AU144" i="104"/>
  <c r="AT144" i="104"/>
  <c r="AS144" i="104"/>
  <c r="AR144" i="104"/>
  <c r="AQ144" i="104"/>
  <c r="AP144" i="104"/>
  <c r="AO144" i="104"/>
  <c r="AN144" i="104"/>
  <c r="AM144" i="104"/>
  <c r="AI144" i="104"/>
  <c r="AH144" i="104"/>
  <c r="BE143" i="104"/>
  <c r="BD143" i="104"/>
  <c r="BC143" i="104"/>
  <c r="BB143" i="104"/>
  <c r="BA143" i="104"/>
  <c r="AZ143" i="104"/>
  <c r="AY143" i="104"/>
  <c r="AX143" i="104"/>
  <c r="AW143" i="104"/>
  <c r="AV143" i="104"/>
  <c r="AU143" i="104"/>
  <c r="AT143" i="104"/>
  <c r="AS143" i="104"/>
  <c r="AR143" i="104"/>
  <c r="AQ143" i="104"/>
  <c r="AP143" i="104"/>
  <c r="AO143" i="104"/>
  <c r="AN143" i="104"/>
  <c r="AM143" i="104"/>
  <c r="AI143" i="104"/>
  <c r="AH143" i="104"/>
  <c r="BE142" i="104"/>
  <c r="BD142" i="104"/>
  <c r="BC142" i="104"/>
  <c r="BB142" i="104"/>
  <c r="BA142" i="104"/>
  <c r="AZ142" i="104"/>
  <c r="AY142" i="104"/>
  <c r="AX142" i="104"/>
  <c r="AW142" i="104"/>
  <c r="AV142" i="104"/>
  <c r="AU142" i="104"/>
  <c r="AT142" i="104"/>
  <c r="AS142" i="104"/>
  <c r="AR142" i="104"/>
  <c r="AQ142" i="104"/>
  <c r="AP142" i="104"/>
  <c r="AO142" i="104"/>
  <c r="AN142" i="104"/>
  <c r="AM142" i="104"/>
  <c r="AI142" i="104"/>
  <c r="AH142" i="104"/>
  <c r="BE141" i="104"/>
  <c r="BD141" i="104"/>
  <c r="BC141" i="104"/>
  <c r="BB141" i="104"/>
  <c r="BA141" i="104"/>
  <c r="AZ141" i="104"/>
  <c r="AY141" i="104"/>
  <c r="AX141" i="104"/>
  <c r="AW141" i="104"/>
  <c r="AV141" i="104"/>
  <c r="AU141" i="104"/>
  <c r="AT141" i="104"/>
  <c r="AS141" i="104"/>
  <c r="AR141" i="104"/>
  <c r="AQ141" i="104"/>
  <c r="AP141" i="104"/>
  <c r="AO141" i="104"/>
  <c r="AN141" i="104"/>
  <c r="AM141" i="104"/>
  <c r="AI141" i="104"/>
  <c r="AH141" i="104"/>
  <c r="BE140" i="104"/>
  <c r="BD140" i="104"/>
  <c r="BC140" i="104"/>
  <c r="BB140" i="104"/>
  <c r="BA140" i="104"/>
  <c r="AZ140" i="104"/>
  <c r="AY140" i="104"/>
  <c r="AX140" i="104"/>
  <c r="AW140" i="104"/>
  <c r="AV140" i="104"/>
  <c r="AU140" i="104"/>
  <c r="AT140" i="104"/>
  <c r="AS140" i="104"/>
  <c r="AR140" i="104"/>
  <c r="AQ140" i="104"/>
  <c r="AP140" i="104"/>
  <c r="AO140" i="104"/>
  <c r="AN140" i="104"/>
  <c r="AM140" i="104"/>
  <c r="AI140" i="104"/>
  <c r="AH140" i="104"/>
  <c r="BE139" i="104"/>
  <c r="BD139" i="104"/>
  <c r="BC139" i="104"/>
  <c r="BB139" i="104"/>
  <c r="BA139" i="104"/>
  <c r="AZ139" i="104"/>
  <c r="AY139" i="104"/>
  <c r="AX139" i="104"/>
  <c r="AW139" i="104"/>
  <c r="AV139" i="104"/>
  <c r="AU139" i="104"/>
  <c r="AT139" i="104"/>
  <c r="AS139" i="104"/>
  <c r="AR139" i="104"/>
  <c r="AQ139" i="104"/>
  <c r="AP139" i="104"/>
  <c r="AO139" i="104"/>
  <c r="AN139" i="104"/>
  <c r="AM139" i="104"/>
  <c r="AI139" i="104"/>
  <c r="AH139" i="104"/>
  <c r="BE138" i="104"/>
  <c r="BD138" i="104"/>
  <c r="BC138" i="104"/>
  <c r="BB138" i="104"/>
  <c r="BA138" i="104"/>
  <c r="AZ138" i="104"/>
  <c r="AY138" i="104"/>
  <c r="AX138" i="104"/>
  <c r="AW138" i="104"/>
  <c r="AV138" i="104"/>
  <c r="AU138" i="104"/>
  <c r="AT138" i="104"/>
  <c r="AS138" i="104"/>
  <c r="AR138" i="104"/>
  <c r="AQ138" i="104"/>
  <c r="AP138" i="104"/>
  <c r="AO138" i="104"/>
  <c r="AN138" i="104"/>
  <c r="AM138" i="104"/>
  <c r="AI138" i="104"/>
  <c r="AH138" i="104"/>
  <c r="BE137" i="104"/>
  <c r="BD137" i="104"/>
  <c r="BC137" i="104"/>
  <c r="BB137" i="104"/>
  <c r="BA137" i="104"/>
  <c r="AZ137" i="104"/>
  <c r="AY137" i="104"/>
  <c r="AX137" i="104"/>
  <c r="AW137" i="104"/>
  <c r="AV137" i="104"/>
  <c r="AU137" i="104"/>
  <c r="AT137" i="104"/>
  <c r="AS137" i="104"/>
  <c r="AR137" i="104"/>
  <c r="AQ137" i="104"/>
  <c r="AP137" i="104"/>
  <c r="AO137" i="104"/>
  <c r="AN137" i="104"/>
  <c r="AM137" i="104"/>
  <c r="AI137" i="104"/>
  <c r="AH137" i="104"/>
  <c r="BE136" i="104"/>
  <c r="BD136" i="104"/>
  <c r="BC136" i="104"/>
  <c r="BB136" i="104"/>
  <c r="BA136" i="104"/>
  <c r="AZ136" i="104"/>
  <c r="AY136" i="104"/>
  <c r="AX136" i="104"/>
  <c r="AW136" i="104"/>
  <c r="AV136" i="104"/>
  <c r="AU136" i="104"/>
  <c r="AT136" i="104"/>
  <c r="AS136" i="104"/>
  <c r="AR136" i="104"/>
  <c r="AQ136" i="104"/>
  <c r="AP136" i="104"/>
  <c r="AO136" i="104"/>
  <c r="AN136" i="104"/>
  <c r="AM136" i="104"/>
  <c r="AI136" i="104"/>
  <c r="AH136" i="104"/>
  <c r="BE135" i="104"/>
  <c r="BD135" i="104"/>
  <c r="BC135" i="104"/>
  <c r="BB135" i="104"/>
  <c r="BA135" i="104"/>
  <c r="AZ135" i="104"/>
  <c r="AY135" i="104"/>
  <c r="AX135" i="104"/>
  <c r="AW135" i="104"/>
  <c r="AV135" i="104"/>
  <c r="AU135" i="104"/>
  <c r="AT135" i="104"/>
  <c r="AS135" i="104"/>
  <c r="AR135" i="104"/>
  <c r="AQ135" i="104"/>
  <c r="AP135" i="104"/>
  <c r="AO135" i="104"/>
  <c r="AN135" i="104"/>
  <c r="AM135" i="104"/>
  <c r="AI135" i="104"/>
  <c r="AH135" i="104"/>
  <c r="BE134" i="104"/>
  <c r="BD134" i="104"/>
  <c r="BC134" i="104"/>
  <c r="BB134" i="104"/>
  <c r="BA134" i="104"/>
  <c r="AZ134" i="104"/>
  <c r="AY134" i="104"/>
  <c r="AX134" i="104"/>
  <c r="AW134" i="104"/>
  <c r="AV134" i="104"/>
  <c r="AU134" i="104"/>
  <c r="AT134" i="104"/>
  <c r="AS134" i="104"/>
  <c r="AR134" i="104"/>
  <c r="AQ134" i="104"/>
  <c r="AP134" i="104"/>
  <c r="AO134" i="104"/>
  <c r="AN134" i="104"/>
  <c r="AM134" i="104"/>
  <c r="AI134" i="104"/>
  <c r="AH134" i="104"/>
  <c r="BE133" i="104"/>
  <c r="BD133" i="104"/>
  <c r="BC133" i="104"/>
  <c r="BB133" i="104"/>
  <c r="BA133" i="104"/>
  <c r="AZ133" i="104"/>
  <c r="AY133" i="104"/>
  <c r="AX133" i="104"/>
  <c r="AW133" i="104"/>
  <c r="AV133" i="104"/>
  <c r="AU133" i="104"/>
  <c r="AT133" i="104"/>
  <c r="AS133" i="104"/>
  <c r="AR133" i="104"/>
  <c r="AQ133" i="104"/>
  <c r="AP133" i="104"/>
  <c r="AO133" i="104"/>
  <c r="AN133" i="104"/>
  <c r="AM133" i="104"/>
  <c r="AI133" i="104"/>
  <c r="AH133" i="104"/>
  <c r="BE132" i="104"/>
  <c r="BD132" i="104"/>
  <c r="BC132" i="104"/>
  <c r="BB132" i="104"/>
  <c r="BA132" i="104"/>
  <c r="AZ132" i="104"/>
  <c r="AY132" i="104"/>
  <c r="AX132" i="104"/>
  <c r="AW132" i="104"/>
  <c r="AV132" i="104"/>
  <c r="AU132" i="104"/>
  <c r="AT132" i="104"/>
  <c r="AS132" i="104"/>
  <c r="AR132" i="104"/>
  <c r="AQ132" i="104"/>
  <c r="AP132" i="104"/>
  <c r="AO132" i="104"/>
  <c r="AN132" i="104"/>
  <c r="AM132" i="104"/>
  <c r="AI132" i="104"/>
  <c r="AH132" i="104"/>
  <c r="BE131" i="104"/>
  <c r="BD131" i="104"/>
  <c r="BC131" i="104"/>
  <c r="BB131" i="104"/>
  <c r="BA131" i="104"/>
  <c r="AZ131" i="104"/>
  <c r="AY131" i="104"/>
  <c r="AX131" i="104"/>
  <c r="AW131" i="104"/>
  <c r="AV131" i="104"/>
  <c r="AU131" i="104"/>
  <c r="AT131" i="104"/>
  <c r="AS131" i="104"/>
  <c r="AR131" i="104"/>
  <c r="AQ131" i="104"/>
  <c r="AP131" i="104"/>
  <c r="AO131" i="104"/>
  <c r="AN131" i="104"/>
  <c r="AM131" i="104"/>
  <c r="AI131" i="104"/>
  <c r="AH131" i="104"/>
  <c r="BE130" i="104"/>
  <c r="BD130" i="104"/>
  <c r="BC130" i="104"/>
  <c r="BB130" i="104"/>
  <c r="BA130" i="104"/>
  <c r="AZ130" i="104"/>
  <c r="AY130" i="104"/>
  <c r="AX130" i="104"/>
  <c r="AW130" i="104"/>
  <c r="AV130" i="104"/>
  <c r="AU130" i="104"/>
  <c r="AT130" i="104"/>
  <c r="AS130" i="104"/>
  <c r="AR130" i="104"/>
  <c r="AQ130" i="104"/>
  <c r="AP130" i="104"/>
  <c r="AO130" i="104"/>
  <c r="AN130" i="104"/>
  <c r="AM130" i="104"/>
  <c r="AI130" i="104"/>
  <c r="AH130" i="104"/>
  <c r="BE129" i="104"/>
  <c r="BD129" i="104"/>
  <c r="BC129" i="104"/>
  <c r="BB129" i="104"/>
  <c r="BA129" i="104"/>
  <c r="AZ129" i="104"/>
  <c r="AY129" i="104"/>
  <c r="AX129" i="104"/>
  <c r="AW129" i="104"/>
  <c r="AV129" i="104"/>
  <c r="AU129" i="104"/>
  <c r="AT129" i="104"/>
  <c r="AS129" i="104"/>
  <c r="AR129" i="104"/>
  <c r="AQ129" i="104"/>
  <c r="AP129" i="104"/>
  <c r="AO129" i="104"/>
  <c r="AN129" i="104"/>
  <c r="AM129" i="104"/>
  <c r="AI129" i="104"/>
  <c r="AH129" i="104"/>
  <c r="BE128" i="104"/>
  <c r="BD128" i="104"/>
  <c r="BC128" i="104"/>
  <c r="BB128" i="104"/>
  <c r="BA128" i="104"/>
  <c r="AZ128" i="104"/>
  <c r="AY128" i="104"/>
  <c r="AX128" i="104"/>
  <c r="AW128" i="104"/>
  <c r="AV128" i="104"/>
  <c r="AU128" i="104"/>
  <c r="AT128" i="104"/>
  <c r="AS128" i="104"/>
  <c r="AR128" i="104"/>
  <c r="AQ128" i="104"/>
  <c r="AP128" i="104"/>
  <c r="AO128" i="104"/>
  <c r="AN128" i="104"/>
  <c r="AM128" i="104"/>
  <c r="AI128" i="104"/>
  <c r="AH128" i="104"/>
  <c r="BE127" i="104"/>
  <c r="BD127" i="104"/>
  <c r="BC127" i="104"/>
  <c r="BB127" i="104"/>
  <c r="BA127" i="104"/>
  <c r="AZ127" i="104"/>
  <c r="AY127" i="104"/>
  <c r="AX127" i="104"/>
  <c r="AW127" i="104"/>
  <c r="AV127" i="104"/>
  <c r="AU127" i="104"/>
  <c r="AT127" i="104"/>
  <c r="AS127" i="104"/>
  <c r="AR127" i="104"/>
  <c r="AQ127" i="104"/>
  <c r="AP127" i="104"/>
  <c r="AO127" i="104"/>
  <c r="AN127" i="104"/>
  <c r="AM127" i="104"/>
  <c r="AI127" i="104"/>
  <c r="AH127" i="104"/>
  <c r="BE126" i="104"/>
  <c r="BD126" i="104"/>
  <c r="BC126" i="104"/>
  <c r="BB126" i="104"/>
  <c r="BA126" i="104"/>
  <c r="AZ126" i="104"/>
  <c r="AY126" i="104"/>
  <c r="AX126" i="104"/>
  <c r="AW126" i="104"/>
  <c r="AV126" i="104"/>
  <c r="AU126" i="104"/>
  <c r="AT126" i="104"/>
  <c r="AS126" i="104"/>
  <c r="AR126" i="104"/>
  <c r="AQ126" i="104"/>
  <c r="AP126" i="104"/>
  <c r="AO126" i="104"/>
  <c r="AN126" i="104"/>
  <c r="AM126" i="104"/>
  <c r="AI126" i="104"/>
  <c r="AH126" i="104"/>
  <c r="BE125" i="104"/>
  <c r="BD125" i="104"/>
  <c r="BC125" i="104"/>
  <c r="BB125" i="104"/>
  <c r="BA125" i="104"/>
  <c r="AZ125" i="104"/>
  <c r="AY125" i="104"/>
  <c r="AX125" i="104"/>
  <c r="AW125" i="104"/>
  <c r="AV125" i="104"/>
  <c r="AU125" i="104"/>
  <c r="AT125" i="104"/>
  <c r="AS125" i="104"/>
  <c r="AR125" i="104"/>
  <c r="AQ125" i="104"/>
  <c r="AP125" i="104"/>
  <c r="AO125" i="104"/>
  <c r="AN125" i="104"/>
  <c r="AM125" i="104"/>
  <c r="AI125" i="104"/>
  <c r="AH125" i="104"/>
  <c r="BE124" i="104"/>
  <c r="BD124" i="104"/>
  <c r="BC124" i="104"/>
  <c r="BB124" i="104"/>
  <c r="BA124" i="104"/>
  <c r="AZ124" i="104"/>
  <c r="AY124" i="104"/>
  <c r="AX124" i="104"/>
  <c r="AW124" i="104"/>
  <c r="AV124" i="104"/>
  <c r="AU124" i="104"/>
  <c r="AT124" i="104"/>
  <c r="AS124" i="104"/>
  <c r="AR124" i="104"/>
  <c r="AQ124" i="104"/>
  <c r="AP124" i="104"/>
  <c r="AO124" i="104"/>
  <c r="AN124" i="104"/>
  <c r="AM124" i="104"/>
  <c r="AI124" i="104"/>
  <c r="AH124" i="104"/>
  <c r="BE123" i="104"/>
  <c r="BD123" i="104"/>
  <c r="BC123" i="104"/>
  <c r="BB123" i="104"/>
  <c r="BA123" i="104"/>
  <c r="AZ123" i="104"/>
  <c r="AY123" i="104"/>
  <c r="AX123" i="104"/>
  <c r="AW123" i="104"/>
  <c r="AV123" i="104"/>
  <c r="AU123" i="104"/>
  <c r="AT123" i="104"/>
  <c r="AS123" i="104"/>
  <c r="AR123" i="104"/>
  <c r="AQ123" i="104"/>
  <c r="AP123" i="104"/>
  <c r="AO123" i="104"/>
  <c r="AN123" i="104"/>
  <c r="AM123" i="104"/>
  <c r="AI123" i="104"/>
  <c r="AH123" i="104"/>
  <c r="BE122" i="104"/>
  <c r="BD122" i="104"/>
  <c r="BC122" i="104"/>
  <c r="BB122" i="104"/>
  <c r="BA122" i="104"/>
  <c r="AZ122" i="104"/>
  <c r="AY122" i="104"/>
  <c r="AX122" i="104"/>
  <c r="AW122" i="104"/>
  <c r="AV122" i="104"/>
  <c r="AU122" i="104"/>
  <c r="AT122" i="104"/>
  <c r="AS122" i="104"/>
  <c r="AR122" i="104"/>
  <c r="AQ122" i="104"/>
  <c r="AP122" i="104"/>
  <c r="AO122" i="104"/>
  <c r="AN122" i="104"/>
  <c r="AM122" i="104"/>
  <c r="AI122" i="104"/>
  <c r="AH122" i="104"/>
  <c r="BE121" i="104"/>
  <c r="BD121" i="104"/>
  <c r="BC121" i="104"/>
  <c r="BB121" i="104"/>
  <c r="BA121" i="104"/>
  <c r="AZ121" i="104"/>
  <c r="AY121" i="104"/>
  <c r="AX121" i="104"/>
  <c r="AW121" i="104"/>
  <c r="AV121" i="104"/>
  <c r="AU121" i="104"/>
  <c r="AT121" i="104"/>
  <c r="AS121" i="104"/>
  <c r="AR121" i="104"/>
  <c r="AQ121" i="104"/>
  <c r="AP121" i="104"/>
  <c r="AO121" i="104"/>
  <c r="AN121" i="104"/>
  <c r="AM121" i="104"/>
  <c r="AI121" i="104"/>
  <c r="AH121" i="104"/>
  <c r="BE120" i="104"/>
  <c r="BD120" i="104"/>
  <c r="BC120" i="104"/>
  <c r="BB120" i="104"/>
  <c r="BA120" i="104"/>
  <c r="AZ120" i="104"/>
  <c r="AY120" i="104"/>
  <c r="AX120" i="104"/>
  <c r="AW120" i="104"/>
  <c r="AV120" i="104"/>
  <c r="AU120" i="104"/>
  <c r="AT120" i="104"/>
  <c r="AS120" i="104"/>
  <c r="AR120" i="104"/>
  <c r="AQ120" i="104"/>
  <c r="AP120" i="104"/>
  <c r="AO120" i="104"/>
  <c r="AN120" i="104"/>
  <c r="AM120" i="104"/>
  <c r="AI120" i="104"/>
  <c r="AH120" i="104"/>
  <c r="BE119" i="104"/>
  <c r="BD119" i="104"/>
  <c r="BC119" i="104"/>
  <c r="BB119" i="104"/>
  <c r="BA119" i="104"/>
  <c r="AZ119" i="104"/>
  <c r="AY119" i="104"/>
  <c r="AX119" i="104"/>
  <c r="AW119" i="104"/>
  <c r="AV119" i="104"/>
  <c r="AU119" i="104"/>
  <c r="AT119" i="104"/>
  <c r="AS119" i="104"/>
  <c r="AR119" i="104"/>
  <c r="AQ119" i="104"/>
  <c r="AP119" i="104"/>
  <c r="AO119" i="104"/>
  <c r="AN119" i="104"/>
  <c r="AM119" i="104"/>
  <c r="AI119" i="104"/>
  <c r="AH119" i="104"/>
  <c r="BE118" i="104"/>
  <c r="BD118" i="104"/>
  <c r="BC118" i="104"/>
  <c r="BB118" i="104"/>
  <c r="BA118" i="104"/>
  <c r="AZ118" i="104"/>
  <c r="AY118" i="104"/>
  <c r="AX118" i="104"/>
  <c r="AW118" i="104"/>
  <c r="AV118" i="104"/>
  <c r="AU118" i="104"/>
  <c r="AT118" i="104"/>
  <c r="AS118" i="104"/>
  <c r="AR118" i="104"/>
  <c r="AQ118" i="104"/>
  <c r="AP118" i="104"/>
  <c r="AO118" i="104"/>
  <c r="AN118" i="104"/>
  <c r="AM118" i="104"/>
  <c r="AI118" i="104"/>
  <c r="AH118" i="104"/>
  <c r="BE117" i="104"/>
  <c r="BD117" i="104"/>
  <c r="BC117" i="104"/>
  <c r="BB117" i="104"/>
  <c r="BA117" i="104"/>
  <c r="AZ117" i="104"/>
  <c r="AY117" i="104"/>
  <c r="AX117" i="104"/>
  <c r="AW117" i="104"/>
  <c r="AV117" i="104"/>
  <c r="AU117" i="104"/>
  <c r="AT117" i="104"/>
  <c r="AS117" i="104"/>
  <c r="AR117" i="104"/>
  <c r="AQ117" i="104"/>
  <c r="AP117" i="104"/>
  <c r="AO117" i="104"/>
  <c r="AN117" i="104"/>
  <c r="AM117" i="104"/>
  <c r="AI117" i="104"/>
  <c r="AH117" i="104"/>
  <c r="BE116" i="104"/>
  <c r="BD116" i="104"/>
  <c r="BC116" i="104"/>
  <c r="BB116" i="104"/>
  <c r="BA116" i="104"/>
  <c r="AZ116" i="104"/>
  <c r="AY116" i="104"/>
  <c r="AX116" i="104"/>
  <c r="AW116" i="104"/>
  <c r="AV116" i="104"/>
  <c r="AU116" i="104"/>
  <c r="AT116" i="104"/>
  <c r="AS116" i="104"/>
  <c r="AR116" i="104"/>
  <c r="AQ116" i="104"/>
  <c r="AP116" i="104"/>
  <c r="AO116" i="104"/>
  <c r="AN116" i="104"/>
  <c r="AM116" i="104"/>
  <c r="AI116" i="104"/>
  <c r="AH116" i="104"/>
  <c r="BE115" i="104"/>
  <c r="BD115" i="104"/>
  <c r="BC115" i="104"/>
  <c r="BB115" i="104"/>
  <c r="BA115" i="104"/>
  <c r="AZ115" i="104"/>
  <c r="AY115" i="104"/>
  <c r="AX115" i="104"/>
  <c r="AW115" i="104"/>
  <c r="AV115" i="104"/>
  <c r="AU115" i="104"/>
  <c r="AT115" i="104"/>
  <c r="AS115" i="104"/>
  <c r="AR115" i="104"/>
  <c r="AQ115" i="104"/>
  <c r="AP115" i="104"/>
  <c r="AO115" i="104"/>
  <c r="AN115" i="104"/>
  <c r="AM115" i="104"/>
  <c r="AI115" i="104"/>
  <c r="AH115" i="104"/>
  <c r="BE114" i="104"/>
  <c r="BD114" i="104"/>
  <c r="BC114" i="104"/>
  <c r="BB114" i="104"/>
  <c r="BA114" i="104"/>
  <c r="AZ114" i="104"/>
  <c r="AY114" i="104"/>
  <c r="AX114" i="104"/>
  <c r="AW114" i="104"/>
  <c r="AV114" i="104"/>
  <c r="AU114" i="104"/>
  <c r="AT114" i="104"/>
  <c r="AS114" i="104"/>
  <c r="AR114" i="104"/>
  <c r="AQ114" i="104"/>
  <c r="AP114" i="104"/>
  <c r="AO114" i="104"/>
  <c r="AN114" i="104"/>
  <c r="AM114" i="104"/>
  <c r="AI114" i="104"/>
  <c r="AH114" i="104"/>
  <c r="BE113" i="104"/>
  <c r="BD113" i="104"/>
  <c r="BC113" i="104"/>
  <c r="BB113" i="104"/>
  <c r="BA113" i="104"/>
  <c r="AZ113" i="104"/>
  <c r="AY113" i="104"/>
  <c r="AX113" i="104"/>
  <c r="AW113" i="104"/>
  <c r="AV113" i="104"/>
  <c r="AU113" i="104"/>
  <c r="AT113" i="104"/>
  <c r="AS113" i="104"/>
  <c r="AR113" i="104"/>
  <c r="AQ113" i="104"/>
  <c r="AP113" i="104"/>
  <c r="AO113" i="104"/>
  <c r="AN113" i="104"/>
  <c r="AM113" i="104"/>
  <c r="AI113" i="104"/>
  <c r="AH113" i="104"/>
  <c r="BE112" i="104"/>
  <c r="BD112" i="104"/>
  <c r="BC112" i="104"/>
  <c r="BB112" i="104"/>
  <c r="BA112" i="104"/>
  <c r="AZ112" i="104"/>
  <c r="AY112" i="104"/>
  <c r="AX112" i="104"/>
  <c r="AW112" i="104"/>
  <c r="AV112" i="104"/>
  <c r="AU112" i="104"/>
  <c r="AT112" i="104"/>
  <c r="AS112" i="104"/>
  <c r="AR112" i="104"/>
  <c r="AQ112" i="104"/>
  <c r="AP112" i="104"/>
  <c r="AO112" i="104"/>
  <c r="AN112" i="104"/>
  <c r="AM112" i="104"/>
  <c r="AI112" i="104"/>
  <c r="AH112" i="104"/>
  <c r="BE111" i="104"/>
  <c r="BD111" i="104"/>
  <c r="BC111" i="104"/>
  <c r="BB111" i="104"/>
  <c r="BA111" i="104"/>
  <c r="AZ111" i="104"/>
  <c r="AY111" i="104"/>
  <c r="AX111" i="104"/>
  <c r="AW111" i="104"/>
  <c r="AV111" i="104"/>
  <c r="AU111" i="104"/>
  <c r="AT111" i="104"/>
  <c r="AS111" i="104"/>
  <c r="AR111" i="104"/>
  <c r="AQ111" i="104"/>
  <c r="AP111" i="104"/>
  <c r="AO111" i="104"/>
  <c r="AN111" i="104"/>
  <c r="AM111" i="104"/>
  <c r="AI111" i="104"/>
  <c r="AH111" i="104"/>
  <c r="BE110" i="104"/>
  <c r="BD110" i="104"/>
  <c r="BC110" i="104"/>
  <c r="BB110" i="104"/>
  <c r="BA110" i="104"/>
  <c r="AZ110" i="104"/>
  <c r="AY110" i="104"/>
  <c r="AX110" i="104"/>
  <c r="AW110" i="104"/>
  <c r="AV110" i="104"/>
  <c r="AU110" i="104"/>
  <c r="AT110" i="104"/>
  <c r="AS110" i="104"/>
  <c r="AR110" i="104"/>
  <c r="AQ110" i="104"/>
  <c r="AP110" i="104"/>
  <c r="AO110" i="104"/>
  <c r="AN110" i="104"/>
  <c r="AM110" i="104"/>
  <c r="AI110" i="104"/>
  <c r="AH110" i="104"/>
  <c r="BE109" i="104"/>
  <c r="BD109" i="104"/>
  <c r="BC109" i="104"/>
  <c r="BB109" i="104"/>
  <c r="BA109" i="104"/>
  <c r="AZ109" i="104"/>
  <c r="AY109" i="104"/>
  <c r="AX109" i="104"/>
  <c r="AW109" i="104"/>
  <c r="AV109" i="104"/>
  <c r="AU109" i="104"/>
  <c r="AT109" i="104"/>
  <c r="AS109" i="104"/>
  <c r="AR109" i="104"/>
  <c r="AQ109" i="104"/>
  <c r="AP109" i="104"/>
  <c r="AO109" i="104"/>
  <c r="AN109" i="104"/>
  <c r="AM109" i="104"/>
  <c r="AI109" i="104"/>
  <c r="AH109" i="104"/>
  <c r="BE108" i="104"/>
  <c r="BD108" i="104"/>
  <c r="BC108" i="104"/>
  <c r="BB108" i="104"/>
  <c r="BA108" i="104"/>
  <c r="AZ108" i="104"/>
  <c r="AY108" i="104"/>
  <c r="AX108" i="104"/>
  <c r="AW108" i="104"/>
  <c r="AV108" i="104"/>
  <c r="AU108" i="104"/>
  <c r="AT108" i="104"/>
  <c r="AS108" i="104"/>
  <c r="AR108" i="104"/>
  <c r="AQ108" i="104"/>
  <c r="AP108" i="104"/>
  <c r="AO108" i="104"/>
  <c r="AN108" i="104"/>
  <c r="AM108" i="104"/>
  <c r="AI108" i="104"/>
  <c r="AH108" i="104"/>
  <c r="BE107" i="104"/>
  <c r="BD107" i="104"/>
  <c r="BC107" i="104"/>
  <c r="BB107" i="104"/>
  <c r="BA107" i="104"/>
  <c r="AZ107" i="104"/>
  <c r="AY107" i="104"/>
  <c r="AX107" i="104"/>
  <c r="AW107" i="104"/>
  <c r="AV107" i="104"/>
  <c r="AU107" i="104"/>
  <c r="AT107" i="104"/>
  <c r="AS107" i="104"/>
  <c r="AR107" i="104"/>
  <c r="AQ107" i="104"/>
  <c r="AP107" i="104"/>
  <c r="AO107" i="104"/>
  <c r="AN107" i="104"/>
  <c r="AM107" i="104"/>
  <c r="AI107" i="104"/>
  <c r="AH107" i="104"/>
  <c r="BE106" i="104"/>
  <c r="BD106" i="104"/>
  <c r="BC106" i="104"/>
  <c r="BB106" i="104"/>
  <c r="BA106" i="104"/>
  <c r="AZ106" i="104"/>
  <c r="AY106" i="104"/>
  <c r="AX106" i="104"/>
  <c r="AW106" i="104"/>
  <c r="AV106" i="104"/>
  <c r="AU106" i="104"/>
  <c r="AT106" i="104"/>
  <c r="AS106" i="104"/>
  <c r="AR106" i="104"/>
  <c r="AQ106" i="104"/>
  <c r="AP106" i="104"/>
  <c r="AO106" i="104"/>
  <c r="AN106" i="104"/>
  <c r="AM106" i="104"/>
  <c r="AI106" i="104"/>
  <c r="AH106" i="104"/>
  <c r="BE105" i="104"/>
  <c r="BD105" i="104"/>
  <c r="BC105" i="104"/>
  <c r="BB105" i="104"/>
  <c r="BA105" i="104"/>
  <c r="AZ105" i="104"/>
  <c r="AY105" i="104"/>
  <c r="AX105" i="104"/>
  <c r="AW105" i="104"/>
  <c r="AV105" i="104"/>
  <c r="AU105" i="104"/>
  <c r="AT105" i="104"/>
  <c r="AS105" i="104"/>
  <c r="AR105" i="104"/>
  <c r="AQ105" i="104"/>
  <c r="AP105" i="104"/>
  <c r="AO105" i="104"/>
  <c r="AN105" i="104"/>
  <c r="AM105" i="104"/>
  <c r="AI105" i="104"/>
  <c r="AH105" i="104"/>
  <c r="BE104" i="104"/>
  <c r="BD104" i="104"/>
  <c r="BC104" i="104"/>
  <c r="BB104" i="104"/>
  <c r="BA104" i="104"/>
  <c r="AZ104" i="104"/>
  <c r="AY104" i="104"/>
  <c r="AX104" i="104"/>
  <c r="AW104" i="104"/>
  <c r="AV104" i="104"/>
  <c r="AU104" i="104"/>
  <c r="AT104" i="104"/>
  <c r="AS104" i="104"/>
  <c r="AR104" i="104"/>
  <c r="AQ104" i="104"/>
  <c r="AP104" i="104"/>
  <c r="AO104" i="104"/>
  <c r="AN104" i="104"/>
  <c r="AM104" i="104"/>
  <c r="AI104" i="104"/>
  <c r="AH104" i="104"/>
  <c r="BE103" i="104"/>
  <c r="BD103" i="104"/>
  <c r="BC103" i="104"/>
  <c r="BB103" i="104"/>
  <c r="BA103" i="104"/>
  <c r="AZ103" i="104"/>
  <c r="AY103" i="104"/>
  <c r="AX103" i="104"/>
  <c r="AW103" i="104"/>
  <c r="AV103" i="104"/>
  <c r="AU103" i="104"/>
  <c r="AT103" i="104"/>
  <c r="AS103" i="104"/>
  <c r="AR103" i="104"/>
  <c r="AQ103" i="104"/>
  <c r="AP103" i="104"/>
  <c r="AO103" i="104"/>
  <c r="AN103" i="104"/>
  <c r="AM103" i="104"/>
  <c r="AI103" i="104"/>
  <c r="AH103" i="104"/>
  <c r="BE102" i="104"/>
  <c r="BD102" i="104"/>
  <c r="BC102" i="104"/>
  <c r="BB102" i="104"/>
  <c r="BA102" i="104"/>
  <c r="AZ102" i="104"/>
  <c r="AY102" i="104"/>
  <c r="AX102" i="104"/>
  <c r="AW102" i="104"/>
  <c r="AV102" i="104"/>
  <c r="AU102" i="104"/>
  <c r="AT102" i="104"/>
  <c r="AS102" i="104"/>
  <c r="AR102" i="104"/>
  <c r="AQ102" i="104"/>
  <c r="AP102" i="104"/>
  <c r="AO102" i="104"/>
  <c r="AN102" i="104"/>
  <c r="AM102" i="104"/>
  <c r="AI102" i="104"/>
  <c r="AH102" i="104"/>
  <c r="BE101" i="104"/>
  <c r="BD101" i="104"/>
  <c r="BC101" i="104"/>
  <c r="BB101" i="104"/>
  <c r="BA101" i="104"/>
  <c r="AZ101" i="104"/>
  <c r="AY101" i="104"/>
  <c r="AX101" i="104"/>
  <c r="AW101" i="104"/>
  <c r="AV101" i="104"/>
  <c r="AU101" i="104"/>
  <c r="AT101" i="104"/>
  <c r="AS101" i="104"/>
  <c r="AR101" i="104"/>
  <c r="AQ101" i="104"/>
  <c r="AP101" i="104"/>
  <c r="AO101" i="104"/>
  <c r="AN101" i="104"/>
  <c r="AM101" i="104"/>
  <c r="AI101" i="104"/>
  <c r="AH101" i="104"/>
  <c r="BE100" i="104"/>
  <c r="BD100" i="104"/>
  <c r="BC100" i="104"/>
  <c r="BB100" i="104"/>
  <c r="BA100" i="104"/>
  <c r="AZ100" i="104"/>
  <c r="AY100" i="104"/>
  <c r="AX100" i="104"/>
  <c r="AW100" i="104"/>
  <c r="AV100" i="104"/>
  <c r="AU100" i="104"/>
  <c r="AT100" i="104"/>
  <c r="AS100" i="104"/>
  <c r="AR100" i="104"/>
  <c r="AQ100" i="104"/>
  <c r="AP100" i="104"/>
  <c r="AO100" i="104"/>
  <c r="AN100" i="104"/>
  <c r="AM100" i="104"/>
  <c r="AI100" i="104"/>
  <c r="AH100" i="104"/>
  <c r="BE99" i="104"/>
  <c r="BD99" i="104"/>
  <c r="BC99" i="104"/>
  <c r="BB99" i="104"/>
  <c r="BA99" i="104"/>
  <c r="AZ99" i="104"/>
  <c r="AY99" i="104"/>
  <c r="AX99" i="104"/>
  <c r="AW99" i="104"/>
  <c r="AV99" i="104"/>
  <c r="AU99" i="104"/>
  <c r="AT99" i="104"/>
  <c r="AS99" i="104"/>
  <c r="AR99" i="104"/>
  <c r="AQ99" i="104"/>
  <c r="AP99" i="104"/>
  <c r="AO99" i="104"/>
  <c r="AN99" i="104"/>
  <c r="AM99" i="104"/>
  <c r="AI99" i="104"/>
  <c r="AH99" i="104"/>
  <c r="BE98" i="104"/>
  <c r="BD98" i="104"/>
  <c r="BC98" i="104"/>
  <c r="BB98" i="104"/>
  <c r="BA98" i="104"/>
  <c r="AZ98" i="104"/>
  <c r="AY98" i="104"/>
  <c r="AX98" i="104"/>
  <c r="AW98" i="104"/>
  <c r="AV98" i="104"/>
  <c r="AU98" i="104"/>
  <c r="AT98" i="104"/>
  <c r="AS98" i="104"/>
  <c r="AR98" i="104"/>
  <c r="AQ98" i="104"/>
  <c r="AP98" i="104"/>
  <c r="AO98" i="104"/>
  <c r="AN98" i="104"/>
  <c r="AM98" i="104"/>
  <c r="AI98" i="104"/>
  <c r="AH98" i="104"/>
  <c r="BE97" i="104"/>
  <c r="BD97" i="104"/>
  <c r="BC97" i="104"/>
  <c r="BB97" i="104"/>
  <c r="BA97" i="104"/>
  <c r="AZ97" i="104"/>
  <c r="AY97" i="104"/>
  <c r="AX97" i="104"/>
  <c r="AW97" i="104"/>
  <c r="AV97" i="104"/>
  <c r="AU97" i="104"/>
  <c r="AT97" i="104"/>
  <c r="AS97" i="104"/>
  <c r="AR97" i="104"/>
  <c r="AQ97" i="104"/>
  <c r="AP97" i="104"/>
  <c r="AO97" i="104"/>
  <c r="AN97" i="104"/>
  <c r="AM97" i="104"/>
  <c r="AI97" i="104"/>
  <c r="AH97" i="104"/>
  <c r="BE96" i="104"/>
  <c r="BD96" i="104"/>
  <c r="BC96" i="104"/>
  <c r="BB96" i="104"/>
  <c r="BA96" i="104"/>
  <c r="AZ96" i="104"/>
  <c r="AY96" i="104"/>
  <c r="AX96" i="104"/>
  <c r="AW96" i="104"/>
  <c r="AV96" i="104"/>
  <c r="AU96" i="104"/>
  <c r="AT96" i="104"/>
  <c r="AS96" i="104"/>
  <c r="AR96" i="104"/>
  <c r="AQ96" i="104"/>
  <c r="AP96" i="104"/>
  <c r="AO96" i="104"/>
  <c r="AN96" i="104"/>
  <c r="AM96" i="104"/>
  <c r="AI96" i="104"/>
  <c r="AH96" i="104"/>
  <c r="BE95" i="104"/>
  <c r="BD95" i="104"/>
  <c r="BC95" i="104"/>
  <c r="BB95" i="104"/>
  <c r="BA95" i="104"/>
  <c r="AZ95" i="104"/>
  <c r="AY95" i="104"/>
  <c r="AX95" i="104"/>
  <c r="AW95" i="104"/>
  <c r="AV95" i="104"/>
  <c r="AU95" i="104"/>
  <c r="AT95" i="104"/>
  <c r="AS95" i="104"/>
  <c r="AR95" i="104"/>
  <c r="AQ95" i="104"/>
  <c r="AP95" i="104"/>
  <c r="AO95" i="104"/>
  <c r="AN95" i="104"/>
  <c r="AM95" i="104"/>
  <c r="AI95" i="104"/>
  <c r="AH95" i="104"/>
  <c r="BE94" i="104"/>
  <c r="BD94" i="104"/>
  <c r="BC94" i="104"/>
  <c r="BB94" i="104"/>
  <c r="BA94" i="104"/>
  <c r="AZ94" i="104"/>
  <c r="AY94" i="104"/>
  <c r="AX94" i="104"/>
  <c r="AW94" i="104"/>
  <c r="AV94" i="104"/>
  <c r="AU94" i="104"/>
  <c r="AT94" i="104"/>
  <c r="AS94" i="104"/>
  <c r="AR94" i="104"/>
  <c r="AQ94" i="104"/>
  <c r="AP94" i="104"/>
  <c r="AO94" i="104"/>
  <c r="AN94" i="104"/>
  <c r="AM94" i="104"/>
  <c r="AI94" i="104"/>
  <c r="AH94" i="104"/>
  <c r="BE93" i="104"/>
  <c r="BD93" i="104"/>
  <c r="BC93" i="104"/>
  <c r="BB93" i="104"/>
  <c r="BA93" i="104"/>
  <c r="AZ93" i="104"/>
  <c r="AY93" i="104"/>
  <c r="AX93" i="104"/>
  <c r="AW93" i="104"/>
  <c r="AV93" i="104"/>
  <c r="AU93" i="104"/>
  <c r="AT93" i="104"/>
  <c r="AS93" i="104"/>
  <c r="AR93" i="104"/>
  <c r="AQ93" i="104"/>
  <c r="AP93" i="104"/>
  <c r="AO93" i="104"/>
  <c r="AN93" i="104"/>
  <c r="AM93" i="104"/>
  <c r="BE92" i="104"/>
  <c r="BD92" i="104"/>
  <c r="BC92" i="104"/>
  <c r="BB92" i="104"/>
  <c r="BA92" i="104"/>
  <c r="AZ92" i="104"/>
  <c r="AY92" i="104"/>
  <c r="AX92" i="104"/>
  <c r="AW92" i="104"/>
  <c r="AV92" i="104"/>
  <c r="AU92" i="104"/>
  <c r="AT92" i="104"/>
  <c r="AS92" i="104"/>
  <c r="AR92" i="104"/>
  <c r="AQ92" i="104"/>
  <c r="AP92" i="104"/>
  <c r="AO92" i="104"/>
  <c r="AN92" i="104"/>
  <c r="AM92" i="104"/>
  <c r="AI92" i="104"/>
  <c r="AH92" i="104"/>
  <c r="BE91" i="104"/>
  <c r="BD91" i="104"/>
  <c r="BC91" i="104"/>
  <c r="BB91" i="104"/>
  <c r="BA91" i="104"/>
  <c r="AZ91" i="104"/>
  <c r="AY91" i="104"/>
  <c r="AX91" i="104"/>
  <c r="AW91" i="104"/>
  <c r="AV91" i="104"/>
  <c r="AU91" i="104"/>
  <c r="AT91" i="104"/>
  <c r="AS91" i="104"/>
  <c r="AR91" i="104"/>
  <c r="AQ91" i="104"/>
  <c r="AP91" i="104"/>
  <c r="AO91" i="104"/>
  <c r="AN91" i="104"/>
  <c r="AM91" i="104"/>
  <c r="AI91" i="104"/>
  <c r="AH91" i="104"/>
  <c r="BE90" i="104"/>
  <c r="BD90" i="104"/>
  <c r="BC90" i="104"/>
  <c r="BB90" i="104"/>
  <c r="BA90" i="104"/>
  <c r="AZ90" i="104"/>
  <c r="AY90" i="104"/>
  <c r="AX90" i="104"/>
  <c r="AW90" i="104"/>
  <c r="AV90" i="104"/>
  <c r="AU90" i="104"/>
  <c r="AT90" i="104"/>
  <c r="AS90" i="104"/>
  <c r="AR90" i="104"/>
  <c r="AQ90" i="104"/>
  <c r="AP90" i="104"/>
  <c r="AO90" i="104"/>
  <c r="AN90" i="104"/>
  <c r="AM90" i="104"/>
  <c r="AI90" i="104"/>
  <c r="AH90" i="104"/>
  <c r="BE89" i="104"/>
  <c r="BD89" i="104"/>
  <c r="BC89" i="104"/>
  <c r="BB89" i="104"/>
  <c r="BA89" i="104"/>
  <c r="AZ89" i="104"/>
  <c r="AY89" i="104"/>
  <c r="AX89" i="104"/>
  <c r="AW89" i="104"/>
  <c r="AV89" i="104"/>
  <c r="AU89" i="104"/>
  <c r="AT89" i="104"/>
  <c r="AS89" i="104"/>
  <c r="AR89" i="104"/>
  <c r="AQ89" i="104"/>
  <c r="AP89" i="104"/>
  <c r="AO89" i="104"/>
  <c r="AN89" i="104"/>
  <c r="AM89" i="104"/>
  <c r="AI89" i="104"/>
  <c r="AH89" i="104"/>
  <c r="BE88" i="104"/>
  <c r="BD88" i="104"/>
  <c r="BC88" i="104"/>
  <c r="BB88" i="104"/>
  <c r="BA88" i="104"/>
  <c r="AZ88" i="104"/>
  <c r="AY88" i="104"/>
  <c r="AX88" i="104"/>
  <c r="AW88" i="104"/>
  <c r="AV88" i="104"/>
  <c r="AU88" i="104"/>
  <c r="AT88" i="104"/>
  <c r="AS88" i="104"/>
  <c r="AR88" i="104"/>
  <c r="AQ88" i="104"/>
  <c r="AP88" i="104"/>
  <c r="AO88" i="104"/>
  <c r="AN88" i="104"/>
  <c r="AM88" i="104"/>
  <c r="AI88" i="104"/>
  <c r="AH88" i="104"/>
  <c r="BE87" i="104"/>
  <c r="BD87" i="104"/>
  <c r="BC87" i="104"/>
  <c r="BB87" i="104"/>
  <c r="BA87" i="104"/>
  <c r="AZ87" i="104"/>
  <c r="AY87" i="104"/>
  <c r="AX87" i="104"/>
  <c r="AW87" i="104"/>
  <c r="AV87" i="104"/>
  <c r="AU87" i="104"/>
  <c r="AT87" i="104"/>
  <c r="AS87" i="104"/>
  <c r="AR87" i="104"/>
  <c r="AQ87" i="104"/>
  <c r="AP87" i="104"/>
  <c r="AO87" i="104"/>
  <c r="AN87" i="104"/>
  <c r="AM87" i="104"/>
  <c r="AI87" i="104"/>
  <c r="AH87" i="104"/>
  <c r="BE86" i="104"/>
  <c r="BD86" i="104"/>
  <c r="BC86" i="104"/>
  <c r="BB86" i="104"/>
  <c r="BA86" i="104"/>
  <c r="AZ86" i="104"/>
  <c r="AY86" i="104"/>
  <c r="AX86" i="104"/>
  <c r="AW86" i="104"/>
  <c r="AV86" i="104"/>
  <c r="AU86" i="104"/>
  <c r="AT86" i="104"/>
  <c r="AS86" i="104"/>
  <c r="AR86" i="104"/>
  <c r="AQ86" i="104"/>
  <c r="AP86" i="104"/>
  <c r="AO86" i="104"/>
  <c r="AN86" i="104"/>
  <c r="AM86" i="104"/>
  <c r="AI86" i="104"/>
  <c r="AH86" i="104"/>
  <c r="BE85" i="104"/>
  <c r="BD85" i="104"/>
  <c r="BC85" i="104"/>
  <c r="BB85" i="104"/>
  <c r="BA85" i="104"/>
  <c r="AZ85" i="104"/>
  <c r="AY85" i="104"/>
  <c r="AX85" i="104"/>
  <c r="AW85" i="104"/>
  <c r="AV85" i="104"/>
  <c r="AU85" i="104"/>
  <c r="AT85" i="104"/>
  <c r="AS85" i="104"/>
  <c r="AR85" i="104"/>
  <c r="AQ85" i="104"/>
  <c r="AP85" i="104"/>
  <c r="AO85" i="104"/>
  <c r="AN85" i="104"/>
  <c r="AM85" i="104"/>
  <c r="AI85" i="104"/>
  <c r="AH85" i="104"/>
  <c r="BE84" i="104"/>
  <c r="BD84" i="104"/>
  <c r="BC84" i="104"/>
  <c r="BB84" i="104"/>
  <c r="BA84" i="104"/>
  <c r="AZ84" i="104"/>
  <c r="AY84" i="104"/>
  <c r="AX84" i="104"/>
  <c r="AW84" i="104"/>
  <c r="AV84" i="104"/>
  <c r="AU84" i="104"/>
  <c r="AT84" i="104"/>
  <c r="AS84" i="104"/>
  <c r="AR84" i="104"/>
  <c r="AQ84" i="104"/>
  <c r="AP84" i="104"/>
  <c r="AO84" i="104"/>
  <c r="AN84" i="104"/>
  <c r="AM84" i="104"/>
  <c r="AI84" i="104"/>
  <c r="AH84" i="104"/>
  <c r="BE83" i="104"/>
  <c r="BD83" i="104"/>
  <c r="BC83" i="104"/>
  <c r="BB83" i="104"/>
  <c r="BA83" i="104"/>
  <c r="AZ83" i="104"/>
  <c r="AY83" i="104"/>
  <c r="AX83" i="104"/>
  <c r="AW83" i="104"/>
  <c r="AV83" i="104"/>
  <c r="AU83" i="104"/>
  <c r="AT83" i="104"/>
  <c r="AS83" i="104"/>
  <c r="AR83" i="104"/>
  <c r="AQ83" i="104"/>
  <c r="AP83" i="104"/>
  <c r="AO83" i="104"/>
  <c r="AN83" i="104"/>
  <c r="AM83" i="104"/>
  <c r="AI83" i="104"/>
  <c r="AH83" i="104"/>
  <c r="BE82" i="104"/>
  <c r="BD82" i="104"/>
  <c r="BC82" i="104"/>
  <c r="BB82" i="104"/>
  <c r="BA82" i="104"/>
  <c r="AZ82" i="104"/>
  <c r="AY82" i="104"/>
  <c r="AX82" i="104"/>
  <c r="AW82" i="104"/>
  <c r="AV82" i="104"/>
  <c r="AU82" i="104"/>
  <c r="AT82" i="104"/>
  <c r="AS82" i="104"/>
  <c r="AR82" i="104"/>
  <c r="AQ82" i="104"/>
  <c r="AP82" i="104"/>
  <c r="AO82" i="104"/>
  <c r="AN82" i="104"/>
  <c r="AM82" i="104"/>
  <c r="AI82" i="104"/>
  <c r="AH82" i="104"/>
  <c r="BE81" i="104"/>
  <c r="BD81" i="104"/>
  <c r="BC81" i="104"/>
  <c r="BB81" i="104"/>
  <c r="BA81" i="104"/>
  <c r="AZ81" i="104"/>
  <c r="AY81" i="104"/>
  <c r="AX81" i="104"/>
  <c r="AW81" i="104"/>
  <c r="AV81" i="104"/>
  <c r="AU81" i="104"/>
  <c r="AT81" i="104"/>
  <c r="AS81" i="104"/>
  <c r="AR81" i="104"/>
  <c r="AQ81" i="104"/>
  <c r="AP81" i="104"/>
  <c r="AO81" i="104"/>
  <c r="AN81" i="104"/>
  <c r="AM81" i="104"/>
  <c r="AI81" i="104"/>
  <c r="AH81" i="104"/>
  <c r="BE80" i="104"/>
  <c r="BD80" i="104"/>
  <c r="BC80" i="104"/>
  <c r="BB80" i="104"/>
  <c r="BA80" i="104"/>
  <c r="AZ80" i="104"/>
  <c r="AY80" i="104"/>
  <c r="AX80" i="104"/>
  <c r="AW80" i="104"/>
  <c r="AV80" i="104"/>
  <c r="AU80" i="104"/>
  <c r="AT80" i="104"/>
  <c r="AS80" i="104"/>
  <c r="AR80" i="104"/>
  <c r="AQ80" i="104"/>
  <c r="AP80" i="104"/>
  <c r="AO80" i="104"/>
  <c r="AN80" i="104"/>
  <c r="AM80" i="104"/>
  <c r="AI80" i="104"/>
  <c r="AH80" i="104"/>
  <c r="BE79" i="104"/>
  <c r="BD79" i="104"/>
  <c r="BC79" i="104"/>
  <c r="BB79" i="104"/>
  <c r="BA79" i="104"/>
  <c r="AZ79" i="104"/>
  <c r="AY79" i="104"/>
  <c r="AX79" i="104"/>
  <c r="AW79" i="104"/>
  <c r="AV79" i="104"/>
  <c r="AU79" i="104"/>
  <c r="AT79" i="104"/>
  <c r="AS79" i="104"/>
  <c r="AR79" i="104"/>
  <c r="AQ79" i="104"/>
  <c r="AP79" i="104"/>
  <c r="AO79" i="104"/>
  <c r="AN79" i="104"/>
  <c r="AM79" i="104"/>
  <c r="AI79" i="104"/>
  <c r="AH79" i="104"/>
  <c r="BE78" i="104"/>
  <c r="BD78" i="104"/>
  <c r="BC78" i="104"/>
  <c r="BB78" i="104"/>
  <c r="BA78" i="104"/>
  <c r="AZ78" i="104"/>
  <c r="AY78" i="104"/>
  <c r="AX78" i="104"/>
  <c r="AW78" i="104"/>
  <c r="AV78" i="104"/>
  <c r="AU78" i="104"/>
  <c r="AT78" i="104"/>
  <c r="AS78" i="104"/>
  <c r="AR78" i="104"/>
  <c r="AQ78" i="104"/>
  <c r="AP78" i="104"/>
  <c r="AO78" i="104"/>
  <c r="AN78" i="104"/>
  <c r="AM78" i="104"/>
  <c r="AI78" i="104"/>
  <c r="AH78" i="104"/>
  <c r="BE77" i="104"/>
  <c r="BD77" i="104"/>
  <c r="BC77" i="104"/>
  <c r="BB77" i="104"/>
  <c r="BA77" i="104"/>
  <c r="AZ77" i="104"/>
  <c r="AY77" i="104"/>
  <c r="AX77" i="104"/>
  <c r="AW77" i="104"/>
  <c r="AV77" i="104"/>
  <c r="AU77" i="104"/>
  <c r="AT77" i="104"/>
  <c r="AS77" i="104"/>
  <c r="AR77" i="104"/>
  <c r="AQ77" i="104"/>
  <c r="AP77" i="104"/>
  <c r="AO77" i="104"/>
  <c r="AN77" i="104"/>
  <c r="AM77" i="104"/>
  <c r="AI77" i="104"/>
  <c r="AH77" i="104"/>
  <c r="BE76" i="104"/>
  <c r="BD76" i="104"/>
  <c r="BC76" i="104"/>
  <c r="BB76" i="104"/>
  <c r="BA76" i="104"/>
  <c r="AZ76" i="104"/>
  <c r="AY76" i="104"/>
  <c r="AX76" i="104"/>
  <c r="AW76" i="104"/>
  <c r="AV76" i="104"/>
  <c r="AU76" i="104"/>
  <c r="AT76" i="104"/>
  <c r="AS76" i="104"/>
  <c r="AR76" i="104"/>
  <c r="AQ76" i="104"/>
  <c r="AP76" i="104"/>
  <c r="AO76" i="104"/>
  <c r="AN76" i="104"/>
  <c r="AM76" i="104"/>
  <c r="AI76" i="104"/>
  <c r="AH76" i="104"/>
  <c r="BE75" i="104"/>
  <c r="BD75" i="104"/>
  <c r="BC75" i="104"/>
  <c r="BB75" i="104"/>
  <c r="BA75" i="104"/>
  <c r="AZ75" i="104"/>
  <c r="AY75" i="104"/>
  <c r="AX75" i="104"/>
  <c r="AW75" i="104"/>
  <c r="AV75" i="104"/>
  <c r="AU75" i="104"/>
  <c r="AT75" i="104"/>
  <c r="AS75" i="104"/>
  <c r="AR75" i="104"/>
  <c r="AQ75" i="104"/>
  <c r="AP75" i="104"/>
  <c r="AO75" i="104"/>
  <c r="AN75" i="104"/>
  <c r="AM75" i="104"/>
  <c r="AI75" i="104"/>
  <c r="AH75" i="104"/>
  <c r="BE74" i="104"/>
  <c r="BD74" i="104"/>
  <c r="BC74" i="104"/>
  <c r="BB74" i="104"/>
  <c r="BA74" i="104"/>
  <c r="AZ74" i="104"/>
  <c r="AY74" i="104"/>
  <c r="AX74" i="104"/>
  <c r="AW74" i="104"/>
  <c r="AV74" i="104"/>
  <c r="AU74" i="104"/>
  <c r="AT74" i="104"/>
  <c r="AS74" i="104"/>
  <c r="AR74" i="104"/>
  <c r="AQ74" i="104"/>
  <c r="AP74" i="104"/>
  <c r="AO74" i="104"/>
  <c r="AN74" i="104"/>
  <c r="AM74" i="104"/>
  <c r="AI74" i="104"/>
  <c r="AH74" i="104"/>
  <c r="BE73" i="104"/>
  <c r="BD73" i="104"/>
  <c r="BC73" i="104"/>
  <c r="BB73" i="104"/>
  <c r="BA73" i="104"/>
  <c r="AZ73" i="104"/>
  <c r="AY73" i="104"/>
  <c r="AX73" i="104"/>
  <c r="AW73" i="104"/>
  <c r="AV73" i="104"/>
  <c r="AU73" i="104"/>
  <c r="AT73" i="104"/>
  <c r="AS73" i="104"/>
  <c r="AR73" i="104"/>
  <c r="AQ73" i="104"/>
  <c r="AP73" i="104"/>
  <c r="AO73" i="104"/>
  <c r="AN73" i="104"/>
  <c r="AM73" i="104"/>
  <c r="AI73" i="104"/>
  <c r="AH73" i="104"/>
  <c r="BE72" i="104"/>
  <c r="BD72" i="104"/>
  <c r="BC72" i="104"/>
  <c r="BB72" i="104"/>
  <c r="BA72" i="104"/>
  <c r="AZ72" i="104"/>
  <c r="AY72" i="104"/>
  <c r="AX72" i="104"/>
  <c r="AW72" i="104"/>
  <c r="AV72" i="104"/>
  <c r="AU72" i="104"/>
  <c r="AT72" i="104"/>
  <c r="AS72" i="104"/>
  <c r="AR72" i="104"/>
  <c r="AQ72" i="104"/>
  <c r="AP72" i="104"/>
  <c r="AO72" i="104"/>
  <c r="AN72" i="104"/>
  <c r="AM72" i="104"/>
  <c r="AI72" i="104"/>
  <c r="AH72" i="104"/>
  <c r="BE71" i="104"/>
  <c r="BD71" i="104"/>
  <c r="BC71" i="104"/>
  <c r="BB71" i="104"/>
  <c r="BA71" i="104"/>
  <c r="AZ71" i="104"/>
  <c r="AY71" i="104"/>
  <c r="AX71" i="104"/>
  <c r="AW71" i="104"/>
  <c r="AV71" i="104"/>
  <c r="AU71" i="104"/>
  <c r="AT71" i="104"/>
  <c r="AS71" i="104"/>
  <c r="AR71" i="104"/>
  <c r="AQ71" i="104"/>
  <c r="AP71" i="104"/>
  <c r="AO71" i="104"/>
  <c r="AN71" i="104"/>
  <c r="AM71" i="104"/>
  <c r="AI71" i="104"/>
  <c r="AH71" i="104"/>
  <c r="BE70" i="104"/>
  <c r="BD70" i="104"/>
  <c r="BC70" i="104"/>
  <c r="BB70" i="104"/>
  <c r="BA70" i="104"/>
  <c r="AZ70" i="104"/>
  <c r="AY70" i="104"/>
  <c r="AX70" i="104"/>
  <c r="AW70" i="104"/>
  <c r="AV70" i="104"/>
  <c r="AU70" i="104"/>
  <c r="AT70" i="104"/>
  <c r="AS70" i="104"/>
  <c r="AR70" i="104"/>
  <c r="AQ70" i="104"/>
  <c r="AP70" i="104"/>
  <c r="AO70" i="104"/>
  <c r="AN70" i="104"/>
  <c r="AM70" i="104"/>
  <c r="AI70" i="104"/>
  <c r="AH70" i="104"/>
  <c r="BE69" i="104"/>
  <c r="BD69" i="104"/>
  <c r="BC69" i="104"/>
  <c r="BB69" i="104"/>
  <c r="BA69" i="104"/>
  <c r="AZ69" i="104"/>
  <c r="AY69" i="104"/>
  <c r="AX69" i="104"/>
  <c r="AW69" i="104"/>
  <c r="AV69" i="104"/>
  <c r="AU69" i="104"/>
  <c r="AT69" i="104"/>
  <c r="AS69" i="104"/>
  <c r="AR69" i="104"/>
  <c r="AQ69" i="104"/>
  <c r="AP69" i="104"/>
  <c r="AO69" i="104"/>
  <c r="AN69" i="104"/>
  <c r="AM69" i="104"/>
  <c r="AI69" i="104"/>
  <c r="AH69" i="104"/>
  <c r="BE68" i="104"/>
  <c r="BD68" i="104"/>
  <c r="BC68" i="104"/>
  <c r="BB68" i="104"/>
  <c r="BA68" i="104"/>
  <c r="AZ68" i="104"/>
  <c r="AY68" i="104"/>
  <c r="AX68" i="104"/>
  <c r="AW68" i="104"/>
  <c r="AV68" i="104"/>
  <c r="AU68" i="104"/>
  <c r="AT68" i="104"/>
  <c r="AS68" i="104"/>
  <c r="AR68" i="104"/>
  <c r="AQ68" i="104"/>
  <c r="AP68" i="104"/>
  <c r="AO68" i="104"/>
  <c r="AN68" i="104"/>
  <c r="AM68" i="104"/>
  <c r="AI68" i="104"/>
  <c r="AH68" i="104"/>
  <c r="BE67" i="104"/>
  <c r="BD67" i="104"/>
  <c r="BC67" i="104"/>
  <c r="BB67" i="104"/>
  <c r="BA67" i="104"/>
  <c r="AZ67" i="104"/>
  <c r="AY67" i="104"/>
  <c r="AX67" i="104"/>
  <c r="AW67" i="104"/>
  <c r="AV67" i="104"/>
  <c r="AU67" i="104"/>
  <c r="AT67" i="104"/>
  <c r="AS67" i="104"/>
  <c r="AR67" i="104"/>
  <c r="AQ67" i="104"/>
  <c r="AP67" i="104"/>
  <c r="AO67" i="104"/>
  <c r="AN67" i="104"/>
  <c r="AM67" i="104"/>
  <c r="AI67" i="104"/>
  <c r="AH67" i="104"/>
  <c r="BE66" i="104"/>
  <c r="BD66" i="104"/>
  <c r="BC66" i="104"/>
  <c r="BB66" i="104"/>
  <c r="BA66" i="104"/>
  <c r="AZ66" i="104"/>
  <c r="AY66" i="104"/>
  <c r="AX66" i="104"/>
  <c r="AW66" i="104"/>
  <c r="AV66" i="104"/>
  <c r="AU66" i="104"/>
  <c r="AT66" i="104"/>
  <c r="AS66" i="104"/>
  <c r="AR66" i="104"/>
  <c r="AQ66" i="104"/>
  <c r="AP66" i="104"/>
  <c r="AO66" i="104"/>
  <c r="AN66" i="104"/>
  <c r="AM66" i="104"/>
  <c r="BE65" i="104"/>
  <c r="BD65" i="104"/>
  <c r="BC65" i="104"/>
  <c r="BB65" i="104"/>
  <c r="BA65" i="104"/>
  <c r="AZ65" i="104"/>
  <c r="AY65" i="104"/>
  <c r="AX65" i="104"/>
  <c r="AW65" i="104"/>
  <c r="AV65" i="104"/>
  <c r="AU65" i="104"/>
  <c r="AT65" i="104"/>
  <c r="AS65" i="104"/>
  <c r="AR65" i="104"/>
  <c r="AQ65" i="104"/>
  <c r="AP65" i="104"/>
  <c r="AO65" i="104"/>
  <c r="AN65" i="104"/>
  <c r="AM65" i="104"/>
  <c r="BE64" i="104"/>
  <c r="BD64" i="104"/>
  <c r="BC64" i="104"/>
  <c r="BB64" i="104"/>
  <c r="BA64" i="104"/>
  <c r="AZ64" i="104"/>
  <c r="AY64" i="104"/>
  <c r="AX64" i="104"/>
  <c r="AW64" i="104"/>
  <c r="AV64" i="104"/>
  <c r="AU64" i="104"/>
  <c r="AT64" i="104"/>
  <c r="AS64" i="104"/>
  <c r="AR64" i="104"/>
  <c r="AQ64" i="104"/>
  <c r="AP64" i="104"/>
  <c r="AO64" i="104"/>
  <c r="AN64" i="104"/>
  <c r="AM64" i="104"/>
  <c r="BE63" i="104"/>
  <c r="BD63" i="104"/>
  <c r="BC63" i="104"/>
  <c r="BB63" i="104"/>
  <c r="BA63" i="104"/>
  <c r="AZ63" i="104"/>
  <c r="AY63" i="104"/>
  <c r="AX63" i="104"/>
  <c r="AW63" i="104"/>
  <c r="AV63" i="104"/>
  <c r="AU63" i="104"/>
  <c r="AT63" i="104"/>
  <c r="AS63" i="104"/>
  <c r="AR63" i="104"/>
  <c r="AQ63" i="104"/>
  <c r="AP63" i="104"/>
  <c r="AO63" i="104"/>
  <c r="AN63" i="104"/>
  <c r="AM63" i="104"/>
  <c r="BE62" i="104"/>
  <c r="BD62" i="104"/>
  <c r="BC62" i="104"/>
  <c r="BB62" i="104"/>
  <c r="BA62" i="104"/>
  <c r="AZ62" i="104"/>
  <c r="AY62" i="104"/>
  <c r="AX62" i="104"/>
  <c r="AW62" i="104"/>
  <c r="AV62" i="104"/>
  <c r="AU62" i="104"/>
  <c r="AT62" i="104"/>
  <c r="AS62" i="104"/>
  <c r="AR62" i="104"/>
  <c r="AQ62" i="104"/>
  <c r="AP62" i="104"/>
  <c r="AO62" i="104"/>
  <c r="AN62" i="104"/>
  <c r="AM62" i="104"/>
  <c r="AI62" i="104"/>
  <c r="AH62" i="104"/>
  <c r="BE61" i="104"/>
  <c r="BD61" i="104"/>
  <c r="BC61" i="104"/>
  <c r="BB61" i="104"/>
  <c r="BA61" i="104"/>
  <c r="AZ61" i="104"/>
  <c r="AY61" i="104"/>
  <c r="AX61" i="104"/>
  <c r="AW61" i="104"/>
  <c r="AV61" i="104"/>
  <c r="AU61" i="104"/>
  <c r="AT61" i="104"/>
  <c r="AS61" i="104"/>
  <c r="AR61" i="104"/>
  <c r="AQ61" i="104"/>
  <c r="AP61" i="104"/>
  <c r="AO61" i="104"/>
  <c r="AN61" i="104"/>
  <c r="AM61" i="104"/>
  <c r="AI61" i="104"/>
  <c r="AH61" i="104"/>
  <c r="BE60" i="104"/>
  <c r="BD60" i="104"/>
  <c r="BC60" i="104"/>
  <c r="BB60" i="104"/>
  <c r="BA60" i="104"/>
  <c r="AZ60" i="104"/>
  <c r="AY60" i="104"/>
  <c r="AX60" i="104"/>
  <c r="AW60" i="104"/>
  <c r="AV60" i="104"/>
  <c r="AU60" i="104"/>
  <c r="AT60" i="104"/>
  <c r="AS60" i="104"/>
  <c r="AR60" i="104"/>
  <c r="AQ60" i="104"/>
  <c r="AP60" i="104"/>
  <c r="AO60" i="104"/>
  <c r="AN60" i="104"/>
  <c r="AM60" i="104"/>
  <c r="AI60" i="104"/>
  <c r="AH60" i="104"/>
  <c r="BE59" i="104"/>
  <c r="BD59" i="104"/>
  <c r="BC59" i="104"/>
  <c r="BB59" i="104"/>
  <c r="BA59" i="104"/>
  <c r="AZ59" i="104"/>
  <c r="AY59" i="104"/>
  <c r="AX59" i="104"/>
  <c r="AW59" i="104"/>
  <c r="AV59" i="104"/>
  <c r="AU59" i="104"/>
  <c r="AT59" i="104"/>
  <c r="AS59" i="104"/>
  <c r="AR59" i="104"/>
  <c r="AQ59" i="104"/>
  <c r="AP59" i="104"/>
  <c r="AO59" i="104"/>
  <c r="AN59" i="104"/>
  <c r="AM59" i="104"/>
  <c r="AI59" i="104"/>
  <c r="AH59" i="104"/>
  <c r="BE58" i="104"/>
  <c r="BD58" i="104"/>
  <c r="BC58" i="104"/>
  <c r="BB58" i="104"/>
  <c r="BA58" i="104"/>
  <c r="AZ58" i="104"/>
  <c r="AY58" i="104"/>
  <c r="AX58" i="104"/>
  <c r="AW58" i="104"/>
  <c r="AV58" i="104"/>
  <c r="AU58" i="104"/>
  <c r="AT58" i="104"/>
  <c r="AS58" i="104"/>
  <c r="AR58" i="104"/>
  <c r="AQ58" i="104"/>
  <c r="AP58" i="104"/>
  <c r="AO58" i="104"/>
  <c r="AN58" i="104"/>
  <c r="AM58" i="104"/>
  <c r="AI58" i="104"/>
  <c r="AH58" i="104"/>
  <c r="BE57" i="104"/>
  <c r="BD57" i="104"/>
  <c r="BC57" i="104"/>
  <c r="BB57" i="104"/>
  <c r="BA57" i="104"/>
  <c r="AZ57" i="104"/>
  <c r="AY57" i="104"/>
  <c r="AX57" i="104"/>
  <c r="AW57" i="104"/>
  <c r="AV57" i="104"/>
  <c r="AU57" i="104"/>
  <c r="AT57" i="104"/>
  <c r="AS57" i="104"/>
  <c r="AR57" i="104"/>
  <c r="AQ57" i="104"/>
  <c r="AP57" i="104"/>
  <c r="AO57" i="104"/>
  <c r="AN57" i="104"/>
  <c r="AM57" i="104"/>
  <c r="AI57" i="104"/>
  <c r="AH57" i="104"/>
  <c r="BE56" i="104"/>
  <c r="BD56" i="104"/>
  <c r="BC56" i="104"/>
  <c r="BB56" i="104"/>
  <c r="BA56" i="104"/>
  <c r="AZ56" i="104"/>
  <c r="AY56" i="104"/>
  <c r="AX56" i="104"/>
  <c r="AW56" i="104"/>
  <c r="AV56" i="104"/>
  <c r="AU56" i="104"/>
  <c r="AT56" i="104"/>
  <c r="AS56" i="104"/>
  <c r="AR56" i="104"/>
  <c r="AQ56" i="104"/>
  <c r="AP56" i="104"/>
  <c r="AO56" i="104"/>
  <c r="AN56" i="104"/>
  <c r="AM56" i="104"/>
  <c r="BE55" i="104"/>
  <c r="BD55" i="104"/>
  <c r="BC55" i="104"/>
  <c r="BB55" i="104"/>
  <c r="BA55" i="104"/>
  <c r="AZ55" i="104"/>
  <c r="AY55" i="104"/>
  <c r="AX55" i="104"/>
  <c r="AW55" i="104"/>
  <c r="AV55" i="104"/>
  <c r="AU55" i="104"/>
  <c r="AT55" i="104"/>
  <c r="AS55" i="104"/>
  <c r="AR55" i="104"/>
  <c r="AQ55" i="104"/>
  <c r="AP55" i="104"/>
  <c r="AO55" i="104"/>
  <c r="AN55" i="104"/>
  <c r="AM55" i="104"/>
  <c r="AI55" i="104"/>
  <c r="AH55" i="104"/>
  <c r="BE54" i="104"/>
  <c r="BD54" i="104"/>
  <c r="BC54" i="104"/>
  <c r="BB54" i="104"/>
  <c r="BA54" i="104"/>
  <c r="AZ54" i="104"/>
  <c r="AY54" i="104"/>
  <c r="AX54" i="104"/>
  <c r="AW54" i="104"/>
  <c r="AV54" i="104"/>
  <c r="AU54" i="104"/>
  <c r="AT54" i="104"/>
  <c r="AS54" i="104"/>
  <c r="AR54" i="104"/>
  <c r="AQ54" i="104"/>
  <c r="AP54" i="104"/>
  <c r="AO54" i="104"/>
  <c r="AN54" i="104"/>
  <c r="AM54" i="104"/>
  <c r="AI54" i="104"/>
  <c r="AH54" i="104"/>
  <c r="BE53" i="104"/>
  <c r="BD53" i="104"/>
  <c r="BC53" i="104"/>
  <c r="BB53" i="104"/>
  <c r="BA53" i="104"/>
  <c r="AZ53" i="104"/>
  <c r="AY53" i="104"/>
  <c r="AX53" i="104"/>
  <c r="AW53" i="104"/>
  <c r="AV53" i="104"/>
  <c r="AU53" i="104"/>
  <c r="AT53" i="104"/>
  <c r="AS53" i="104"/>
  <c r="AR53" i="104"/>
  <c r="AQ53" i="104"/>
  <c r="AP53" i="104"/>
  <c r="AO53" i="104"/>
  <c r="AN53" i="104"/>
  <c r="AM53" i="104"/>
  <c r="BE52" i="104"/>
  <c r="BD52" i="104"/>
  <c r="BC52" i="104"/>
  <c r="BB52" i="104"/>
  <c r="BA52" i="104"/>
  <c r="AZ52" i="104"/>
  <c r="AY52" i="104"/>
  <c r="AX52" i="104"/>
  <c r="AW52" i="104"/>
  <c r="AV52" i="104"/>
  <c r="AU52" i="104"/>
  <c r="AT52" i="104"/>
  <c r="AS52" i="104"/>
  <c r="AR52" i="104"/>
  <c r="AQ52" i="104"/>
  <c r="AP52" i="104"/>
  <c r="AO52" i="104"/>
  <c r="AN52" i="104"/>
  <c r="AM52" i="104"/>
  <c r="BE51" i="104"/>
  <c r="BD51" i="104"/>
  <c r="BC51" i="104"/>
  <c r="BB51" i="104"/>
  <c r="BA51" i="104"/>
  <c r="AZ51" i="104"/>
  <c r="AY51" i="104"/>
  <c r="AX51" i="104"/>
  <c r="AW51" i="104"/>
  <c r="AV51" i="104"/>
  <c r="AU51" i="104"/>
  <c r="AT51" i="104"/>
  <c r="AS51" i="104"/>
  <c r="AR51" i="104"/>
  <c r="AQ51" i="104"/>
  <c r="AP51" i="104"/>
  <c r="AO51" i="104"/>
  <c r="AN51" i="104"/>
  <c r="AM51" i="104"/>
  <c r="AI51" i="104"/>
  <c r="AH51" i="104"/>
  <c r="BE50" i="104"/>
  <c r="BD50" i="104"/>
  <c r="BC50" i="104"/>
  <c r="BB50" i="104"/>
  <c r="BA50" i="104"/>
  <c r="AZ50" i="104"/>
  <c r="AY50" i="104"/>
  <c r="AX50" i="104"/>
  <c r="AW50" i="104"/>
  <c r="AV50" i="104"/>
  <c r="AU50" i="104"/>
  <c r="AT50" i="104"/>
  <c r="AS50" i="104"/>
  <c r="AR50" i="104"/>
  <c r="AQ50" i="104"/>
  <c r="AP50" i="104"/>
  <c r="AO50" i="104"/>
  <c r="AN50" i="104"/>
  <c r="AM50" i="104"/>
  <c r="AI50" i="104"/>
  <c r="AH50" i="104"/>
  <c r="BE49" i="104"/>
  <c r="BD49" i="104"/>
  <c r="BC49" i="104"/>
  <c r="BB49" i="104"/>
  <c r="BA49" i="104"/>
  <c r="AZ49" i="104"/>
  <c r="AY49" i="104"/>
  <c r="AX49" i="104"/>
  <c r="AW49" i="104"/>
  <c r="AV49" i="104"/>
  <c r="AU49" i="104"/>
  <c r="AT49" i="104"/>
  <c r="AS49" i="104"/>
  <c r="AR49" i="104"/>
  <c r="AQ49" i="104"/>
  <c r="AP49" i="104"/>
  <c r="AO49" i="104"/>
  <c r="AN49" i="104"/>
  <c r="AM49" i="104"/>
  <c r="BE48" i="104"/>
  <c r="BD48" i="104"/>
  <c r="BC48" i="104"/>
  <c r="BB48" i="104"/>
  <c r="BA48" i="104"/>
  <c r="AZ48" i="104"/>
  <c r="AY48" i="104"/>
  <c r="AX48" i="104"/>
  <c r="AW48" i="104"/>
  <c r="AV48" i="104"/>
  <c r="AU48" i="104"/>
  <c r="AT48" i="104"/>
  <c r="AS48" i="104"/>
  <c r="AR48" i="104"/>
  <c r="AQ48" i="104"/>
  <c r="AP48" i="104"/>
  <c r="AO48" i="104"/>
  <c r="AN48" i="104"/>
  <c r="AM48" i="104"/>
  <c r="AI48" i="104"/>
  <c r="AH48" i="104"/>
  <c r="BE47" i="104"/>
  <c r="BD47" i="104"/>
  <c r="BC47" i="104"/>
  <c r="BB47" i="104"/>
  <c r="BA47" i="104"/>
  <c r="AZ47" i="104"/>
  <c r="AY47" i="104"/>
  <c r="AX47" i="104"/>
  <c r="AW47" i="104"/>
  <c r="AV47" i="104"/>
  <c r="AU47" i="104"/>
  <c r="AT47" i="104"/>
  <c r="AS47" i="104"/>
  <c r="AR47" i="104"/>
  <c r="AQ47" i="104"/>
  <c r="AP47" i="104"/>
  <c r="AO47" i="104"/>
  <c r="AN47" i="104"/>
  <c r="AM47" i="104"/>
  <c r="BE46" i="104"/>
  <c r="BD46" i="104"/>
  <c r="BC46" i="104"/>
  <c r="BB46" i="104"/>
  <c r="BA46" i="104"/>
  <c r="AZ46" i="104"/>
  <c r="AY46" i="104"/>
  <c r="AX46" i="104"/>
  <c r="AW46" i="104"/>
  <c r="AV46" i="104"/>
  <c r="AU46" i="104"/>
  <c r="AT46" i="104"/>
  <c r="AS46" i="104"/>
  <c r="AR46" i="104"/>
  <c r="AQ46" i="104"/>
  <c r="AP46" i="104"/>
  <c r="AO46" i="104"/>
  <c r="AN46" i="104"/>
  <c r="AM46" i="104"/>
  <c r="BE45" i="104"/>
  <c r="BD45" i="104"/>
  <c r="BC45" i="104"/>
  <c r="BB45" i="104"/>
  <c r="BA45" i="104"/>
  <c r="AZ45" i="104"/>
  <c r="AY45" i="104"/>
  <c r="AX45" i="104"/>
  <c r="AW45" i="104"/>
  <c r="AV45" i="104"/>
  <c r="AU45" i="104"/>
  <c r="AT45" i="104"/>
  <c r="AS45" i="104"/>
  <c r="AR45" i="104"/>
  <c r="AQ45" i="104"/>
  <c r="AP45" i="104"/>
  <c r="AO45" i="104"/>
  <c r="AN45" i="104"/>
  <c r="AM45" i="104"/>
  <c r="AI45" i="104"/>
  <c r="AH45" i="104"/>
  <c r="BE44" i="104"/>
  <c r="BD44" i="104"/>
  <c r="BC44" i="104"/>
  <c r="BB44" i="104"/>
  <c r="BA44" i="104"/>
  <c r="AZ44" i="104"/>
  <c r="AY44" i="104"/>
  <c r="AX44" i="104"/>
  <c r="AW44" i="104"/>
  <c r="AV44" i="104"/>
  <c r="AU44" i="104"/>
  <c r="AT44" i="104"/>
  <c r="AS44" i="104"/>
  <c r="AR44" i="104"/>
  <c r="AQ44" i="104"/>
  <c r="AP44" i="104"/>
  <c r="AO44" i="104"/>
  <c r="AN44" i="104"/>
  <c r="AM44" i="104"/>
  <c r="AI44" i="104"/>
  <c r="AH44" i="104"/>
  <c r="BE43" i="104"/>
  <c r="BD43" i="104"/>
  <c r="BC43" i="104"/>
  <c r="BB43" i="104"/>
  <c r="BA43" i="104"/>
  <c r="AZ43" i="104"/>
  <c r="AY43" i="104"/>
  <c r="AX43" i="104"/>
  <c r="AW43" i="104"/>
  <c r="AV43" i="104"/>
  <c r="AU43" i="104"/>
  <c r="AT43" i="104"/>
  <c r="AS43" i="104"/>
  <c r="AR43" i="104"/>
  <c r="AQ43" i="104"/>
  <c r="AP43" i="104"/>
  <c r="AO43" i="104"/>
  <c r="AN43" i="104"/>
  <c r="AM43" i="104"/>
  <c r="AI43" i="104"/>
  <c r="AH43" i="104"/>
  <c r="BE42" i="104"/>
  <c r="BD42" i="104"/>
  <c r="BC42" i="104"/>
  <c r="BB42" i="104"/>
  <c r="BA42" i="104"/>
  <c r="AZ42" i="104"/>
  <c r="AY42" i="104"/>
  <c r="AX42" i="104"/>
  <c r="AW42" i="104"/>
  <c r="AV42" i="104"/>
  <c r="AU42" i="104"/>
  <c r="AT42" i="104"/>
  <c r="AS42" i="104"/>
  <c r="AR42" i="104"/>
  <c r="AQ42" i="104"/>
  <c r="AP42" i="104"/>
  <c r="AO42" i="104"/>
  <c r="AN42" i="104"/>
  <c r="AM42" i="104"/>
  <c r="AI42" i="104"/>
  <c r="AH42" i="104"/>
  <c r="BE41" i="104"/>
  <c r="BD41" i="104"/>
  <c r="BC41" i="104"/>
  <c r="BB41" i="104"/>
  <c r="BA41" i="104"/>
  <c r="AZ41" i="104"/>
  <c r="AY41" i="104"/>
  <c r="AX41" i="104"/>
  <c r="AW41" i="104"/>
  <c r="AV41" i="104"/>
  <c r="AU41" i="104"/>
  <c r="AT41" i="104"/>
  <c r="AS41" i="104"/>
  <c r="AR41" i="104"/>
  <c r="AQ41" i="104"/>
  <c r="AP41" i="104"/>
  <c r="AO41" i="104"/>
  <c r="AN41" i="104"/>
  <c r="AM41" i="104"/>
  <c r="AI41" i="104"/>
  <c r="AH41" i="104"/>
  <c r="BE40" i="104"/>
  <c r="BD40" i="104"/>
  <c r="BC40" i="104"/>
  <c r="BB40" i="104"/>
  <c r="BA40" i="104"/>
  <c r="AZ40" i="104"/>
  <c r="AY40" i="104"/>
  <c r="AX40" i="104"/>
  <c r="AW40" i="104"/>
  <c r="AV40" i="104"/>
  <c r="AU40" i="104"/>
  <c r="AT40" i="104"/>
  <c r="AS40" i="104"/>
  <c r="AR40" i="104"/>
  <c r="AQ40" i="104"/>
  <c r="AP40" i="104"/>
  <c r="AO40" i="104"/>
  <c r="AN40" i="104"/>
  <c r="AM40" i="104"/>
  <c r="AI40" i="104"/>
  <c r="AH40" i="104"/>
  <c r="BE39" i="104"/>
  <c r="BD39" i="104"/>
  <c r="BC39" i="104"/>
  <c r="BB39" i="104"/>
  <c r="BA39" i="104"/>
  <c r="AZ39" i="104"/>
  <c r="AY39" i="104"/>
  <c r="AX39" i="104"/>
  <c r="AW39" i="104"/>
  <c r="AV39" i="104"/>
  <c r="AU39" i="104"/>
  <c r="AT39" i="104"/>
  <c r="AS39" i="104"/>
  <c r="AR39" i="104"/>
  <c r="AQ39" i="104"/>
  <c r="AP39" i="104"/>
  <c r="AO39" i="104"/>
  <c r="AN39" i="104"/>
  <c r="AM39" i="104"/>
  <c r="AI39" i="104"/>
  <c r="AH39" i="104"/>
  <c r="BE38" i="104"/>
  <c r="BD38" i="104"/>
  <c r="BC38" i="104"/>
  <c r="BB38" i="104"/>
  <c r="BA38" i="104"/>
  <c r="AZ38" i="104"/>
  <c r="AY38" i="104"/>
  <c r="AX38" i="104"/>
  <c r="AW38" i="104"/>
  <c r="AV38" i="104"/>
  <c r="AU38" i="104"/>
  <c r="AT38" i="104"/>
  <c r="AS38" i="104"/>
  <c r="AR38" i="104"/>
  <c r="AQ38" i="104"/>
  <c r="AP38" i="104"/>
  <c r="AO38" i="104"/>
  <c r="AN38" i="104"/>
  <c r="AM38" i="104"/>
  <c r="AI38" i="104"/>
  <c r="AH38" i="104"/>
  <c r="BE37" i="104"/>
  <c r="BD37" i="104"/>
  <c r="BC37" i="104"/>
  <c r="BB37" i="104"/>
  <c r="BA37" i="104"/>
  <c r="AZ37" i="104"/>
  <c r="AY37" i="104"/>
  <c r="AX37" i="104"/>
  <c r="AW37" i="104"/>
  <c r="AV37" i="104"/>
  <c r="AU37" i="104"/>
  <c r="AT37" i="104"/>
  <c r="AS37" i="104"/>
  <c r="AR37" i="104"/>
  <c r="AQ37" i="104"/>
  <c r="AP37" i="104"/>
  <c r="AO37" i="104"/>
  <c r="AN37" i="104"/>
  <c r="AM37" i="104"/>
  <c r="AI37" i="104"/>
  <c r="AH37" i="104"/>
  <c r="BE36" i="104"/>
  <c r="BD36" i="104"/>
  <c r="BC36" i="104"/>
  <c r="BB36" i="104"/>
  <c r="BA36" i="104"/>
  <c r="AZ36" i="104"/>
  <c r="AY36" i="104"/>
  <c r="AX36" i="104"/>
  <c r="AW36" i="104"/>
  <c r="AV36" i="104"/>
  <c r="AU36" i="104"/>
  <c r="AT36" i="104"/>
  <c r="AS36" i="104"/>
  <c r="AR36" i="104"/>
  <c r="AQ36" i="104"/>
  <c r="AP36" i="104"/>
  <c r="AO36" i="104"/>
  <c r="AN36" i="104"/>
  <c r="AM36" i="104"/>
  <c r="AI36" i="104"/>
  <c r="AH36" i="104"/>
  <c r="BE35" i="104"/>
  <c r="BD35" i="104"/>
  <c r="BC35" i="104"/>
  <c r="BB35" i="104"/>
  <c r="BA35" i="104"/>
  <c r="AZ35" i="104"/>
  <c r="AY35" i="104"/>
  <c r="AX35" i="104"/>
  <c r="AW35" i="104"/>
  <c r="AV35" i="104"/>
  <c r="AU35" i="104"/>
  <c r="AT35" i="104"/>
  <c r="AS35" i="104"/>
  <c r="AR35" i="104"/>
  <c r="AQ35" i="104"/>
  <c r="AP35" i="104"/>
  <c r="AO35" i="104"/>
  <c r="AN35" i="104"/>
  <c r="AM35" i="104"/>
  <c r="AI35" i="104"/>
  <c r="AH35" i="104"/>
  <c r="BE34" i="104"/>
  <c r="BD34" i="104"/>
  <c r="BC34" i="104"/>
  <c r="BB34" i="104"/>
  <c r="BA34" i="104"/>
  <c r="AZ34" i="104"/>
  <c r="AY34" i="104"/>
  <c r="AX34" i="104"/>
  <c r="AW34" i="104"/>
  <c r="AV34" i="104"/>
  <c r="AU34" i="104"/>
  <c r="AT34" i="104"/>
  <c r="AS34" i="104"/>
  <c r="AR34" i="104"/>
  <c r="AQ34" i="104"/>
  <c r="AP34" i="104"/>
  <c r="AO34" i="104"/>
  <c r="AN34" i="104"/>
  <c r="AM34" i="104"/>
  <c r="BE33" i="104"/>
  <c r="BD33" i="104"/>
  <c r="BC33" i="104"/>
  <c r="BB33" i="104"/>
  <c r="BA33" i="104"/>
  <c r="AZ33" i="104"/>
  <c r="AY33" i="104"/>
  <c r="AX33" i="104"/>
  <c r="AW33" i="104"/>
  <c r="AV33" i="104"/>
  <c r="AU33" i="104"/>
  <c r="AT33" i="104"/>
  <c r="AS33" i="104"/>
  <c r="AR33" i="104"/>
  <c r="AQ33" i="104"/>
  <c r="AP33" i="104"/>
  <c r="AO33" i="104"/>
  <c r="AN33" i="104"/>
  <c r="AM33" i="104"/>
  <c r="AI33" i="104"/>
  <c r="AH33" i="104"/>
  <c r="BE32" i="104"/>
  <c r="BD32" i="104"/>
  <c r="BC32" i="104"/>
  <c r="BB32" i="104"/>
  <c r="BA32" i="104"/>
  <c r="AZ32" i="104"/>
  <c r="AY32" i="104"/>
  <c r="AX32" i="104"/>
  <c r="AW32" i="104"/>
  <c r="AV32" i="104"/>
  <c r="AU32" i="104"/>
  <c r="AT32" i="104"/>
  <c r="AS32" i="104"/>
  <c r="AR32" i="104"/>
  <c r="AQ32" i="104"/>
  <c r="AP32" i="104"/>
  <c r="AO32" i="104"/>
  <c r="AN32" i="104"/>
  <c r="AM32" i="104"/>
  <c r="AI32" i="104"/>
  <c r="AH32" i="104"/>
  <c r="BE31" i="104"/>
  <c r="BD31" i="104"/>
  <c r="BC31" i="104"/>
  <c r="BB31" i="104"/>
  <c r="BA31" i="104"/>
  <c r="AZ31" i="104"/>
  <c r="AY31" i="104"/>
  <c r="AX31" i="104"/>
  <c r="AW31" i="104"/>
  <c r="AV31" i="104"/>
  <c r="AU31" i="104"/>
  <c r="AT31" i="104"/>
  <c r="AS31" i="104"/>
  <c r="AR31" i="104"/>
  <c r="AQ31" i="104"/>
  <c r="AP31" i="104"/>
  <c r="AO31" i="104"/>
  <c r="AN31" i="104"/>
  <c r="AM31" i="104"/>
  <c r="BE30" i="104"/>
  <c r="BD30" i="104"/>
  <c r="BC30" i="104"/>
  <c r="BB30" i="104"/>
  <c r="BA30" i="104"/>
  <c r="AZ30" i="104"/>
  <c r="AY30" i="104"/>
  <c r="AX30" i="104"/>
  <c r="AW30" i="104"/>
  <c r="AV30" i="104"/>
  <c r="AU30" i="104"/>
  <c r="AT30" i="104"/>
  <c r="AS30" i="104"/>
  <c r="AR30" i="104"/>
  <c r="AQ30" i="104"/>
  <c r="AP30" i="104"/>
  <c r="AO30" i="104"/>
  <c r="AN30" i="104"/>
  <c r="AM30" i="104"/>
  <c r="BE29" i="104"/>
  <c r="BD29" i="104"/>
  <c r="BC29" i="104"/>
  <c r="BB29" i="104"/>
  <c r="BA29" i="104"/>
  <c r="AZ29" i="104"/>
  <c r="AY29" i="104"/>
  <c r="AX29" i="104"/>
  <c r="AW29" i="104"/>
  <c r="AV29" i="104"/>
  <c r="AU29" i="104"/>
  <c r="AT29" i="104"/>
  <c r="AS29" i="104"/>
  <c r="AR29" i="104"/>
  <c r="AQ29" i="104"/>
  <c r="AP29" i="104"/>
  <c r="AO29" i="104"/>
  <c r="AN29" i="104"/>
  <c r="AM29" i="104"/>
  <c r="AI29" i="104"/>
  <c r="AH29" i="104"/>
  <c r="BE28" i="104"/>
  <c r="BD28" i="104"/>
  <c r="BC28" i="104"/>
  <c r="BB28" i="104"/>
  <c r="BA28" i="104"/>
  <c r="AZ28" i="104"/>
  <c r="AY28" i="104"/>
  <c r="AX28" i="104"/>
  <c r="AW28" i="104"/>
  <c r="AV28" i="104"/>
  <c r="AU28" i="104"/>
  <c r="AT28" i="104"/>
  <c r="AS28" i="104"/>
  <c r="AR28" i="104"/>
  <c r="AQ28" i="104"/>
  <c r="AP28" i="104"/>
  <c r="AO28" i="104"/>
  <c r="AN28" i="104"/>
  <c r="AM28" i="104"/>
  <c r="AI28" i="104"/>
  <c r="AH28" i="104"/>
  <c r="BE27" i="104"/>
  <c r="BD27" i="104"/>
  <c r="BC27" i="104"/>
  <c r="BB27" i="104"/>
  <c r="BA27" i="104"/>
  <c r="AZ27" i="104"/>
  <c r="AY27" i="104"/>
  <c r="AX27" i="104"/>
  <c r="AW27" i="104"/>
  <c r="AV27" i="104"/>
  <c r="AU27" i="104"/>
  <c r="AT27" i="104"/>
  <c r="AS27" i="104"/>
  <c r="AR27" i="104"/>
  <c r="AQ27" i="104"/>
  <c r="AP27" i="104"/>
  <c r="AO27" i="104"/>
  <c r="AN27" i="104"/>
  <c r="AM27" i="104"/>
  <c r="AI27" i="104"/>
  <c r="AH27" i="104"/>
  <c r="BE26" i="104"/>
  <c r="BD26" i="104"/>
  <c r="BC26" i="104"/>
  <c r="BB26" i="104"/>
  <c r="BA26" i="104"/>
  <c r="AZ26" i="104"/>
  <c r="AY26" i="104"/>
  <c r="AX26" i="104"/>
  <c r="AW26" i="104"/>
  <c r="AV26" i="104"/>
  <c r="AU26" i="104"/>
  <c r="AT26" i="104"/>
  <c r="AS26" i="104"/>
  <c r="AR26" i="104"/>
  <c r="AQ26" i="104"/>
  <c r="AP26" i="104"/>
  <c r="AO26" i="104"/>
  <c r="AN26" i="104"/>
  <c r="AM26" i="104"/>
  <c r="AI26" i="104"/>
  <c r="AH26" i="104"/>
  <c r="BE25" i="104"/>
  <c r="BD25" i="104"/>
  <c r="BC25" i="104"/>
  <c r="BB25" i="104"/>
  <c r="BA25" i="104"/>
  <c r="AZ25" i="104"/>
  <c r="AY25" i="104"/>
  <c r="AX25" i="104"/>
  <c r="AW25" i="104"/>
  <c r="AV25" i="104"/>
  <c r="AU25" i="104"/>
  <c r="AT25" i="104"/>
  <c r="AS25" i="104"/>
  <c r="AR25" i="104"/>
  <c r="AQ25" i="104"/>
  <c r="AP25" i="104"/>
  <c r="AO25" i="104"/>
  <c r="AN25" i="104"/>
  <c r="AM25" i="104"/>
  <c r="BE24" i="104"/>
  <c r="BD24" i="104"/>
  <c r="BC24" i="104"/>
  <c r="BB24" i="104"/>
  <c r="BA24" i="104"/>
  <c r="AZ24" i="104"/>
  <c r="AY24" i="104"/>
  <c r="AX24" i="104"/>
  <c r="AW24" i="104"/>
  <c r="AV24" i="104"/>
  <c r="AU24" i="104"/>
  <c r="AT24" i="104"/>
  <c r="AS24" i="104"/>
  <c r="AR24" i="104"/>
  <c r="AQ24" i="104"/>
  <c r="AP24" i="104"/>
  <c r="AO24" i="104"/>
  <c r="AN24" i="104"/>
  <c r="AM24" i="104"/>
  <c r="AI24" i="104"/>
  <c r="AH24" i="104"/>
  <c r="BE23" i="104"/>
  <c r="BD23" i="104"/>
  <c r="BC23" i="104"/>
  <c r="BB23" i="104"/>
  <c r="BA23" i="104"/>
  <c r="AZ23" i="104"/>
  <c r="AY23" i="104"/>
  <c r="AX23" i="104"/>
  <c r="AW23" i="104"/>
  <c r="AV23" i="104"/>
  <c r="AU23" i="104"/>
  <c r="AT23" i="104"/>
  <c r="AS23" i="104"/>
  <c r="AR23" i="104"/>
  <c r="AQ23" i="104"/>
  <c r="AP23" i="104"/>
  <c r="AO23" i="104"/>
  <c r="AN23" i="104"/>
  <c r="AM23" i="104"/>
  <c r="AI23" i="104"/>
  <c r="AH23" i="104"/>
  <c r="BE22" i="104"/>
  <c r="BD22" i="104"/>
  <c r="BC22" i="104"/>
  <c r="BB22" i="104"/>
  <c r="BA22" i="104"/>
  <c r="AZ22" i="104"/>
  <c r="AY22" i="104"/>
  <c r="AX22" i="104"/>
  <c r="AW22" i="104"/>
  <c r="AV22" i="104"/>
  <c r="AU22" i="104"/>
  <c r="AT22" i="104"/>
  <c r="AS22" i="104"/>
  <c r="AR22" i="104"/>
  <c r="AQ22" i="104"/>
  <c r="AP22" i="104"/>
  <c r="AO22" i="104"/>
  <c r="AN22" i="104"/>
  <c r="AM22" i="104"/>
  <c r="AI22" i="104"/>
  <c r="AH22" i="104"/>
  <c r="BE21" i="104"/>
  <c r="BD21" i="104"/>
  <c r="BC21" i="104"/>
  <c r="BB21" i="104"/>
  <c r="BA21" i="104"/>
  <c r="AZ21" i="104"/>
  <c r="AY21" i="104"/>
  <c r="AX21" i="104"/>
  <c r="AW21" i="104"/>
  <c r="AV21" i="104"/>
  <c r="AU21" i="104"/>
  <c r="AT21" i="104"/>
  <c r="AS21" i="104"/>
  <c r="AR21" i="104"/>
  <c r="AQ21" i="104"/>
  <c r="AP21" i="104"/>
  <c r="AO21" i="104"/>
  <c r="AN21" i="104"/>
  <c r="AM21" i="104"/>
  <c r="AI21" i="104"/>
  <c r="AH21" i="104"/>
  <c r="BE20" i="104"/>
  <c r="BD20" i="104"/>
  <c r="BC20" i="104"/>
  <c r="BB20" i="104"/>
  <c r="BA20" i="104"/>
  <c r="AZ20" i="104"/>
  <c r="AY20" i="104"/>
  <c r="AX20" i="104"/>
  <c r="AW20" i="104"/>
  <c r="AV20" i="104"/>
  <c r="AU20" i="104"/>
  <c r="AT20" i="104"/>
  <c r="AS20" i="104"/>
  <c r="AR20" i="104"/>
  <c r="AQ20" i="104"/>
  <c r="AP20" i="104"/>
  <c r="AO20" i="104"/>
  <c r="AN20" i="104"/>
  <c r="AM20" i="104"/>
  <c r="BE19" i="104"/>
  <c r="BD19" i="104"/>
  <c r="BC19" i="104"/>
  <c r="BB19" i="104"/>
  <c r="BA19" i="104"/>
  <c r="AZ19" i="104"/>
  <c r="AY19" i="104"/>
  <c r="AX19" i="104"/>
  <c r="AW19" i="104"/>
  <c r="AV19" i="104"/>
  <c r="AU19" i="104"/>
  <c r="AT19" i="104"/>
  <c r="AS19" i="104"/>
  <c r="AR19" i="104"/>
  <c r="AQ19" i="104"/>
  <c r="AP19" i="104"/>
  <c r="AO19" i="104"/>
  <c r="AN19" i="104"/>
  <c r="AM19" i="104"/>
  <c r="AI19" i="104"/>
  <c r="AH19" i="104"/>
  <c r="BE18" i="104"/>
  <c r="BD18" i="104"/>
  <c r="BC18" i="104"/>
  <c r="BB18" i="104"/>
  <c r="BA18" i="104"/>
  <c r="AZ18" i="104"/>
  <c r="AY18" i="104"/>
  <c r="AX18" i="104"/>
  <c r="AW18" i="104"/>
  <c r="AV18" i="104"/>
  <c r="AU18" i="104"/>
  <c r="AT18" i="104"/>
  <c r="AS18" i="104"/>
  <c r="AR18" i="104"/>
  <c r="AQ18" i="104"/>
  <c r="AP18" i="104"/>
  <c r="AO18" i="104"/>
  <c r="AN18" i="104"/>
  <c r="AM18" i="104"/>
  <c r="AI18" i="104"/>
  <c r="AH18" i="104"/>
  <c r="BE17" i="104"/>
  <c r="BD17" i="104"/>
  <c r="BC17" i="104"/>
  <c r="BB17" i="104"/>
  <c r="BA17" i="104"/>
  <c r="AZ17" i="104"/>
  <c r="AY17" i="104"/>
  <c r="AX17" i="104"/>
  <c r="AW17" i="104"/>
  <c r="AV17" i="104"/>
  <c r="AU17" i="104"/>
  <c r="AT17" i="104"/>
  <c r="AS17" i="104"/>
  <c r="AR17" i="104"/>
  <c r="AQ17" i="104"/>
  <c r="AP17" i="104"/>
  <c r="AO17" i="104"/>
  <c r="AN17" i="104"/>
  <c r="AM17" i="104"/>
  <c r="AI17" i="104"/>
  <c r="AH17" i="104"/>
  <c r="BE16" i="104"/>
  <c r="BD16" i="104"/>
  <c r="BC16" i="104"/>
  <c r="BB16" i="104"/>
  <c r="BA16" i="104"/>
  <c r="AZ16" i="104"/>
  <c r="AY16" i="104"/>
  <c r="AX16" i="104"/>
  <c r="AW16" i="104"/>
  <c r="AV16" i="104"/>
  <c r="AU16" i="104"/>
  <c r="AT16" i="104"/>
  <c r="AS16" i="104"/>
  <c r="AR16" i="104"/>
  <c r="AQ16" i="104"/>
  <c r="AP16" i="104"/>
  <c r="AO16" i="104"/>
  <c r="AN16" i="104"/>
  <c r="AM16" i="104"/>
  <c r="AI16" i="104"/>
  <c r="AH16" i="104"/>
  <c r="BE15" i="104"/>
  <c r="BD15" i="104"/>
  <c r="BC15" i="104"/>
  <c r="BB15" i="104"/>
  <c r="BA15" i="104"/>
  <c r="AZ15" i="104"/>
  <c r="AY15" i="104"/>
  <c r="AX15" i="104"/>
  <c r="AW15" i="104"/>
  <c r="AV15" i="104"/>
  <c r="AU15" i="104"/>
  <c r="AT15" i="104"/>
  <c r="AS15" i="104"/>
  <c r="AR15" i="104"/>
  <c r="AQ15" i="104"/>
  <c r="AP15" i="104"/>
  <c r="AO15" i="104"/>
  <c r="AN15" i="104"/>
  <c r="AM15" i="104"/>
  <c r="AI15" i="104"/>
  <c r="AH15" i="104"/>
  <c r="BE14" i="104"/>
  <c r="BD14" i="104"/>
  <c r="BC14" i="104"/>
  <c r="BB14" i="104"/>
  <c r="BA14" i="104"/>
  <c r="AZ14" i="104"/>
  <c r="AY14" i="104"/>
  <c r="AX14" i="104"/>
  <c r="AW14" i="104"/>
  <c r="AV14" i="104"/>
  <c r="AU14" i="104"/>
  <c r="AT14" i="104"/>
  <c r="AS14" i="104"/>
  <c r="AR14" i="104"/>
  <c r="AQ14" i="104"/>
  <c r="AP14" i="104"/>
  <c r="AO14" i="104"/>
  <c r="AN14" i="104"/>
  <c r="AM14" i="104"/>
  <c r="AI14" i="104"/>
  <c r="AH14" i="104"/>
  <c r="BE13" i="104"/>
  <c r="BD13" i="104"/>
  <c r="BC13" i="104"/>
  <c r="BB13" i="104"/>
  <c r="BA13" i="104"/>
  <c r="AZ13" i="104"/>
  <c r="AY13" i="104"/>
  <c r="AX13" i="104"/>
  <c r="AW13" i="104"/>
  <c r="AV13" i="104"/>
  <c r="AU13" i="104"/>
  <c r="AT13" i="104"/>
  <c r="AS13" i="104"/>
  <c r="AR13" i="104"/>
  <c r="AQ13" i="104"/>
  <c r="AP13" i="104"/>
  <c r="AO13" i="104"/>
  <c r="AN13" i="104"/>
  <c r="AM13" i="104"/>
  <c r="AI13" i="104"/>
  <c r="AH13" i="104"/>
  <c r="BE12" i="104"/>
  <c r="BD12" i="104"/>
  <c r="BC12" i="104"/>
  <c r="BB12" i="104"/>
  <c r="BA12" i="104"/>
  <c r="AZ12" i="104"/>
  <c r="AY12" i="104"/>
  <c r="AX12" i="104"/>
  <c r="AW12" i="104"/>
  <c r="AV12" i="104"/>
  <c r="AU12" i="104"/>
  <c r="AT12" i="104"/>
  <c r="AS12" i="104"/>
  <c r="AR12" i="104"/>
  <c r="AQ12" i="104"/>
  <c r="AP12" i="104"/>
  <c r="AO12" i="104"/>
  <c r="AN12" i="104"/>
  <c r="AM12" i="104"/>
  <c r="AI12" i="104"/>
  <c r="AH12" i="104"/>
  <c r="BE11" i="104"/>
  <c r="BD11" i="104"/>
  <c r="BC11" i="104"/>
  <c r="BB11" i="104"/>
  <c r="BA11" i="104"/>
  <c r="AZ11" i="104"/>
  <c r="AY11" i="104"/>
  <c r="AX11" i="104"/>
  <c r="AW11" i="104"/>
  <c r="AV11" i="104"/>
  <c r="AU11" i="104"/>
  <c r="AT11" i="104"/>
  <c r="AS11" i="104"/>
  <c r="AR11" i="104"/>
  <c r="AQ11" i="104"/>
  <c r="AP11" i="104"/>
  <c r="AO11" i="104"/>
  <c r="AN11" i="104"/>
  <c r="AM11" i="104"/>
  <c r="AI11" i="104"/>
  <c r="AH11" i="104"/>
  <c r="BE10" i="104"/>
  <c r="BD10" i="104"/>
  <c r="BC10" i="104"/>
  <c r="BB10" i="104"/>
  <c r="BA10" i="104"/>
  <c r="AZ10" i="104"/>
  <c r="AY10" i="104"/>
  <c r="AX10" i="104"/>
  <c r="AW10" i="104"/>
  <c r="AV10" i="104"/>
  <c r="AU10" i="104"/>
  <c r="AT10" i="104"/>
  <c r="AS10" i="104"/>
  <c r="AR10" i="104"/>
  <c r="AQ10" i="104"/>
  <c r="AP10" i="104"/>
  <c r="AO10" i="104"/>
  <c r="AN10" i="104"/>
  <c r="AM10" i="104"/>
  <c r="AI10" i="104"/>
  <c r="AH10" i="104"/>
  <c r="BE9" i="104"/>
  <c r="BD9" i="104"/>
  <c r="BC9" i="104"/>
  <c r="BB9" i="104"/>
  <c r="BA9" i="104"/>
  <c r="AZ9" i="104"/>
  <c r="AY9" i="104"/>
  <c r="AX9" i="104"/>
  <c r="AW9" i="104"/>
  <c r="AV9" i="104"/>
  <c r="AU9" i="104"/>
  <c r="AT9" i="104"/>
  <c r="AS9" i="104"/>
  <c r="AR9" i="104"/>
  <c r="AQ9" i="104"/>
  <c r="AP9" i="104"/>
  <c r="AO9" i="104"/>
  <c r="AN9" i="104"/>
  <c r="AM9" i="104"/>
  <c r="AI9" i="104"/>
  <c r="AH9" i="104"/>
  <c r="AI8" i="104"/>
  <c r="AH8" i="104"/>
  <c r="BE7" i="104"/>
  <c r="BD7" i="104"/>
  <c r="BC7" i="104"/>
  <c r="BB7" i="104"/>
  <c r="BA7" i="104"/>
  <c r="AZ7" i="104"/>
  <c r="AY7" i="104"/>
  <c r="AX7" i="104"/>
  <c r="AW7" i="104"/>
  <c r="AV7" i="104"/>
  <c r="AU7" i="104"/>
  <c r="AT7" i="104"/>
  <c r="AS7" i="104"/>
  <c r="AR7" i="104"/>
  <c r="AQ7" i="104"/>
  <c r="AP7" i="104"/>
  <c r="AO7" i="104"/>
  <c r="AN7" i="104"/>
  <c r="AM7" i="104"/>
  <c r="BE188" i="103"/>
  <c r="BD188" i="103"/>
  <c r="BC188" i="103"/>
  <c r="BB188" i="103"/>
  <c r="BA188" i="103"/>
  <c r="AZ188" i="103"/>
  <c r="AY188" i="103"/>
  <c r="AX188" i="103"/>
  <c r="AW188" i="103"/>
  <c r="AV188" i="103"/>
  <c r="AU188" i="103"/>
  <c r="AT188" i="103"/>
  <c r="AS188" i="103"/>
  <c r="AR188" i="103"/>
  <c r="AQ188" i="103"/>
  <c r="AP188" i="103"/>
  <c r="AO188" i="103"/>
  <c r="AN188" i="103"/>
  <c r="AM188" i="103"/>
  <c r="BE187" i="103"/>
  <c r="BD187" i="103"/>
  <c r="BC187" i="103"/>
  <c r="BB187" i="103"/>
  <c r="BA187" i="103"/>
  <c r="AZ187" i="103"/>
  <c r="AY187" i="103"/>
  <c r="AX187" i="103"/>
  <c r="AW187" i="103"/>
  <c r="AV187" i="103"/>
  <c r="AU187" i="103"/>
  <c r="AT187" i="103"/>
  <c r="AS187" i="103"/>
  <c r="AR187" i="103"/>
  <c r="AQ187" i="103"/>
  <c r="AP187" i="103"/>
  <c r="AO187" i="103"/>
  <c r="AN187" i="103"/>
  <c r="AM187" i="103"/>
  <c r="AI187" i="103"/>
  <c r="AH187" i="103"/>
  <c r="BE186" i="103"/>
  <c r="BD186" i="103"/>
  <c r="BC186" i="103"/>
  <c r="BB186" i="103"/>
  <c r="BA186" i="103"/>
  <c r="AZ186" i="103"/>
  <c r="AY186" i="103"/>
  <c r="AX186" i="103"/>
  <c r="AW186" i="103"/>
  <c r="AV186" i="103"/>
  <c r="AU186" i="103"/>
  <c r="AT186" i="103"/>
  <c r="AS186" i="103"/>
  <c r="AR186" i="103"/>
  <c r="AQ186" i="103"/>
  <c r="AP186" i="103"/>
  <c r="AO186" i="103"/>
  <c r="AN186" i="103"/>
  <c r="AM186" i="103"/>
  <c r="AI186" i="103"/>
  <c r="AH186" i="103"/>
  <c r="BE185" i="103"/>
  <c r="BD185" i="103"/>
  <c r="BC185" i="103"/>
  <c r="BB185" i="103"/>
  <c r="BA185" i="103"/>
  <c r="AZ185" i="103"/>
  <c r="AY185" i="103"/>
  <c r="AX185" i="103"/>
  <c r="AW185" i="103"/>
  <c r="AV185" i="103"/>
  <c r="AU185" i="103"/>
  <c r="AT185" i="103"/>
  <c r="AS185" i="103"/>
  <c r="AR185" i="103"/>
  <c r="AQ185" i="103"/>
  <c r="AP185" i="103"/>
  <c r="AO185" i="103"/>
  <c r="AN185" i="103"/>
  <c r="AM185" i="103"/>
  <c r="AI185" i="103"/>
  <c r="AH185" i="103"/>
  <c r="BE184" i="103"/>
  <c r="BD184" i="103"/>
  <c r="BC184" i="103"/>
  <c r="BB184" i="103"/>
  <c r="BA184" i="103"/>
  <c r="AZ184" i="103"/>
  <c r="AY184" i="103"/>
  <c r="AX184" i="103"/>
  <c r="AW184" i="103"/>
  <c r="AV184" i="103"/>
  <c r="AU184" i="103"/>
  <c r="AT184" i="103"/>
  <c r="AS184" i="103"/>
  <c r="AR184" i="103"/>
  <c r="AQ184" i="103"/>
  <c r="AP184" i="103"/>
  <c r="AO184" i="103"/>
  <c r="AN184" i="103"/>
  <c r="AM184" i="103"/>
  <c r="AI184" i="103"/>
  <c r="AH184" i="103"/>
  <c r="BE183" i="103"/>
  <c r="BD183" i="103"/>
  <c r="BC183" i="103"/>
  <c r="BB183" i="103"/>
  <c r="BA183" i="103"/>
  <c r="AZ183" i="103"/>
  <c r="AY183" i="103"/>
  <c r="AX183" i="103"/>
  <c r="AW183" i="103"/>
  <c r="AV183" i="103"/>
  <c r="AU183" i="103"/>
  <c r="AT183" i="103"/>
  <c r="AS183" i="103"/>
  <c r="AR183" i="103"/>
  <c r="AQ183" i="103"/>
  <c r="AP183" i="103"/>
  <c r="AO183" i="103"/>
  <c r="AN183" i="103"/>
  <c r="AM183" i="103"/>
  <c r="AI183" i="103"/>
  <c r="AH183" i="103"/>
  <c r="BE182" i="103"/>
  <c r="BD182" i="103"/>
  <c r="BC182" i="103"/>
  <c r="BB182" i="103"/>
  <c r="BA182" i="103"/>
  <c r="AZ182" i="103"/>
  <c r="AY182" i="103"/>
  <c r="AX182" i="103"/>
  <c r="AW182" i="103"/>
  <c r="AV182" i="103"/>
  <c r="AU182" i="103"/>
  <c r="AT182" i="103"/>
  <c r="AS182" i="103"/>
  <c r="AR182" i="103"/>
  <c r="AQ182" i="103"/>
  <c r="AP182" i="103"/>
  <c r="AO182" i="103"/>
  <c r="AN182" i="103"/>
  <c r="AM182" i="103"/>
  <c r="AI182" i="103"/>
  <c r="AH182" i="103"/>
  <c r="BE181" i="103"/>
  <c r="BD181" i="103"/>
  <c r="BC181" i="103"/>
  <c r="BB181" i="103"/>
  <c r="BA181" i="103"/>
  <c r="AZ181" i="103"/>
  <c r="AY181" i="103"/>
  <c r="AX181" i="103"/>
  <c r="AW181" i="103"/>
  <c r="AV181" i="103"/>
  <c r="AU181" i="103"/>
  <c r="AT181" i="103"/>
  <c r="AS181" i="103"/>
  <c r="AR181" i="103"/>
  <c r="AQ181" i="103"/>
  <c r="AP181" i="103"/>
  <c r="AO181" i="103"/>
  <c r="AN181" i="103"/>
  <c r="AM181" i="103"/>
  <c r="AI181" i="103"/>
  <c r="AH181" i="103"/>
  <c r="BE180" i="103"/>
  <c r="BD180" i="103"/>
  <c r="BC180" i="103"/>
  <c r="BB180" i="103"/>
  <c r="BA180" i="103"/>
  <c r="AZ180" i="103"/>
  <c r="AY180" i="103"/>
  <c r="AX180" i="103"/>
  <c r="AW180" i="103"/>
  <c r="AV180" i="103"/>
  <c r="AU180" i="103"/>
  <c r="AT180" i="103"/>
  <c r="AS180" i="103"/>
  <c r="AR180" i="103"/>
  <c r="AQ180" i="103"/>
  <c r="AP180" i="103"/>
  <c r="AO180" i="103"/>
  <c r="AN180" i="103"/>
  <c r="AM180" i="103"/>
  <c r="AI180" i="103"/>
  <c r="AH180" i="103"/>
  <c r="BE179" i="103"/>
  <c r="BD179" i="103"/>
  <c r="BC179" i="103"/>
  <c r="BB179" i="103"/>
  <c r="BA179" i="103"/>
  <c r="AZ179" i="103"/>
  <c r="AY179" i="103"/>
  <c r="AX179" i="103"/>
  <c r="AW179" i="103"/>
  <c r="AV179" i="103"/>
  <c r="AU179" i="103"/>
  <c r="AT179" i="103"/>
  <c r="AS179" i="103"/>
  <c r="AR179" i="103"/>
  <c r="AQ179" i="103"/>
  <c r="AP179" i="103"/>
  <c r="AO179" i="103"/>
  <c r="AN179" i="103"/>
  <c r="AM179" i="103"/>
  <c r="AI179" i="103"/>
  <c r="AH179" i="103"/>
  <c r="BE178" i="103"/>
  <c r="BD178" i="103"/>
  <c r="BC178" i="103"/>
  <c r="BB178" i="103"/>
  <c r="BA178" i="103"/>
  <c r="AZ178" i="103"/>
  <c r="AY178" i="103"/>
  <c r="AX178" i="103"/>
  <c r="AW178" i="103"/>
  <c r="AV178" i="103"/>
  <c r="AU178" i="103"/>
  <c r="AT178" i="103"/>
  <c r="AS178" i="103"/>
  <c r="AR178" i="103"/>
  <c r="AQ178" i="103"/>
  <c r="AP178" i="103"/>
  <c r="AO178" i="103"/>
  <c r="AN178" i="103"/>
  <c r="AM178" i="103"/>
  <c r="AI178" i="103"/>
  <c r="AH178" i="103"/>
  <c r="BE177" i="103"/>
  <c r="BD177" i="103"/>
  <c r="BC177" i="103"/>
  <c r="BB177" i="103"/>
  <c r="BA177" i="103"/>
  <c r="AZ177" i="103"/>
  <c r="AY177" i="103"/>
  <c r="AX177" i="103"/>
  <c r="AW177" i="103"/>
  <c r="AV177" i="103"/>
  <c r="AU177" i="103"/>
  <c r="AT177" i="103"/>
  <c r="AS177" i="103"/>
  <c r="AR177" i="103"/>
  <c r="AQ177" i="103"/>
  <c r="AP177" i="103"/>
  <c r="AO177" i="103"/>
  <c r="AN177" i="103"/>
  <c r="AM177" i="103"/>
  <c r="AI177" i="103"/>
  <c r="AH177" i="103"/>
  <c r="BE176" i="103"/>
  <c r="BD176" i="103"/>
  <c r="BC176" i="103"/>
  <c r="BB176" i="103"/>
  <c r="BA176" i="103"/>
  <c r="AZ176" i="103"/>
  <c r="AY176" i="103"/>
  <c r="AX176" i="103"/>
  <c r="AW176" i="103"/>
  <c r="AV176" i="103"/>
  <c r="AU176" i="103"/>
  <c r="AT176" i="103"/>
  <c r="AS176" i="103"/>
  <c r="AR176" i="103"/>
  <c r="AQ176" i="103"/>
  <c r="AP176" i="103"/>
  <c r="AO176" i="103"/>
  <c r="AN176" i="103"/>
  <c r="AM176" i="103"/>
  <c r="AI176" i="103"/>
  <c r="AH176" i="103"/>
  <c r="BE175" i="103"/>
  <c r="BD175" i="103"/>
  <c r="BC175" i="103"/>
  <c r="BB175" i="103"/>
  <c r="BA175" i="103"/>
  <c r="AZ175" i="103"/>
  <c r="AY175" i="103"/>
  <c r="AX175" i="103"/>
  <c r="AW175" i="103"/>
  <c r="AV175" i="103"/>
  <c r="AU175" i="103"/>
  <c r="AT175" i="103"/>
  <c r="AS175" i="103"/>
  <c r="AR175" i="103"/>
  <c r="AQ175" i="103"/>
  <c r="AP175" i="103"/>
  <c r="AO175" i="103"/>
  <c r="AN175" i="103"/>
  <c r="AM175" i="103"/>
  <c r="BE174" i="103"/>
  <c r="BD174" i="103"/>
  <c r="BC174" i="103"/>
  <c r="BB174" i="103"/>
  <c r="BA174" i="103"/>
  <c r="AZ174" i="103"/>
  <c r="AY174" i="103"/>
  <c r="AX174" i="103"/>
  <c r="AW174" i="103"/>
  <c r="AV174" i="103"/>
  <c r="AU174" i="103"/>
  <c r="AT174" i="103"/>
  <c r="AS174" i="103"/>
  <c r="AR174" i="103"/>
  <c r="AQ174" i="103"/>
  <c r="AP174" i="103"/>
  <c r="AO174" i="103"/>
  <c r="AN174" i="103"/>
  <c r="AM174" i="103"/>
  <c r="AI174" i="103"/>
  <c r="AH174" i="103"/>
  <c r="BE173" i="103"/>
  <c r="BD173" i="103"/>
  <c r="BC173" i="103"/>
  <c r="BB173" i="103"/>
  <c r="BA173" i="103"/>
  <c r="AZ173" i="103"/>
  <c r="AY173" i="103"/>
  <c r="AX173" i="103"/>
  <c r="AW173" i="103"/>
  <c r="AV173" i="103"/>
  <c r="AU173" i="103"/>
  <c r="AT173" i="103"/>
  <c r="AS173" i="103"/>
  <c r="AR173" i="103"/>
  <c r="AQ173" i="103"/>
  <c r="AP173" i="103"/>
  <c r="AO173" i="103"/>
  <c r="AN173" i="103"/>
  <c r="AM173" i="103"/>
  <c r="BE172" i="103"/>
  <c r="BD172" i="103"/>
  <c r="BC172" i="103"/>
  <c r="BB172" i="103"/>
  <c r="BA172" i="103"/>
  <c r="AZ172" i="103"/>
  <c r="AY172" i="103"/>
  <c r="AX172" i="103"/>
  <c r="AW172" i="103"/>
  <c r="AV172" i="103"/>
  <c r="AU172" i="103"/>
  <c r="AT172" i="103"/>
  <c r="AS172" i="103"/>
  <c r="AR172" i="103"/>
  <c r="AQ172" i="103"/>
  <c r="AP172" i="103"/>
  <c r="AO172" i="103"/>
  <c r="AN172" i="103"/>
  <c r="AM172" i="103"/>
  <c r="AI172" i="103"/>
  <c r="AH172" i="103"/>
  <c r="BE171" i="103"/>
  <c r="BD171" i="103"/>
  <c r="BC171" i="103"/>
  <c r="BB171" i="103"/>
  <c r="BA171" i="103"/>
  <c r="AZ171" i="103"/>
  <c r="AY171" i="103"/>
  <c r="AX171" i="103"/>
  <c r="AW171" i="103"/>
  <c r="AV171" i="103"/>
  <c r="AU171" i="103"/>
  <c r="AT171" i="103"/>
  <c r="AS171" i="103"/>
  <c r="AR171" i="103"/>
  <c r="AQ171" i="103"/>
  <c r="AP171" i="103"/>
  <c r="AO171" i="103"/>
  <c r="AN171" i="103"/>
  <c r="AM171" i="103"/>
  <c r="AI171" i="103"/>
  <c r="AH171" i="103"/>
  <c r="BE170" i="103"/>
  <c r="BD170" i="103"/>
  <c r="BC170" i="103"/>
  <c r="BB170" i="103"/>
  <c r="BA170" i="103"/>
  <c r="AZ170" i="103"/>
  <c r="AY170" i="103"/>
  <c r="AX170" i="103"/>
  <c r="AW170" i="103"/>
  <c r="AV170" i="103"/>
  <c r="AU170" i="103"/>
  <c r="AT170" i="103"/>
  <c r="AS170" i="103"/>
  <c r="AR170" i="103"/>
  <c r="AQ170" i="103"/>
  <c r="AP170" i="103"/>
  <c r="AO170" i="103"/>
  <c r="AN170" i="103"/>
  <c r="AM170" i="103"/>
  <c r="AI170" i="103"/>
  <c r="AH170" i="103"/>
  <c r="BE169" i="103"/>
  <c r="BD169" i="103"/>
  <c r="BC169" i="103"/>
  <c r="BB169" i="103"/>
  <c r="BA169" i="103"/>
  <c r="AZ169" i="103"/>
  <c r="AY169" i="103"/>
  <c r="AX169" i="103"/>
  <c r="AW169" i="103"/>
  <c r="AV169" i="103"/>
  <c r="AU169" i="103"/>
  <c r="AT169" i="103"/>
  <c r="AS169" i="103"/>
  <c r="AR169" i="103"/>
  <c r="AQ169" i="103"/>
  <c r="AP169" i="103"/>
  <c r="AO169" i="103"/>
  <c r="AN169" i="103"/>
  <c r="AM169" i="103"/>
  <c r="AI169" i="103"/>
  <c r="AH169" i="103"/>
  <c r="BE168" i="103"/>
  <c r="BD168" i="103"/>
  <c r="BC168" i="103"/>
  <c r="BB168" i="103"/>
  <c r="BA168" i="103"/>
  <c r="AZ168" i="103"/>
  <c r="AY168" i="103"/>
  <c r="AX168" i="103"/>
  <c r="AW168" i="103"/>
  <c r="AV168" i="103"/>
  <c r="AU168" i="103"/>
  <c r="AT168" i="103"/>
  <c r="AS168" i="103"/>
  <c r="AR168" i="103"/>
  <c r="AQ168" i="103"/>
  <c r="AP168" i="103"/>
  <c r="AO168" i="103"/>
  <c r="AN168" i="103"/>
  <c r="AM168" i="103"/>
  <c r="AI168" i="103"/>
  <c r="AH168" i="103"/>
  <c r="BE167" i="103"/>
  <c r="BD167" i="103"/>
  <c r="BC167" i="103"/>
  <c r="BB167" i="103"/>
  <c r="BA167" i="103"/>
  <c r="AZ167" i="103"/>
  <c r="AY167" i="103"/>
  <c r="AX167" i="103"/>
  <c r="AW167" i="103"/>
  <c r="AV167" i="103"/>
  <c r="AU167" i="103"/>
  <c r="AT167" i="103"/>
  <c r="AS167" i="103"/>
  <c r="AR167" i="103"/>
  <c r="AQ167" i="103"/>
  <c r="AP167" i="103"/>
  <c r="AO167" i="103"/>
  <c r="AN167" i="103"/>
  <c r="AM167" i="103"/>
  <c r="AI167" i="103"/>
  <c r="AH167" i="103"/>
  <c r="BE166" i="103"/>
  <c r="BD166" i="103"/>
  <c r="BC166" i="103"/>
  <c r="BB166" i="103"/>
  <c r="BA166" i="103"/>
  <c r="AZ166" i="103"/>
  <c r="AY166" i="103"/>
  <c r="AX166" i="103"/>
  <c r="AW166" i="103"/>
  <c r="AV166" i="103"/>
  <c r="AU166" i="103"/>
  <c r="AT166" i="103"/>
  <c r="AS166" i="103"/>
  <c r="AR166" i="103"/>
  <c r="AQ166" i="103"/>
  <c r="AP166" i="103"/>
  <c r="AO166" i="103"/>
  <c r="AN166" i="103"/>
  <c r="AM166" i="103"/>
  <c r="AI166" i="103"/>
  <c r="AH166" i="103"/>
  <c r="BE165" i="103"/>
  <c r="BD165" i="103"/>
  <c r="BC165" i="103"/>
  <c r="BB165" i="103"/>
  <c r="BA165" i="103"/>
  <c r="AZ165" i="103"/>
  <c r="AY165" i="103"/>
  <c r="AX165" i="103"/>
  <c r="AW165" i="103"/>
  <c r="AV165" i="103"/>
  <c r="AU165" i="103"/>
  <c r="AT165" i="103"/>
  <c r="AS165" i="103"/>
  <c r="AR165" i="103"/>
  <c r="AQ165" i="103"/>
  <c r="AP165" i="103"/>
  <c r="AO165" i="103"/>
  <c r="AN165" i="103"/>
  <c r="AM165" i="103"/>
  <c r="AI165" i="103"/>
  <c r="AH165" i="103"/>
  <c r="BE164" i="103"/>
  <c r="BD164" i="103"/>
  <c r="BC164" i="103"/>
  <c r="BB164" i="103"/>
  <c r="BA164" i="103"/>
  <c r="AZ164" i="103"/>
  <c r="AY164" i="103"/>
  <c r="AX164" i="103"/>
  <c r="AW164" i="103"/>
  <c r="AV164" i="103"/>
  <c r="AU164" i="103"/>
  <c r="AT164" i="103"/>
  <c r="AS164" i="103"/>
  <c r="AR164" i="103"/>
  <c r="AQ164" i="103"/>
  <c r="AP164" i="103"/>
  <c r="AO164" i="103"/>
  <c r="AN164" i="103"/>
  <c r="AM164" i="103"/>
  <c r="BE163" i="103"/>
  <c r="BD163" i="103"/>
  <c r="BC163" i="103"/>
  <c r="BB163" i="103"/>
  <c r="BA163" i="103"/>
  <c r="AZ163" i="103"/>
  <c r="AY163" i="103"/>
  <c r="AX163" i="103"/>
  <c r="AW163" i="103"/>
  <c r="AV163" i="103"/>
  <c r="AU163" i="103"/>
  <c r="AT163" i="103"/>
  <c r="AS163" i="103"/>
  <c r="AR163" i="103"/>
  <c r="AQ163" i="103"/>
  <c r="AP163" i="103"/>
  <c r="AO163" i="103"/>
  <c r="AN163" i="103"/>
  <c r="AM163" i="103"/>
  <c r="AI163" i="103"/>
  <c r="AH163" i="103"/>
  <c r="BE162" i="103"/>
  <c r="BD162" i="103"/>
  <c r="BC162" i="103"/>
  <c r="BB162" i="103"/>
  <c r="BA162" i="103"/>
  <c r="AZ162" i="103"/>
  <c r="AY162" i="103"/>
  <c r="AX162" i="103"/>
  <c r="AW162" i="103"/>
  <c r="AV162" i="103"/>
  <c r="AU162" i="103"/>
  <c r="AT162" i="103"/>
  <c r="AS162" i="103"/>
  <c r="AR162" i="103"/>
  <c r="AQ162" i="103"/>
  <c r="AP162" i="103"/>
  <c r="AO162" i="103"/>
  <c r="AN162" i="103"/>
  <c r="AM162" i="103"/>
  <c r="BE161" i="103"/>
  <c r="BD161" i="103"/>
  <c r="BC161" i="103"/>
  <c r="BB161" i="103"/>
  <c r="BA161" i="103"/>
  <c r="AZ161" i="103"/>
  <c r="AY161" i="103"/>
  <c r="AX161" i="103"/>
  <c r="AW161" i="103"/>
  <c r="AV161" i="103"/>
  <c r="AU161" i="103"/>
  <c r="AT161" i="103"/>
  <c r="AS161" i="103"/>
  <c r="AR161" i="103"/>
  <c r="AQ161" i="103"/>
  <c r="AP161" i="103"/>
  <c r="AO161" i="103"/>
  <c r="AN161" i="103"/>
  <c r="AM161" i="103"/>
  <c r="AI161" i="103"/>
  <c r="AH161" i="103"/>
  <c r="BE160" i="103"/>
  <c r="BD160" i="103"/>
  <c r="BC160" i="103"/>
  <c r="BB160" i="103"/>
  <c r="BA160" i="103"/>
  <c r="AZ160" i="103"/>
  <c r="AY160" i="103"/>
  <c r="AX160" i="103"/>
  <c r="AW160" i="103"/>
  <c r="AV160" i="103"/>
  <c r="AU160" i="103"/>
  <c r="AT160" i="103"/>
  <c r="AS160" i="103"/>
  <c r="AR160" i="103"/>
  <c r="AQ160" i="103"/>
  <c r="AP160" i="103"/>
  <c r="AO160" i="103"/>
  <c r="AN160" i="103"/>
  <c r="AM160" i="103"/>
  <c r="BE159" i="103"/>
  <c r="BD159" i="103"/>
  <c r="BC159" i="103"/>
  <c r="BB159" i="103"/>
  <c r="BA159" i="103"/>
  <c r="AZ159" i="103"/>
  <c r="AY159" i="103"/>
  <c r="AX159" i="103"/>
  <c r="AW159" i="103"/>
  <c r="AV159" i="103"/>
  <c r="AU159" i="103"/>
  <c r="AT159" i="103"/>
  <c r="AS159" i="103"/>
  <c r="AR159" i="103"/>
  <c r="AQ159" i="103"/>
  <c r="AP159" i="103"/>
  <c r="AO159" i="103"/>
  <c r="AN159" i="103"/>
  <c r="AM159" i="103"/>
  <c r="AI159" i="103"/>
  <c r="AH159" i="103"/>
  <c r="BE158" i="103"/>
  <c r="BD158" i="103"/>
  <c r="BC158" i="103"/>
  <c r="BB158" i="103"/>
  <c r="BA158" i="103"/>
  <c r="AZ158" i="103"/>
  <c r="AY158" i="103"/>
  <c r="AX158" i="103"/>
  <c r="AW158" i="103"/>
  <c r="AV158" i="103"/>
  <c r="AU158" i="103"/>
  <c r="AT158" i="103"/>
  <c r="AS158" i="103"/>
  <c r="AR158" i="103"/>
  <c r="AQ158" i="103"/>
  <c r="AP158" i="103"/>
  <c r="AO158" i="103"/>
  <c r="AN158" i="103"/>
  <c r="AM158" i="103"/>
  <c r="BE157" i="103"/>
  <c r="BD157" i="103"/>
  <c r="BC157" i="103"/>
  <c r="BB157" i="103"/>
  <c r="BA157" i="103"/>
  <c r="AZ157" i="103"/>
  <c r="AY157" i="103"/>
  <c r="AX157" i="103"/>
  <c r="AW157" i="103"/>
  <c r="AV157" i="103"/>
  <c r="AU157" i="103"/>
  <c r="AT157" i="103"/>
  <c r="AS157" i="103"/>
  <c r="AR157" i="103"/>
  <c r="AQ157" i="103"/>
  <c r="AP157" i="103"/>
  <c r="AO157" i="103"/>
  <c r="AN157" i="103"/>
  <c r="AM157" i="103"/>
  <c r="AI157" i="103"/>
  <c r="AH157" i="103"/>
  <c r="BE156" i="103"/>
  <c r="BD156" i="103"/>
  <c r="BC156" i="103"/>
  <c r="BB156" i="103"/>
  <c r="BA156" i="103"/>
  <c r="AZ156" i="103"/>
  <c r="AY156" i="103"/>
  <c r="AX156" i="103"/>
  <c r="AW156" i="103"/>
  <c r="AV156" i="103"/>
  <c r="AU156" i="103"/>
  <c r="AT156" i="103"/>
  <c r="AS156" i="103"/>
  <c r="AR156" i="103"/>
  <c r="AQ156" i="103"/>
  <c r="AP156" i="103"/>
  <c r="AO156" i="103"/>
  <c r="AN156" i="103"/>
  <c r="AM156" i="103"/>
  <c r="AI156" i="103"/>
  <c r="AH156" i="103"/>
  <c r="BE155" i="103"/>
  <c r="BD155" i="103"/>
  <c r="BC155" i="103"/>
  <c r="BB155" i="103"/>
  <c r="BA155" i="103"/>
  <c r="AZ155" i="103"/>
  <c r="AY155" i="103"/>
  <c r="AX155" i="103"/>
  <c r="AW155" i="103"/>
  <c r="AV155" i="103"/>
  <c r="AU155" i="103"/>
  <c r="AT155" i="103"/>
  <c r="AS155" i="103"/>
  <c r="AR155" i="103"/>
  <c r="AQ155" i="103"/>
  <c r="AP155" i="103"/>
  <c r="AO155" i="103"/>
  <c r="AN155" i="103"/>
  <c r="AM155" i="103"/>
  <c r="AI155" i="103"/>
  <c r="AH155" i="103"/>
  <c r="BE154" i="103"/>
  <c r="BD154" i="103"/>
  <c r="BC154" i="103"/>
  <c r="BB154" i="103"/>
  <c r="BA154" i="103"/>
  <c r="AZ154" i="103"/>
  <c r="AY154" i="103"/>
  <c r="AX154" i="103"/>
  <c r="AW154" i="103"/>
  <c r="AV154" i="103"/>
  <c r="AU154" i="103"/>
  <c r="AT154" i="103"/>
  <c r="AS154" i="103"/>
  <c r="AR154" i="103"/>
  <c r="AQ154" i="103"/>
  <c r="AP154" i="103"/>
  <c r="AO154" i="103"/>
  <c r="AN154" i="103"/>
  <c r="AM154" i="103"/>
  <c r="AI154" i="103"/>
  <c r="AH154" i="103"/>
  <c r="BE153" i="103"/>
  <c r="BD153" i="103"/>
  <c r="BC153" i="103"/>
  <c r="BB153" i="103"/>
  <c r="BA153" i="103"/>
  <c r="AZ153" i="103"/>
  <c r="AY153" i="103"/>
  <c r="AX153" i="103"/>
  <c r="AW153" i="103"/>
  <c r="AV153" i="103"/>
  <c r="AU153" i="103"/>
  <c r="AT153" i="103"/>
  <c r="AS153" i="103"/>
  <c r="AR153" i="103"/>
  <c r="AQ153" i="103"/>
  <c r="AP153" i="103"/>
  <c r="AO153" i="103"/>
  <c r="AN153" i="103"/>
  <c r="AM153" i="103"/>
  <c r="BE152" i="103"/>
  <c r="BD152" i="103"/>
  <c r="BC152" i="103"/>
  <c r="BB152" i="103"/>
  <c r="BA152" i="103"/>
  <c r="AZ152" i="103"/>
  <c r="AY152" i="103"/>
  <c r="AX152" i="103"/>
  <c r="AW152" i="103"/>
  <c r="AV152" i="103"/>
  <c r="AU152" i="103"/>
  <c r="AT152" i="103"/>
  <c r="AS152" i="103"/>
  <c r="AR152" i="103"/>
  <c r="AQ152" i="103"/>
  <c r="AP152" i="103"/>
  <c r="AO152" i="103"/>
  <c r="AN152" i="103"/>
  <c r="AM152" i="103"/>
  <c r="AI152" i="103"/>
  <c r="AH152" i="103"/>
  <c r="BE151" i="103"/>
  <c r="BD151" i="103"/>
  <c r="BC151" i="103"/>
  <c r="BB151" i="103"/>
  <c r="BA151" i="103"/>
  <c r="AZ151" i="103"/>
  <c r="AY151" i="103"/>
  <c r="AX151" i="103"/>
  <c r="AW151" i="103"/>
  <c r="AV151" i="103"/>
  <c r="AU151" i="103"/>
  <c r="AT151" i="103"/>
  <c r="AS151" i="103"/>
  <c r="AR151" i="103"/>
  <c r="AQ151" i="103"/>
  <c r="AP151" i="103"/>
  <c r="AO151" i="103"/>
  <c r="AN151" i="103"/>
  <c r="AM151" i="103"/>
  <c r="AI151" i="103"/>
  <c r="AH151" i="103"/>
  <c r="BE150" i="103"/>
  <c r="BD150" i="103"/>
  <c r="BC150" i="103"/>
  <c r="BB150" i="103"/>
  <c r="BA150" i="103"/>
  <c r="AZ150" i="103"/>
  <c r="AY150" i="103"/>
  <c r="AX150" i="103"/>
  <c r="AW150" i="103"/>
  <c r="AV150" i="103"/>
  <c r="AU150" i="103"/>
  <c r="AT150" i="103"/>
  <c r="AS150" i="103"/>
  <c r="AR150" i="103"/>
  <c r="AQ150" i="103"/>
  <c r="AP150" i="103"/>
  <c r="AO150" i="103"/>
  <c r="AN150" i="103"/>
  <c r="AM150" i="103"/>
  <c r="AI150" i="103"/>
  <c r="AH150" i="103"/>
  <c r="BE149" i="103"/>
  <c r="BD149" i="103"/>
  <c r="BC149" i="103"/>
  <c r="BB149" i="103"/>
  <c r="BA149" i="103"/>
  <c r="AZ149" i="103"/>
  <c r="AY149" i="103"/>
  <c r="AX149" i="103"/>
  <c r="AW149" i="103"/>
  <c r="AV149" i="103"/>
  <c r="AU149" i="103"/>
  <c r="AT149" i="103"/>
  <c r="AS149" i="103"/>
  <c r="AR149" i="103"/>
  <c r="AQ149" i="103"/>
  <c r="AP149" i="103"/>
  <c r="AO149" i="103"/>
  <c r="AN149" i="103"/>
  <c r="AM149" i="103"/>
  <c r="AI149" i="103"/>
  <c r="AH149" i="103"/>
  <c r="BE148" i="103"/>
  <c r="BD148" i="103"/>
  <c r="BC148" i="103"/>
  <c r="BB148" i="103"/>
  <c r="BA148" i="103"/>
  <c r="AZ148" i="103"/>
  <c r="AY148" i="103"/>
  <c r="AX148" i="103"/>
  <c r="AW148" i="103"/>
  <c r="AV148" i="103"/>
  <c r="AU148" i="103"/>
  <c r="AT148" i="103"/>
  <c r="AS148" i="103"/>
  <c r="AR148" i="103"/>
  <c r="AQ148" i="103"/>
  <c r="AP148" i="103"/>
  <c r="AO148" i="103"/>
  <c r="AN148" i="103"/>
  <c r="AM148" i="103"/>
  <c r="AI148" i="103"/>
  <c r="AH148" i="103"/>
  <c r="BE147" i="103"/>
  <c r="BD147" i="103"/>
  <c r="BC147" i="103"/>
  <c r="BB147" i="103"/>
  <c r="BA147" i="103"/>
  <c r="AZ147" i="103"/>
  <c r="AY147" i="103"/>
  <c r="AX147" i="103"/>
  <c r="AW147" i="103"/>
  <c r="AV147" i="103"/>
  <c r="AU147" i="103"/>
  <c r="AT147" i="103"/>
  <c r="AS147" i="103"/>
  <c r="AR147" i="103"/>
  <c r="AQ147" i="103"/>
  <c r="AP147" i="103"/>
  <c r="AO147" i="103"/>
  <c r="AN147" i="103"/>
  <c r="AM147" i="103"/>
  <c r="AI147" i="103"/>
  <c r="AH147" i="103"/>
  <c r="BE146" i="103"/>
  <c r="BD146" i="103"/>
  <c r="BC146" i="103"/>
  <c r="BB146" i="103"/>
  <c r="BA146" i="103"/>
  <c r="AZ146" i="103"/>
  <c r="AY146" i="103"/>
  <c r="AX146" i="103"/>
  <c r="AW146" i="103"/>
  <c r="AV146" i="103"/>
  <c r="AU146" i="103"/>
  <c r="AT146" i="103"/>
  <c r="AS146" i="103"/>
  <c r="AR146" i="103"/>
  <c r="AQ146" i="103"/>
  <c r="AP146" i="103"/>
  <c r="AO146" i="103"/>
  <c r="AN146" i="103"/>
  <c r="AM146" i="103"/>
  <c r="AI146" i="103"/>
  <c r="AH146" i="103"/>
  <c r="BE145" i="103"/>
  <c r="BD145" i="103"/>
  <c r="BC145" i="103"/>
  <c r="BB145" i="103"/>
  <c r="BA145" i="103"/>
  <c r="AZ145" i="103"/>
  <c r="AY145" i="103"/>
  <c r="AX145" i="103"/>
  <c r="AW145" i="103"/>
  <c r="AV145" i="103"/>
  <c r="AU145" i="103"/>
  <c r="AT145" i="103"/>
  <c r="AS145" i="103"/>
  <c r="AR145" i="103"/>
  <c r="AQ145" i="103"/>
  <c r="AP145" i="103"/>
  <c r="AO145" i="103"/>
  <c r="AN145" i="103"/>
  <c r="AM145" i="103"/>
  <c r="AI145" i="103"/>
  <c r="AH145" i="103"/>
  <c r="BE144" i="103"/>
  <c r="BD144" i="103"/>
  <c r="BC144" i="103"/>
  <c r="BB144" i="103"/>
  <c r="BA144" i="103"/>
  <c r="AZ144" i="103"/>
  <c r="AY144" i="103"/>
  <c r="AX144" i="103"/>
  <c r="AW144" i="103"/>
  <c r="AV144" i="103"/>
  <c r="AU144" i="103"/>
  <c r="AT144" i="103"/>
  <c r="AS144" i="103"/>
  <c r="AR144" i="103"/>
  <c r="AQ144" i="103"/>
  <c r="AP144" i="103"/>
  <c r="AO144" i="103"/>
  <c r="AN144" i="103"/>
  <c r="AM144" i="103"/>
  <c r="BE143" i="103"/>
  <c r="BD143" i="103"/>
  <c r="BC143" i="103"/>
  <c r="BB143" i="103"/>
  <c r="BA143" i="103"/>
  <c r="AZ143" i="103"/>
  <c r="AY143" i="103"/>
  <c r="AX143" i="103"/>
  <c r="AW143" i="103"/>
  <c r="AV143" i="103"/>
  <c r="AU143" i="103"/>
  <c r="AT143" i="103"/>
  <c r="AS143" i="103"/>
  <c r="AR143" i="103"/>
  <c r="AQ143" i="103"/>
  <c r="AP143" i="103"/>
  <c r="AO143" i="103"/>
  <c r="AN143" i="103"/>
  <c r="AM143" i="103"/>
  <c r="AI143" i="103"/>
  <c r="AH143" i="103"/>
  <c r="BE142" i="103"/>
  <c r="BD142" i="103"/>
  <c r="BC142" i="103"/>
  <c r="BB142" i="103"/>
  <c r="BA142" i="103"/>
  <c r="AZ142" i="103"/>
  <c r="AY142" i="103"/>
  <c r="AX142" i="103"/>
  <c r="AW142" i="103"/>
  <c r="AV142" i="103"/>
  <c r="AU142" i="103"/>
  <c r="AT142" i="103"/>
  <c r="AS142" i="103"/>
  <c r="AR142" i="103"/>
  <c r="AQ142" i="103"/>
  <c r="AP142" i="103"/>
  <c r="AO142" i="103"/>
  <c r="AN142" i="103"/>
  <c r="AM142" i="103"/>
  <c r="AI142" i="103"/>
  <c r="AH142" i="103"/>
  <c r="BE141" i="103"/>
  <c r="BD141" i="103"/>
  <c r="BC141" i="103"/>
  <c r="BB141" i="103"/>
  <c r="BA141" i="103"/>
  <c r="AZ141" i="103"/>
  <c r="AY141" i="103"/>
  <c r="AX141" i="103"/>
  <c r="AW141" i="103"/>
  <c r="AV141" i="103"/>
  <c r="AU141" i="103"/>
  <c r="AT141" i="103"/>
  <c r="AS141" i="103"/>
  <c r="AR141" i="103"/>
  <c r="AQ141" i="103"/>
  <c r="AP141" i="103"/>
  <c r="AO141" i="103"/>
  <c r="AN141" i="103"/>
  <c r="AM141" i="103"/>
  <c r="AI141" i="103"/>
  <c r="BE140" i="103"/>
  <c r="BD140" i="103"/>
  <c r="BC140" i="103"/>
  <c r="BB140" i="103"/>
  <c r="BA140" i="103"/>
  <c r="AZ140" i="103"/>
  <c r="AY140" i="103"/>
  <c r="AX140" i="103"/>
  <c r="AW140" i="103"/>
  <c r="AV140" i="103"/>
  <c r="AU140" i="103"/>
  <c r="AT140" i="103"/>
  <c r="AS140" i="103"/>
  <c r="AR140" i="103"/>
  <c r="AQ140" i="103"/>
  <c r="AP140" i="103"/>
  <c r="AO140" i="103"/>
  <c r="AN140" i="103"/>
  <c r="AM140" i="103"/>
  <c r="AI140" i="103"/>
  <c r="AH140" i="103"/>
  <c r="BE139" i="103"/>
  <c r="BD139" i="103"/>
  <c r="BC139" i="103"/>
  <c r="BB139" i="103"/>
  <c r="BA139" i="103"/>
  <c r="AZ139" i="103"/>
  <c r="AY139" i="103"/>
  <c r="AX139" i="103"/>
  <c r="AW139" i="103"/>
  <c r="AV139" i="103"/>
  <c r="AU139" i="103"/>
  <c r="AT139" i="103"/>
  <c r="AS139" i="103"/>
  <c r="AR139" i="103"/>
  <c r="AQ139" i="103"/>
  <c r="AP139" i="103"/>
  <c r="AO139" i="103"/>
  <c r="AN139" i="103"/>
  <c r="AM139" i="103"/>
  <c r="AI139" i="103"/>
  <c r="AH139" i="103"/>
  <c r="BE138" i="103"/>
  <c r="BD138" i="103"/>
  <c r="BC138" i="103"/>
  <c r="BB138" i="103"/>
  <c r="BA138" i="103"/>
  <c r="AZ138" i="103"/>
  <c r="AY138" i="103"/>
  <c r="AX138" i="103"/>
  <c r="AW138" i="103"/>
  <c r="AV138" i="103"/>
  <c r="AU138" i="103"/>
  <c r="AT138" i="103"/>
  <c r="AS138" i="103"/>
  <c r="AR138" i="103"/>
  <c r="AQ138" i="103"/>
  <c r="AP138" i="103"/>
  <c r="AO138" i="103"/>
  <c r="AN138" i="103"/>
  <c r="AM138" i="103"/>
  <c r="BE137" i="103"/>
  <c r="BD137" i="103"/>
  <c r="BC137" i="103"/>
  <c r="BB137" i="103"/>
  <c r="BA137" i="103"/>
  <c r="AZ137" i="103"/>
  <c r="AY137" i="103"/>
  <c r="AX137" i="103"/>
  <c r="AW137" i="103"/>
  <c r="AV137" i="103"/>
  <c r="AU137" i="103"/>
  <c r="AT137" i="103"/>
  <c r="AS137" i="103"/>
  <c r="AR137" i="103"/>
  <c r="AQ137" i="103"/>
  <c r="AP137" i="103"/>
  <c r="AO137" i="103"/>
  <c r="AN137" i="103"/>
  <c r="AM137" i="103"/>
  <c r="AI137" i="103"/>
  <c r="AH137" i="103"/>
  <c r="BE136" i="103"/>
  <c r="BD136" i="103"/>
  <c r="BC136" i="103"/>
  <c r="BB136" i="103"/>
  <c r="BA136" i="103"/>
  <c r="AZ136" i="103"/>
  <c r="AY136" i="103"/>
  <c r="AX136" i="103"/>
  <c r="AW136" i="103"/>
  <c r="AV136" i="103"/>
  <c r="AU136" i="103"/>
  <c r="AT136" i="103"/>
  <c r="AS136" i="103"/>
  <c r="AR136" i="103"/>
  <c r="AQ136" i="103"/>
  <c r="AP136" i="103"/>
  <c r="AO136" i="103"/>
  <c r="AN136" i="103"/>
  <c r="AM136" i="103"/>
  <c r="BE135" i="103"/>
  <c r="BD135" i="103"/>
  <c r="BC135" i="103"/>
  <c r="BB135" i="103"/>
  <c r="BA135" i="103"/>
  <c r="AZ135" i="103"/>
  <c r="AY135" i="103"/>
  <c r="AX135" i="103"/>
  <c r="AW135" i="103"/>
  <c r="AV135" i="103"/>
  <c r="AU135" i="103"/>
  <c r="AT135" i="103"/>
  <c r="AS135" i="103"/>
  <c r="AR135" i="103"/>
  <c r="AQ135" i="103"/>
  <c r="AP135" i="103"/>
  <c r="AO135" i="103"/>
  <c r="AN135" i="103"/>
  <c r="AM135" i="103"/>
  <c r="AI135" i="103"/>
  <c r="AH135" i="103"/>
  <c r="BE134" i="103"/>
  <c r="BD134" i="103"/>
  <c r="BC134" i="103"/>
  <c r="BB134" i="103"/>
  <c r="BA134" i="103"/>
  <c r="AZ134" i="103"/>
  <c r="AY134" i="103"/>
  <c r="AX134" i="103"/>
  <c r="AW134" i="103"/>
  <c r="AV134" i="103"/>
  <c r="AU134" i="103"/>
  <c r="AT134" i="103"/>
  <c r="AS134" i="103"/>
  <c r="AR134" i="103"/>
  <c r="AQ134" i="103"/>
  <c r="AP134" i="103"/>
  <c r="AO134" i="103"/>
  <c r="AN134" i="103"/>
  <c r="AM134" i="103"/>
  <c r="AI134" i="103"/>
  <c r="AH134" i="103"/>
  <c r="BE133" i="103"/>
  <c r="BD133" i="103"/>
  <c r="BC133" i="103"/>
  <c r="BB133" i="103"/>
  <c r="BA133" i="103"/>
  <c r="AZ133" i="103"/>
  <c r="AY133" i="103"/>
  <c r="AX133" i="103"/>
  <c r="AW133" i="103"/>
  <c r="AV133" i="103"/>
  <c r="AU133" i="103"/>
  <c r="AT133" i="103"/>
  <c r="AS133" i="103"/>
  <c r="AR133" i="103"/>
  <c r="AQ133" i="103"/>
  <c r="AP133" i="103"/>
  <c r="AO133" i="103"/>
  <c r="AN133" i="103"/>
  <c r="AM133" i="103"/>
  <c r="AI133" i="103"/>
  <c r="AH133" i="103"/>
  <c r="BE132" i="103"/>
  <c r="BD132" i="103"/>
  <c r="BC132" i="103"/>
  <c r="BB132" i="103"/>
  <c r="BA132" i="103"/>
  <c r="AZ132" i="103"/>
  <c r="AY132" i="103"/>
  <c r="AX132" i="103"/>
  <c r="AW132" i="103"/>
  <c r="AV132" i="103"/>
  <c r="AU132" i="103"/>
  <c r="AT132" i="103"/>
  <c r="AS132" i="103"/>
  <c r="AR132" i="103"/>
  <c r="AQ132" i="103"/>
  <c r="AP132" i="103"/>
  <c r="AO132" i="103"/>
  <c r="AN132" i="103"/>
  <c r="AM132" i="103"/>
  <c r="AI132" i="103"/>
  <c r="AH132" i="103"/>
  <c r="BE131" i="103"/>
  <c r="BD131" i="103"/>
  <c r="BC131" i="103"/>
  <c r="BB131" i="103"/>
  <c r="BA131" i="103"/>
  <c r="AZ131" i="103"/>
  <c r="AY131" i="103"/>
  <c r="AX131" i="103"/>
  <c r="AW131" i="103"/>
  <c r="AV131" i="103"/>
  <c r="AU131" i="103"/>
  <c r="AT131" i="103"/>
  <c r="AS131" i="103"/>
  <c r="AR131" i="103"/>
  <c r="AQ131" i="103"/>
  <c r="AP131" i="103"/>
  <c r="AO131" i="103"/>
  <c r="AN131" i="103"/>
  <c r="AM131" i="103"/>
  <c r="AI131" i="103"/>
  <c r="AH131" i="103"/>
  <c r="BE130" i="103"/>
  <c r="BD130" i="103"/>
  <c r="BC130" i="103"/>
  <c r="BB130" i="103"/>
  <c r="BA130" i="103"/>
  <c r="AZ130" i="103"/>
  <c r="AY130" i="103"/>
  <c r="AX130" i="103"/>
  <c r="AW130" i="103"/>
  <c r="AV130" i="103"/>
  <c r="AU130" i="103"/>
  <c r="AT130" i="103"/>
  <c r="AS130" i="103"/>
  <c r="AR130" i="103"/>
  <c r="AQ130" i="103"/>
  <c r="AP130" i="103"/>
  <c r="AO130" i="103"/>
  <c r="AN130" i="103"/>
  <c r="AM130" i="103"/>
  <c r="AI130" i="103"/>
  <c r="AH130" i="103"/>
  <c r="BE129" i="103"/>
  <c r="BD129" i="103"/>
  <c r="BC129" i="103"/>
  <c r="BB129" i="103"/>
  <c r="BA129" i="103"/>
  <c r="AZ129" i="103"/>
  <c r="AY129" i="103"/>
  <c r="AX129" i="103"/>
  <c r="AW129" i="103"/>
  <c r="AV129" i="103"/>
  <c r="AU129" i="103"/>
  <c r="AT129" i="103"/>
  <c r="AS129" i="103"/>
  <c r="AR129" i="103"/>
  <c r="AQ129" i="103"/>
  <c r="AP129" i="103"/>
  <c r="AO129" i="103"/>
  <c r="AN129" i="103"/>
  <c r="AM129" i="103"/>
  <c r="AI129" i="103"/>
  <c r="AH129" i="103"/>
  <c r="BE128" i="103"/>
  <c r="BD128" i="103"/>
  <c r="BC128" i="103"/>
  <c r="BB128" i="103"/>
  <c r="BA128" i="103"/>
  <c r="AZ128" i="103"/>
  <c r="AY128" i="103"/>
  <c r="AX128" i="103"/>
  <c r="AW128" i="103"/>
  <c r="AV128" i="103"/>
  <c r="AU128" i="103"/>
  <c r="AT128" i="103"/>
  <c r="AS128" i="103"/>
  <c r="AR128" i="103"/>
  <c r="AQ128" i="103"/>
  <c r="AP128" i="103"/>
  <c r="AO128" i="103"/>
  <c r="AN128" i="103"/>
  <c r="AM128" i="103"/>
  <c r="AI128" i="103"/>
  <c r="AH128" i="103"/>
  <c r="BE127" i="103"/>
  <c r="BD127" i="103"/>
  <c r="BC127" i="103"/>
  <c r="BB127" i="103"/>
  <c r="BA127" i="103"/>
  <c r="AZ127" i="103"/>
  <c r="AY127" i="103"/>
  <c r="AX127" i="103"/>
  <c r="AW127" i="103"/>
  <c r="AV127" i="103"/>
  <c r="AU127" i="103"/>
  <c r="AT127" i="103"/>
  <c r="AS127" i="103"/>
  <c r="AR127" i="103"/>
  <c r="AQ127" i="103"/>
  <c r="AP127" i="103"/>
  <c r="AO127" i="103"/>
  <c r="AN127" i="103"/>
  <c r="AM127" i="103"/>
  <c r="AI127" i="103"/>
  <c r="AH127" i="103"/>
  <c r="BE126" i="103"/>
  <c r="BD126" i="103"/>
  <c r="BC126" i="103"/>
  <c r="BB126" i="103"/>
  <c r="BA126" i="103"/>
  <c r="AZ126" i="103"/>
  <c r="AY126" i="103"/>
  <c r="AX126" i="103"/>
  <c r="AW126" i="103"/>
  <c r="AV126" i="103"/>
  <c r="AU126" i="103"/>
  <c r="AT126" i="103"/>
  <c r="AS126" i="103"/>
  <c r="AR126" i="103"/>
  <c r="AQ126" i="103"/>
  <c r="AP126" i="103"/>
  <c r="AO126" i="103"/>
  <c r="AN126" i="103"/>
  <c r="AM126" i="103"/>
  <c r="AI126" i="103"/>
  <c r="AH126" i="103"/>
  <c r="BE125" i="103"/>
  <c r="BD125" i="103"/>
  <c r="BC125" i="103"/>
  <c r="BB125" i="103"/>
  <c r="BA125" i="103"/>
  <c r="AZ125" i="103"/>
  <c r="AY125" i="103"/>
  <c r="AX125" i="103"/>
  <c r="AW125" i="103"/>
  <c r="AV125" i="103"/>
  <c r="AU125" i="103"/>
  <c r="AT125" i="103"/>
  <c r="AS125" i="103"/>
  <c r="AR125" i="103"/>
  <c r="AQ125" i="103"/>
  <c r="AP125" i="103"/>
  <c r="AO125" i="103"/>
  <c r="AN125" i="103"/>
  <c r="AM125" i="103"/>
  <c r="AI125" i="103"/>
  <c r="AH125" i="103"/>
  <c r="BE124" i="103"/>
  <c r="BD124" i="103"/>
  <c r="BC124" i="103"/>
  <c r="BB124" i="103"/>
  <c r="BA124" i="103"/>
  <c r="AZ124" i="103"/>
  <c r="AY124" i="103"/>
  <c r="AX124" i="103"/>
  <c r="AW124" i="103"/>
  <c r="AV124" i="103"/>
  <c r="AU124" i="103"/>
  <c r="AT124" i="103"/>
  <c r="AS124" i="103"/>
  <c r="AR124" i="103"/>
  <c r="AQ124" i="103"/>
  <c r="AP124" i="103"/>
  <c r="AO124" i="103"/>
  <c r="AN124" i="103"/>
  <c r="AM124" i="103"/>
  <c r="AI124" i="103"/>
  <c r="AH124" i="103"/>
  <c r="BE123" i="103"/>
  <c r="BD123" i="103"/>
  <c r="BC123" i="103"/>
  <c r="BB123" i="103"/>
  <c r="BA123" i="103"/>
  <c r="AZ123" i="103"/>
  <c r="AY123" i="103"/>
  <c r="AX123" i="103"/>
  <c r="AW123" i="103"/>
  <c r="AV123" i="103"/>
  <c r="AU123" i="103"/>
  <c r="AT123" i="103"/>
  <c r="AS123" i="103"/>
  <c r="AR123" i="103"/>
  <c r="AQ123" i="103"/>
  <c r="AP123" i="103"/>
  <c r="AO123" i="103"/>
  <c r="AN123" i="103"/>
  <c r="AM123" i="103"/>
  <c r="AI123" i="103"/>
  <c r="AH123" i="103"/>
  <c r="BE122" i="103"/>
  <c r="BD122" i="103"/>
  <c r="BC122" i="103"/>
  <c r="BB122" i="103"/>
  <c r="BA122" i="103"/>
  <c r="AZ122" i="103"/>
  <c r="AY122" i="103"/>
  <c r="AX122" i="103"/>
  <c r="AW122" i="103"/>
  <c r="AV122" i="103"/>
  <c r="AU122" i="103"/>
  <c r="AT122" i="103"/>
  <c r="AS122" i="103"/>
  <c r="AR122" i="103"/>
  <c r="AQ122" i="103"/>
  <c r="AP122" i="103"/>
  <c r="AO122" i="103"/>
  <c r="AN122" i="103"/>
  <c r="AM122" i="103"/>
  <c r="AI122" i="103"/>
  <c r="AH122" i="103"/>
  <c r="BE121" i="103"/>
  <c r="BD121" i="103"/>
  <c r="BC121" i="103"/>
  <c r="BB121" i="103"/>
  <c r="BA121" i="103"/>
  <c r="AZ121" i="103"/>
  <c r="AY121" i="103"/>
  <c r="AX121" i="103"/>
  <c r="AW121" i="103"/>
  <c r="AV121" i="103"/>
  <c r="AU121" i="103"/>
  <c r="AT121" i="103"/>
  <c r="AS121" i="103"/>
  <c r="AR121" i="103"/>
  <c r="AQ121" i="103"/>
  <c r="AP121" i="103"/>
  <c r="AO121" i="103"/>
  <c r="AN121" i="103"/>
  <c r="AM121" i="103"/>
  <c r="AI121" i="103"/>
  <c r="AH121" i="103"/>
  <c r="BE120" i="103"/>
  <c r="BD120" i="103"/>
  <c r="BC120" i="103"/>
  <c r="BB120" i="103"/>
  <c r="BA120" i="103"/>
  <c r="AZ120" i="103"/>
  <c r="AY120" i="103"/>
  <c r="AX120" i="103"/>
  <c r="AW120" i="103"/>
  <c r="AV120" i="103"/>
  <c r="AU120" i="103"/>
  <c r="AT120" i="103"/>
  <c r="AS120" i="103"/>
  <c r="AR120" i="103"/>
  <c r="AQ120" i="103"/>
  <c r="AP120" i="103"/>
  <c r="AO120" i="103"/>
  <c r="AN120" i="103"/>
  <c r="AM120" i="103"/>
  <c r="AI120" i="103"/>
  <c r="AH120" i="103"/>
  <c r="BE119" i="103"/>
  <c r="BD119" i="103"/>
  <c r="BC119" i="103"/>
  <c r="BB119" i="103"/>
  <c r="BA119" i="103"/>
  <c r="AZ119" i="103"/>
  <c r="AY119" i="103"/>
  <c r="AX119" i="103"/>
  <c r="AW119" i="103"/>
  <c r="AV119" i="103"/>
  <c r="AU119" i="103"/>
  <c r="AT119" i="103"/>
  <c r="AS119" i="103"/>
  <c r="AR119" i="103"/>
  <c r="AQ119" i="103"/>
  <c r="AP119" i="103"/>
  <c r="AO119" i="103"/>
  <c r="AN119" i="103"/>
  <c r="AM119" i="103"/>
  <c r="AI119" i="103"/>
  <c r="AH119" i="103"/>
  <c r="BE118" i="103"/>
  <c r="BD118" i="103"/>
  <c r="BC118" i="103"/>
  <c r="BB118" i="103"/>
  <c r="BA118" i="103"/>
  <c r="AZ118" i="103"/>
  <c r="AY118" i="103"/>
  <c r="AX118" i="103"/>
  <c r="AW118" i="103"/>
  <c r="AV118" i="103"/>
  <c r="AU118" i="103"/>
  <c r="AT118" i="103"/>
  <c r="AS118" i="103"/>
  <c r="AR118" i="103"/>
  <c r="AQ118" i="103"/>
  <c r="AP118" i="103"/>
  <c r="AO118" i="103"/>
  <c r="AN118" i="103"/>
  <c r="AM118" i="103"/>
  <c r="AI118" i="103"/>
  <c r="AH118" i="103"/>
  <c r="BE117" i="103"/>
  <c r="BD117" i="103"/>
  <c r="BC117" i="103"/>
  <c r="BB117" i="103"/>
  <c r="BA117" i="103"/>
  <c r="AZ117" i="103"/>
  <c r="AY117" i="103"/>
  <c r="AX117" i="103"/>
  <c r="AW117" i="103"/>
  <c r="AV117" i="103"/>
  <c r="AU117" i="103"/>
  <c r="AT117" i="103"/>
  <c r="AS117" i="103"/>
  <c r="AR117" i="103"/>
  <c r="AQ117" i="103"/>
  <c r="AP117" i="103"/>
  <c r="AO117" i="103"/>
  <c r="AN117" i="103"/>
  <c r="AM117" i="103"/>
  <c r="AI117" i="103"/>
  <c r="AH117" i="103"/>
  <c r="BE116" i="103"/>
  <c r="BD116" i="103"/>
  <c r="BC116" i="103"/>
  <c r="BB116" i="103"/>
  <c r="BA116" i="103"/>
  <c r="AZ116" i="103"/>
  <c r="AY116" i="103"/>
  <c r="AX116" i="103"/>
  <c r="AW116" i="103"/>
  <c r="AV116" i="103"/>
  <c r="AU116" i="103"/>
  <c r="AT116" i="103"/>
  <c r="AS116" i="103"/>
  <c r="AR116" i="103"/>
  <c r="AQ116" i="103"/>
  <c r="AP116" i="103"/>
  <c r="AO116" i="103"/>
  <c r="AN116" i="103"/>
  <c r="AM116" i="103"/>
  <c r="AI116" i="103"/>
  <c r="AH116" i="103"/>
  <c r="BE115" i="103"/>
  <c r="BD115" i="103"/>
  <c r="BC115" i="103"/>
  <c r="BB115" i="103"/>
  <c r="BA115" i="103"/>
  <c r="AZ115" i="103"/>
  <c r="AY115" i="103"/>
  <c r="AX115" i="103"/>
  <c r="AW115" i="103"/>
  <c r="AV115" i="103"/>
  <c r="AU115" i="103"/>
  <c r="AT115" i="103"/>
  <c r="AS115" i="103"/>
  <c r="AR115" i="103"/>
  <c r="AQ115" i="103"/>
  <c r="AP115" i="103"/>
  <c r="AO115" i="103"/>
  <c r="AN115" i="103"/>
  <c r="AM115" i="103"/>
  <c r="AI115" i="103"/>
  <c r="AH115" i="103"/>
  <c r="BE114" i="103"/>
  <c r="BD114" i="103"/>
  <c r="BC114" i="103"/>
  <c r="BB114" i="103"/>
  <c r="BA114" i="103"/>
  <c r="AZ114" i="103"/>
  <c r="AY114" i="103"/>
  <c r="AX114" i="103"/>
  <c r="AW114" i="103"/>
  <c r="AV114" i="103"/>
  <c r="AU114" i="103"/>
  <c r="AT114" i="103"/>
  <c r="AS114" i="103"/>
  <c r="AR114" i="103"/>
  <c r="AQ114" i="103"/>
  <c r="AP114" i="103"/>
  <c r="AO114" i="103"/>
  <c r="AN114" i="103"/>
  <c r="AM114" i="103"/>
  <c r="AI114" i="103"/>
  <c r="AH114" i="103"/>
  <c r="BE113" i="103"/>
  <c r="BD113" i="103"/>
  <c r="BC113" i="103"/>
  <c r="BB113" i="103"/>
  <c r="BA113" i="103"/>
  <c r="AZ113" i="103"/>
  <c r="AY113" i="103"/>
  <c r="AX113" i="103"/>
  <c r="AW113" i="103"/>
  <c r="AV113" i="103"/>
  <c r="AU113" i="103"/>
  <c r="AT113" i="103"/>
  <c r="AS113" i="103"/>
  <c r="AR113" i="103"/>
  <c r="AQ113" i="103"/>
  <c r="AP113" i="103"/>
  <c r="AO113" i="103"/>
  <c r="AN113" i="103"/>
  <c r="AM113" i="103"/>
  <c r="AI113" i="103"/>
  <c r="AH113" i="103"/>
  <c r="BE112" i="103"/>
  <c r="BD112" i="103"/>
  <c r="BC112" i="103"/>
  <c r="BB112" i="103"/>
  <c r="BA112" i="103"/>
  <c r="AZ112" i="103"/>
  <c r="AY112" i="103"/>
  <c r="AX112" i="103"/>
  <c r="AW112" i="103"/>
  <c r="AV112" i="103"/>
  <c r="AU112" i="103"/>
  <c r="AT112" i="103"/>
  <c r="AS112" i="103"/>
  <c r="AR112" i="103"/>
  <c r="AQ112" i="103"/>
  <c r="AP112" i="103"/>
  <c r="AO112" i="103"/>
  <c r="AN112" i="103"/>
  <c r="AM112" i="103"/>
  <c r="AI112" i="103"/>
  <c r="AH112" i="103"/>
  <c r="BE111" i="103"/>
  <c r="BD111" i="103"/>
  <c r="BC111" i="103"/>
  <c r="BB111" i="103"/>
  <c r="BA111" i="103"/>
  <c r="AZ111" i="103"/>
  <c r="AY111" i="103"/>
  <c r="AX111" i="103"/>
  <c r="AW111" i="103"/>
  <c r="AV111" i="103"/>
  <c r="AU111" i="103"/>
  <c r="AT111" i="103"/>
  <c r="AS111" i="103"/>
  <c r="AR111" i="103"/>
  <c r="AQ111" i="103"/>
  <c r="AP111" i="103"/>
  <c r="AO111" i="103"/>
  <c r="AN111" i="103"/>
  <c r="AM111" i="103"/>
  <c r="AI111" i="103"/>
  <c r="AH111" i="103"/>
  <c r="BE110" i="103"/>
  <c r="BD110" i="103"/>
  <c r="BC110" i="103"/>
  <c r="BB110" i="103"/>
  <c r="BA110" i="103"/>
  <c r="AZ110" i="103"/>
  <c r="AY110" i="103"/>
  <c r="AX110" i="103"/>
  <c r="AW110" i="103"/>
  <c r="AV110" i="103"/>
  <c r="AU110" i="103"/>
  <c r="AT110" i="103"/>
  <c r="AS110" i="103"/>
  <c r="AR110" i="103"/>
  <c r="AQ110" i="103"/>
  <c r="AP110" i="103"/>
  <c r="AO110" i="103"/>
  <c r="AN110" i="103"/>
  <c r="AM110" i="103"/>
  <c r="AI110" i="103"/>
  <c r="AH110" i="103"/>
  <c r="BE109" i="103"/>
  <c r="BD109" i="103"/>
  <c r="BC109" i="103"/>
  <c r="BB109" i="103"/>
  <c r="BA109" i="103"/>
  <c r="AZ109" i="103"/>
  <c r="AY109" i="103"/>
  <c r="AX109" i="103"/>
  <c r="AW109" i="103"/>
  <c r="AV109" i="103"/>
  <c r="AU109" i="103"/>
  <c r="AT109" i="103"/>
  <c r="AS109" i="103"/>
  <c r="AR109" i="103"/>
  <c r="AQ109" i="103"/>
  <c r="AP109" i="103"/>
  <c r="AO109" i="103"/>
  <c r="AN109" i="103"/>
  <c r="AM109" i="103"/>
  <c r="AI109" i="103"/>
  <c r="AH109" i="103"/>
  <c r="BE108" i="103"/>
  <c r="BD108" i="103"/>
  <c r="BC108" i="103"/>
  <c r="BB108" i="103"/>
  <c r="BA108" i="103"/>
  <c r="AZ108" i="103"/>
  <c r="AY108" i="103"/>
  <c r="AX108" i="103"/>
  <c r="AW108" i="103"/>
  <c r="AV108" i="103"/>
  <c r="AU108" i="103"/>
  <c r="AT108" i="103"/>
  <c r="AS108" i="103"/>
  <c r="AR108" i="103"/>
  <c r="AQ108" i="103"/>
  <c r="AP108" i="103"/>
  <c r="AO108" i="103"/>
  <c r="AN108" i="103"/>
  <c r="AM108" i="103"/>
  <c r="AI108" i="103"/>
  <c r="AH108" i="103"/>
  <c r="BE107" i="103"/>
  <c r="BD107" i="103"/>
  <c r="BC107" i="103"/>
  <c r="BB107" i="103"/>
  <c r="BA107" i="103"/>
  <c r="AZ107" i="103"/>
  <c r="AY107" i="103"/>
  <c r="AX107" i="103"/>
  <c r="AW107" i="103"/>
  <c r="AV107" i="103"/>
  <c r="AU107" i="103"/>
  <c r="AT107" i="103"/>
  <c r="AS107" i="103"/>
  <c r="AR107" i="103"/>
  <c r="AQ107" i="103"/>
  <c r="AP107" i="103"/>
  <c r="AO107" i="103"/>
  <c r="AN107" i="103"/>
  <c r="AM107" i="103"/>
  <c r="AI107" i="103"/>
  <c r="AH107" i="103"/>
  <c r="BE106" i="103"/>
  <c r="BD106" i="103"/>
  <c r="BC106" i="103"/>
  <c r="BB106" i="103"/>
  <c r="BA106" i="103"/>
  <c r="AZ106" i="103"/>
  <c r="AY106" i="103"/>
  <c r="AX106" i="103"/>
  <c r="AW106" i="103"/>
  <c r="AV106" i="103"/>
  <c r="AU106" i="103"/>
  <c r="AT106" i="103"/>
  <c r="AS106" i="103"/>
  <c r="AR106" i="103"/>
  <c r="AQ106" i="103"/>
  <c r="AP106" i="103"/>
  <c r="AO106" i="103"/>
  <c r="AN106" i="103"/>
  <c r="AM106" i="103"/>
  <c r="AI106" i="103"/>
  <c r="AH106" i="103"/>
  <c r="BE105" i="103"/>
  <c r="BD105" i="103"/>
  <c r="BC105" i="103"/>
  <c r="BB105" i="103"/>
  <c r="BA105" i="103"/>
  <c r="AZ105" i="103"/>
  <c r="AY105" i="103"/>
  <c r="AX105" i="103"/>
  <c r="AW105" i="103"/>
  <c r="AV105" i="103"/>
  <c r="AU105" i="103"/>
  <c r="AT105" i="103"/>
  <c r="AS105" i="103"/>
  <c r="AR105" i="103"/>
  <c r="AQ105" i="103"/>
  <c r="AP105" i="103"/>
  <c r="AO105" i="103"/>
  <c r="AN105" i="103"/>
  <c r="AM105" i="103"/>
  <c r="AI105" i="103"/>
  <c r="AH105" i="103"/>
  <c r="BE104" i="103"/>
  <c r="BD104" i="103"/>
  <c r="BC104" i="103"/>
  <c r="BB104" i="103"/>
  <c r="BA104" i="103"/>
  <c r="AZ104" i="103"/>
  <c r="AY104" i="103"/>
  <c r="AX104" i="103"/>
  <c r="AW104" i="103"/>
  <c r="AV104" i="103"/>
  <c r="AU104" i="103"/>
  <c r="AT104" i="103"/>
  <c r="AS104" i="103"/>
  <c r="AR104" i="103"/>
  <c r="AQ104" i="103"/>
  <c r="AP104" i="103"/>
  <c r="AO104" i="103"/>
  <c r="AN104" i="103"/>
  <c r="AM104" i="103"/>
  <c r="AI104" i="103"/>
  <c r="AH104" i="103"/>
  <c r="BE103" i="103"/>
  <c r="BD103" i="103"/>
  <c r="BC103" i="103"/>
  <c r="BB103" i="103"/>
  <c r="BA103" i="103"/>
  <c r="AZ103" i="103"/>
  <c r="AY103" i="103"/>
  <c r="AX103" i="103"/>
  <c r="AW103" i="103"/>
  <c r="AV103" i="103"/>
  <c r="AU103" i="103"/>
  <c r="AT103" i="103"/>
  <c r="AS103" i="103"/>
  <c r="AR103" i="103"/>
  <c r="AQ103" i="103"/>
  <c r="AP103" i="103"/>
  <c r="AO103" i="103"/>
  <c r="AN103" i="103"/>
  <c r="AM103" i="103"/>
  <c r="AI103" i="103"/>
  <c r="AH103" i="103"/>
  <c r="BE102" i="103"/>
  <c r="BD102" i="103"/>
  <c r="BC102" i="103"/>
  <c r="BB102" i="103"/>
  <c r="BA102" i="103"/>
  <c r="AZ102" i="103"/>
  <c r="AY102" i="103"/>
  <c r="AX102" i="103"/>
  <c r="AW102" i="103"/>
  <c r="AV102" i="103"/>
  <c r="AU102" i="103"/>
  <c r="AT102" i="103"/>
  <c r="AS102" i="103"/>
  <c r="AR102" i="103"/>
  <c r="AQ102" i="103"/>
  <c r="AP102" i="103"/>
  <c r="AO102" i="103"/>
  <c r="AN102" i="103"/>
  <c r="AM102" i="103"/>
  <c r="AI102" i="103"/>
  <c r="AH102" i="103"/>
  <c r="BE101" i="103"/>
  <c r="BD101" i="103"/>
  <c r="BC101" i="103"/>
  <c r="BB101" i="103"/>
  <c r="BA101" i="103"/>
  <c r="AZ101" i="103"/>
  <c r="AY101" i="103"/>
  <c r="AX101" i="103"/>
  <c r="AW101" i="103"/>
  <c r="AV101" i="103"/>
  <c r="AU101" i="103"/>
  <c r="AT101" i="103"/>
  <c r="AS101" i="103"/>
  <c r="AR101" i="103"/>
  <c r="AQ101" i="103"/>
  <c r="AP101" i="103"/>
  <c r="AO101" i="103"/>
  <c r="AN101" i="103"/>
  <c r="AM101" i="103"/>
  <c r="AI101" i="103"/>
  <c r="AH101" i="103"/>
  <c r="BE100" i="103"/>
  <c r="BD100" i="103"/>
  <c r="BC100" i="103"/>
  <c r="BB100" i="103"/>
  <c r="BA100" i="103"/>
  <c r="AZ100" i="103"/>
  <c r="AY100" i="103"/>
  <c r="AX100" i="103"/>
  <c r="AW100" i="103"/>
  <c r="AV100" i="103"/>
  <c r="AU100" i="103"/>
  <c r="AT100" i="103"/>
  <c r="AS100" i="103"/>
  <c r="AR100" i="103"/>
  <c r="AQ100" i="103"/>
  <c r="AP100" i="103"/>
  <c r="AO100" i="103"/>
  <c r="AN100" i="103"/>
  <c r="AM100" i="103"/>
  <c r="AI100" i="103"/>
  <c r="AH100" i="103"/>
  <c r="BE99" i="103"/>
  <c r="BD99" i="103"/>
  <c r="BC99" i="103"/>
  <c r="BB99" i="103"/>
  <c r="BA99" i="103"/>
  <c r="AZ99" i="103"/>
  <c r="AY99" i="103"/>
  <c r="AX99" i="103"/>
  <c r="AW99" i="103"/>
  <c r="AV99" i="103"/>
  <c r="AU99" i="103"/>
  <c r="AT99" i="103"/>
  <c r="AS99" i="103"/>
  <c r="AR99" i="103"/>
  <c r="AQ99" i="103"/>
  <c r="AP99" i="103"/>
  <c r="AO99" i="103"/>
  <c r="AN99" i="103"/>
  <c r="AM99" i="103"/>
  <c r="AI99" i="103"/>
  <c r="AH99" i="103"/>
  <c r="BE98" i="103"/>
  <c r="BD98" i="103"/>
  <c r="BC98" i="103"/>
  <c r="BB98" i="103"/>
  <c r="BA98" i="103"/>
  <c r="AZ98" i="103"/>
  <c r="AY98" i="103"/>
  <c r="AX98" i="103"/>
  <c r="AW98" i="103"/>
  <c r="AV98" i="103"/>
  <c r="AU98" i="103"/>
  <c r="AT98" i="103"/>
  <c r="AS98" i="103"/>
  <c r="AR98" i="103"/>
  <c r="AQ98" i="103"/>
  <c r="AP98" i="103"/>
  <c r="AO98" i="103"/>
  <c r="AN98" i="103"/>
  <c r="AM98" i="103"/>
  <c r="AI98" i="103"/>
  <c r="AH98" i="103"/>
  <c r="BE97" i="103"/>
  <c r="BD97" i="103"/>
  <c r="BC97" i="103"/>
  <c r="BB97" i="103"/>
  <c r="BA97" i="103"/>
  <c r="AZ97" i="103"/>
  <c r="AY97" i="103"/>
  <c r="AX97" i="103"/>
  <c r="AW97" i="103"/>
  <c r="AV97" i="103"/>
  <c r="AU97" i="103"/>
  <c r="AT97" i="103"/>
  <c r="AS97" i="103"/>
  <c r="AR97" i="103"/>
  <c r="AQ97" i="103"/>
  <c r="AP97" i="103"/>
  <c r="AO97" i="103"/>
  <c r="AN97" i="103"/>
  <c r="AM97" i="103"/>
  <c r="AI97" i="103"/>
  <c r="AH97" i="103"/>
  <c r="BE96" i="103"/>
  <c r="BD96" i="103"/>
  <c r="BC96" i="103"/>
  <c r="BB96" i="103"/>
  <c r="BA96" i="103"/>
  <c r="AZ96" i="103"/>
  <c r="AY96" i="103"/>
  <c r="AX96" i="103"/>
  <c r="AW96" i="103"/>
  <c r="AV96" i="103"/>
  <c r="AU96" i="103"/>
  <c r="AT96" i="103"/>
  <c r="AS96" i="103"/>
  <c r="AR96" i="103"/>
  <c r="AQ96" i="103"/>
  <c r="AP96" i="103"/>
  <c r="AO96" i="103"/>
  <c r="AN96" i="103"/>
  <c r="AM96" i="103"/>
  <c r="AI96" i="103"/>
  <c r="AH96" i="103"/>
  <c r="BE95" i="103"/>
  <c r="BD95" i="103"/>
  <c r="BC95" i="103"/>
  <c r="BB95" i="103"/>
  <c r="BA95" i="103"/>
  <c r="AZ95" i="103"/>
  <c r="AY95" i="103"/>
  <c r="AX95" i="103"/>
  <c r="AW95" i="103"/>
  <c r="AV95" i="103"/>
  <c r="AU95" i="103"/>
  <c r="AT95" i="103"/>
  <c r="AS95" i="103"/>
  <c r="AR95" i="103"/>
  <c r="AQ95" i="103"/>
  <c r="AP95" i="103"/>
  <c r="AO95" i="103"/>
  <c r="AN95" i="103"/>
  <c r="AM95" i="103"/>
  <c r="AI95" i="103"/>
  <c r="AH95" i="103"/>
  <c r="BE94" i="103"/>
  <c r="BD94" i="103"/>
  <c r="BC94" i="103"/>
  <c r="BB94" i="103"/>
  <c r="BA94" i="103"/>
  <c r="AZ94" i="103"/>
  <c r="AY94" i="103"/>
  <c r="AX94" i="103"/>
  <c r="AW94" i="103"/>
  <c r="AV94" i="103"/>
  <c r="AU94" i="103"/>
  <c r="AT94" i="103"/>
  <c r="AS94" i="103"/>
  <c r="AR94" i="103"/>
  <c r="AQ94" i="103"/>
  <c r="AP94" i="103"/>
  <c r="AO94" i="103"/>
  <c r="AN94" i="103"/>
  <c r="AM94" i="103"/>
  <c r="AI94" i="103"/>
  <c r="AH94" i="103"/>
  <c r="BE93" i="103"/>
  <c r="BD93" i="103"/>
  <c r="BC93" i="103"/>
  <c r="BB93" i="103"/>
  <c r="BA93" i="103"/>
  <c r="AZ93" i="103"/>
  <c r="AY93" i="103"/>
  <c r="AX93" i="103"/>
  <c r="AW93" i="103"/>
  <c r="AV93" i="103"/>
  <c r="AU93" i="103"/>
  <c r="AT93" i="103"/>
  <c r="AS93" i="103"/>
  <c r="AR93" i="103"/>
  <c r="AQ93" i="103"/>
  <c r="AP93" i="103"/>
  <c r="AO93" i="103"/>
  <c r="AN93" i="103"/>
  <c r="AM93" i="103"/>
  <c r="AI93" i="103"/>
  <c r="AH93" i="103"/>
  <c r="BE92" i="103"/>
  <c r="BD92" i="103"/>
  <c r="BC92" i="103"/>
  <c r="BB92" i="103"/>
  <c r="BA92" i="103"/>
  <c r="AZ92" i="103"/>
  <c r="AY92" i="103"/>
  <c r="AX92" i="103"/>
  <c r="AW92" i="103"/>
  <c r="AV92" i="103"/>
  <c r="AU92" i="103"/>
  <c r="AT92" i="103"/>
  <c r="AS92" i="103"/>
  <c r="AR92" i="103"/>
  <c r="AQ92" i="103"/>
  <c r="AP92" i="103"/>
  <c r="AO92" i="103"/>
  <c r="AN92" i="103"/>
  <c r="AM92" i="103"/>
  <c r="AI92" i="103"/>
  <c r="AH92" i="103"/>
  <c r="BE91" i="103"/>
  <c r="BD91" i="103"/>
  <c r="BC91" i="103"/>
  <c r="BB91" i="103"/>
  <c r="BA91" i="103"/>
  <c r="AZ91" i="103"/>
  <c r="AY91" i="103"/>
  <c r="AX91" i="103"/>
  <c r="AW91" i="103"/>
  <c r="AV91" i="103"/>
  <c r="AU91" i="103"/>
  <c r="AT91" i="103"/>
  <c r="AS91" i="103"/>
  <c r="AR91" i="103"/>
  <c r="AQ91" i="103"/>
  <c r="AP91" i="103"/>
  <c r="AO91" i="103"/>
  <c r="AN91" i="103"/>
  <c r="AM91" i="103"/>
  <c r="AI91" i="103"/>
  <c r="AH91" i="103"/>
  <c r="BE90" i="103"/>
  <c r="BD90" i="103"/>
  <c r="BC90" i="103"/>
  <c r="BB90" i="103"/>
  <c r="BA90" i="103"/>
  <c r="AZ90" i="103"/>
  <c r="AY90" i="103"/>
  <c r="AX90" i="103"/>
  <c r="AW90" i="103"/>
  <c r="AV90" i="103"/>
  <c r="AU90" i="103"/>
  <c r="AT90" i="103"/>
  <c r="AS90" i="103"/>
  <c r="AR90" i="103"/>
  <c r="AQ90" i="103"/>
  <c r="AP90" i="103"/>
  <c r="AO90" i="103"/>
  <c r="AN90" i="103"/>
  <c r="AM90" i="103"/>
  <c r="AI90" i="103"/>
  <c r="AH90" i="103"/>
  <c r="BE89" i="103"/>
  <c r="BD89" i="103"/>
  <c r="BC89" i="103"/>
  <c r="BB89" i="103"/>
  <c r="BA89" i="103"/>
  <c r="AZ89" i="103"/>
  <c r="AY89" i="103"/>
  <c r="AX89" i="103"/>
  <c r="AW89" i="103"/>
  <c r="AV89" i="103"/>
  <c r="AU89" i="103"/>
  <c r="AT89" i="103"/>
  <c r="AS89" i="103"/>
  <c r="AR89" i="103"/>
  <c r="AQ89" i="103"/>
  <c r="AP89" i="103"/>
  <c r="AO89" i="103"/>
  <c r="AN89" i="103"/>
  <c r="AM89" i="103"/>
  <c r="AI89" i="103"/>
  <c r="AH89" i="103"/>
  <c r="BE88" i="103"/>
  <c r="BD88" i="103"/>
  <c r="BC88" i="103"/>
  <c r="BB88" i="103"/>
  <c r="BA88" i="103"/>
  <c r="AZ88" i="103"/>
  <c r="AY88" i="103"/>
  <c r="AX88" i="103"/>
  <c r="AW88" i="103"/>
  <c r="AV88" i="103"/>
  <c r="AU88" i="103"/>
  <c r="AT88" i="103"/>
  <c r="AS88" i="103"/>
  <c r="AR88" i="103"/>
  <c r="AQ88" i="103"/>
  <c r="AP88" i="103"/>
  <c r="AO88" i="103"/>
  <c r="AN88" i="103"/>
  <c r="AM88" i="103"/>
  <c r="AI88" i="103"/>
  <c r="AH88" i="103"/>
  <c r="BE87" i="103"/>
  <c r="BD87" i="103"/>
  <c r="BC87" i="103"/>
  <c r="BB87" i="103"/>
  <c r="BA87" i="103"/>
  <c r="AZ87" i="103"/>
  <c r="AY87" i="103"/>
  <c r="AX87" i="103"/>
  <c r="AW87" i="103"/>
  <c r="AV87" i="103"/>
  <c r="AU87" i="103"/>
  <c r="AT87" i="103"/>
  <c r="AS87" i="103"/>
  <c r="AR87" i="103"/>
  <c r="AQ87" i="103"/>
  <c r="AP87" i="103"/>
  <c r="AO87" i="103"/>
  <c r="AN87" i="103"/>
  <c r="AM87" i="103"/>
  <c r="BE86" i="103"/>
  <c r="BD86" i="103"/>
  <c r="BC86" i="103"/>
  <c r="BB86" i="103"/>
  <c r="BA86" i="103"/>
  <c r="AZ86" i="103"/>
  <c r="AY86" i="103"/>
  <c r="AX86" i="103"/>
  <c r="AW86" i="103"/>
  <c r="AV86" i="103"/>
  <c r="AU86" i="103"/>
  <c r="AT86" i="103"/>
  <c r="AS86" i="103"/>
  <c r="AR86" i="103"/>
  <c r="AQ86" i="103"/>
  <c r="AP86" i="103"/>
  <c r="AO86" i="103"/>
  <c r="AN86" i="103"/>
  <c r="AM86" i="103"/>
  <c r="AI86" i="103"/>
  <c r="AH86" i="103"/>
  <c r="BE85" i="103"/>
  <c r="BD85" i="103"/>
  <c r="BC85" i="103"/>
  <c r="BB85" i="103"/>
  <c r="BA85" i="103"/>
  <c r="AZ85" i="103"/>
  <c r="AY85" i="103"/>
  <c r="AX85" i="103"/>
  <c r="AW85" i="103"/>
  <c r="AV85" i="103"/>
  <c r="AU85" i="103"/>
  <c r="AT85" i="103"/>
  <c r="AS85" i="103"/>
  <c r="AR85" i="103"/>
  <c r="AQ85" i="103"/>
  <c r="AP85" i="103"/>
  <c r="AO85" i="103"/>
  <c r="AN85" i="103"/>
  <c r="AM85" i="103"/>
  <c r="AI85" i="103"/>
  <c r="AH85" i="103"/>
  <c r="BE84" i="103"/>
  <c r="BD84" i="103"/>
  <c r="BC84" i="103"/>
  <c r="BB84" i="103"/>
  <c r="BA84" i="103"/>
  <c r="AZ84" i="103"/>
  <c r="AY84" i="103"/>
  <c r="AX84" i="103"/>
  <c r="AW84" i="103"/>
  <c r="AV84" i="103"/>
  <c r="AU84" i="103"/>
  <c r="AT84" i="103"/>
  <c r="AS84" i="103"/>
  <c r="AR84" i="103"/>
  <c r="AQ84" i="103"/>
  <c r="AP84" i="103"/>
  <c r="AO84" i="103"/>
  <c r="AN84" i="103"/>
  <c r="AM84" i="103"/>
  <c r="BE83" i="103"/>
  <c r="BD83" i="103"/>
  <c r="BC83" i="103"/>
  <c r="BB83" i="103"/>
  <c r="BA83" i="103"/>
  <c r="AZ83" i="103"/>
  <c r="AY83" i="103"/>
  <c r="AX83" i="103"/>
  <c r="AW83" i="103"/>
  <c r="AV83" i="103"/>
  <c r="AU83" i="103"/>
  <c r="AT83" i="103"/>
  <c r="AS83" i="103"/>
  <c r="AR83" i="103"/>
  <c r="AQ83" i="103"/>
  <c r="AP83" i="103"/>
  <c r="AO83" i="103"/>
  <c r="AN83" i="103"/>
  <c r="AM83" i="103"/>
  <c r="AI83" i="103"/>
  <c r="AH83" i="103"/>
  <c r="BE82" i="103"/>
  <c r="BD82" i="103"/>
  <c r="BC82" i="103"/>
  <c r="BB82" i="103"/>
  <c r="BA82" i="103"/>
  <c r="AZ82" i="103"/>
  <c r="AY82" i="103"/>
  <c r="AX82" i="103"/>
  <c r="AW82" i="103"/>
  <c r="AV82" i="103"/>
  <c r="AU82" i="103"/>
  <c r="AT82" i="103"/>
  <c r="AS82" i="103"/>
  <c r="AR82" i="103"/>
  <c r="AQ82" i="103"/>
  <c r="AP82" i="103"/>
  <c r="AO82" i="103"/>
  <c r="AN82" i="103"/>
  <c r="AM82" i="103"/>
  <c r="AI82" i="103"/>
  <c r="AH82" i="103"/>
  <c r="BE81" i="103"/>
  <c r="BD81" i="103"/>
  <c r="BC81" i="103"/>
  <c r="BB81" i="103"/>
  <c r="BA81" i="103"/>
  <c r="AZ81" i="103"/>
  <c r="AY81" i="103"/>
  <c r="AX81" i="103"/>
  <c r="AW81" i="103"/>
  <c r="AV81" i="103"/>
  <c r="AU81" i="103"/>
  <c r="AT81" i="103"/>
  <c r="AS81" i="103"/>
  <c r="AR81" i="103"/>
  <c r="AQ81" i="103"/>
  <c r="AP81" i="103"/>
  <c r="AO81" i="103"/>
  <c r="AN81" i="103"/>
  <c r="AM81" i="103"/>
  <c r="AI81" i="103"/>
  <c r="AH81" i="103"/>
  <c r="BE80" i="103"/>
  <c r="BD80" i="103"/>
  <c r="BC80" i="103"/>
  <c r="BB80" i="103"/>
  <c r="BA80" i="103"/>
  <c r="AZ80" i="103"/>
  <c r="AY80" i="103"/>
  <c r="AX80" i="103"/>
  <c r="AW80" i="103"/>
  <c r="AV80" i="103"/>
  <c r="AU80" i="103"/>
  <c r="AT80" i="103"/>
  <c r="AS80" i="103"/>
  <c r="AR80" i="103"/>
  <c r="AQ80" i="103"/>
  <c r="AP80" i="103"/>
  <c r="AO80" i="103"/>
  <c r="AN80" i="103"/>
  <c r="AM80" i="103"/>
  <c r="AI80" i="103"/>
  <c r="AH80" i="103"/>
  <c r="BE79" i="103"/>
  <c r="BD79" i="103"/>
  <c r="BC79" i="103"/>
  <c r="BB79" i="103"/>
  <c r="BA79" i="103"/>
  <c r="AZ79" i="103"/>
  <c r="AY79" i="103"/>
  <c r="AX79" i="103"/>
  <c r="AW79" i="103"/>
  <c r="AV79" i="103"/>
  <c r="AU79" i="103"/>
  <c r="AT79" i="103"/>
  <c r="AS79" i="103"/>
  <c r="AR79" i="103"/>
  <c r="AQ79" i="103"/>
  <c r="AP79" i="103"/>
  <c r="AO79" i="103"/>
  <c r="AN79" i="103"/>
  <c r="AM79" i="103"/>
  <c r="AI79" i="103"/>
  <c r="AH79" i="103"/>
  <c r="BE78" i="103"/>
  <c r="BD78" i="103"/>
  <c r="BC78" i="103"/>
  <c r="BB78" i="103"/>
  <c r="BA78" i="103"/>
  <c r="AZ78" i="103"/>
  <c r="AY78" i="103"/>
  <c r="AX78" i="103"/>
  <c r="AW78" i="103"/>
  <c r="AV78" i="103"/>
  <c r="AU78" i="103"/>
  <c r="AT78" i="103"/>
  <c r="AS78" i="103"/>
  <c r="AR78" i="103"/>
  <c r="AQ78" i="103"/>
  <c r="AP78" i="103"/>
  <c r="AO78" i="103"/>
  <c r="AN78" i="103"/>
  <c r="AM78" i="103"/>
  <c r="AI78" i="103"/>
  <c r="AH78" i="103"/>
  <c r="BE77" i="103"/>
  <c r="BD77" i="103"/>
  <c r="BC77" i="103"/>
  <c r="BB77" i="103"/>
  <c r="BA77" i="103"/>
  <c r="AZ77" i="103"/>
  <c r="AY77" i="103"/>
  <c r="AX77" i="103"/>
  <c r="AW77" i="103"/>
  <c r="AV77" i="103"/>
  <c r="AU77" i="103"/>
  <c r="AT77" i="103"/>
  <c r="AS77" i="103"/>
  <c r="AR77" i="103"/>
  <c r="AQ77" i="103"/>
  <c r="AP77" i="103"/>
  <c r="AO77" i="103"/>
  <c r="AN77" i="103"/>
  <c r="AM77" i="103"/>
  <c r="AI77" i="103"/>
  <c r="AH77" i="103"/>
  <c r="BE76" i="103"/>
  <c r="BD76" i="103"/>
  <c r="BC76" i="103"/>
  <c r="BB76" i="103"/>
  <c r="BA76" i="103"/>
  <c r="AZ76" i="103"/>
  <c r="AY76" i="103"/>
  <c r="AX76" i="103"/>
  <c r="AW76" i="103"/>
  <c r="AV76" i="103"/>
  <c r="AU76" i="103"/>
  <c r="AT76" i="103"/>
  <c r="AS76" i="103"/>
  <c r="AR76" i="103"/>
  <c r="AQ76" i="103"/>
  <c r="AP76" i="103"/>
  <c r="AO76" i="103"/>
  <c r="AN76" i="103"/>
  <c r="AM76" i="103"/>
  <c r="BE75" i="103"/>
  <c r="BD75" i="103"/>
  <c r="BC75" i="103"/>
  <c r="BB75" i="103"/>
  <c r="BA75" i="103"/>
  <c r="AZ75" i="103"/>
  <c r="AY75" i="103"/>
  <c r="AX75" i="103"/>
  <c r="AW75" i="103"/>
  <c r="AV75" i="103"/>
  <c r="AU75" i="103"/>
  <c r="AT75" i="103"/>
  <c r="AS75" i="103"/>
  <c r="AR75" i="103"/>
  <c r="AQ75" i="103"/>
  <c r="AP75" i="103"/>
  <c r="AO75" i="103"/>
  <c r="AN75" i="103"/>
  <c r="AM75" i="103"/>
  <c r="AI75" i="103"/>
  <c r="AH75" i="103"/>
  <c r="BE74" i="103"/>
  <c r="BD74" i="103"/>
  <c r="BC74" i="103"/>
  <c r="BB74" i="103"/>
  <c r="BA74" i="103"/>
  <c r="AZ74" i="103"/>
  <c r="AY74" i="103"/>
  <c r="AX74" i="103"/>
  <c r="AW74" i="103"/>
  <c r="AV74" i="103"/>
  <c r="AU74" i="103"/>
  <c r="AT74" i="103"/>
  <c r="AS74" i="103"/>
  <c r="AR74" i="103"/>
  <c r="AQ74" i="103"/>
  <c r="AP74" i="103"/>
  <c r="AO74" i="103"/>
  <c r="AN74" i="103"/>
  <c r="AM74" i="103"/>
  <c r="AI74" i="103"/>
  <c r="AH74" i="103"/>
  <c r="BE73" i="103"/>
  <c r="BD73" i="103"/>
  <c r="BC73" i="103"/>
  <c r="BB73" i="103"/>
  <c r="BA73" i="103"/>
  <c r="AZ73" i="103"/>
  <c r="AY73" i="103"/>
  <c r="AX73" i="103"/>
  <c r="AW73" i="103"/>
  <c r="AV73" i="103"/>
  <c r="AU73" i="103"/>
  <c r="AT73" i="103"/>
  <c r="AS73" i="103"/>
  <c r="AR73" i="103"/>
  <c r="AQ73" i="103"/>
  <c r="AP73" i="103"/>
  <c r="AO73" i="103"/>
  <c r="AN73" i="103"/>
  <c r="AM73" i="103"/>
  <c r="AI73" i="103"/>
  <c r="AH73" i="103"/>
  <c r="BE72" i="103"/>
  <c r="BD72" i="103"/>
  <c r="BC72" i="103"/>
  <c r="BB72" i="103"/>
  <c r="BA72" i="103"/>
  <c r="AZ72" i="103"/>
  <c r="AY72" i="103"/>
  <c r="AX72" i="103"/>
  <c r="AW72" i="103"/>
  <c r="AV72" i="103"/>
  <c r="AU72" i="103"/>
  <c r="AT72" i="103"/>
  <c r="AS72" i="103"/>
  <c r="AR72" i="103"/>
  <c r="AQ72" i="103"/>
  <c r="AP72" i="103"/>
  <c r="AO72" i="103"/>
  <c r="AN72" i="103"/>
  <c r="AM72" i="103"/>
  <c r="AI72" i="103"/>
  <c r="AH72" i="103"/>
  <c r="BE71" i="103"/>
  <c r="BD71" i="103"/>
  <c r="BC71" i="103"/>
  <c r="BB71" i="103"/>
  <c r="BA71" i="103"/>
  <c r="AZ71" i="103"/>
  <c r="AY71" i="103"/>
  <c r="AX71" i="103"/>
  <c r="AW71" i="103"/>
  <c r="AV71" i="103"/>
  <c r="AU71" i="103"/>
  <c r="AT71" i="103"/>
  <c r="AS71" i="103"/>
  <c r="AR71" i="103"/>
  <c r="AQ71" i="103"/>
  <c r="AP71" i="103"/>
  <c r="AO71" i="103"/>
  <c r="AN71" i="103"/>
  <c r="AM71" i="103"/>
  <c r="AI71" i="103"/>
  <c r="AH71" i="103"/>
  <c r="BE70" i="103"/>
  <c r="BD70" i="103"/>
  <c r="BC70" i="103"/>
  <c r="BB70" i="103"/>
  <c r="BA70" i="103"/>
  <c r="AZ70" i="103"/>
  <c r="AY70" i="103"/>
  <c r="AX70" i="103"/>
  <c r="AW70" i="103"/>
  <c r="AV70" i="103"/>
  <c r="AU70" i="103"/>
  <c r="AT70" i="103"/>
  <c r="AS70" i="103"/>
  <c r="AR70" i="103"/>
  <c r="AQ70" i="103"/>
  <c r="AP70" i="103"/>
  <c r="AO70" i="103"/>
  <c r="AN70" i="103"/>
  <c r="AM70" i="103"/>
  <c r="AI70" i="103"/>
  <c r="AH70" i="103"/>
  <c r="BE69" i="103"/>
  <c r="BD69" i="103"/>
  <c r="BC69" i="103"/>
  <c r="BB69" i="103"/>
  <c r="BA69" i="103"/>
  <c r="AZ69" i="103"/>
  <c r="AY69" i="103"/>
  <c r="AX69" i="103"/>
  <c r="AW69" i="103"/>
  <c r="AV69" i="103"/>
  <c r="AU69" i="103"/>
  <c r="AT69" i="103"/>
  <c r="AS69" i="103"/>
  <c r="AR69" i="103"/>
  <c r="AQ69" i="103"/>
  <c r="AP69" i="103"/>
  <c r="AO69" i="103"/>
  <c r="AN69" i="103"/>
  <c r="AM69" i="103"/>
  <c r="AI69" i="103"/>
  <c r="AH69" i="103"/>
  <c r="BE68" i="103"/>
  <c r="BD68" i="103"/>
  <c r="BC68" i="103"/>
  <c r="BB68" i="103"/>
  <c r="BA68" i="103"/>
  <c r="AZ68" i="103"/>
  <c r="AY68" i="103"/>
  <c r="AX68" i="103"/>
  <c r="AW68" i="103"/>
  <c r="AV68" i="103"/>
  <c r="AU68" i="103"/>
  <c r="AT68" i="103"/>
  <c r="AS68" i="103"/>
  <c r="AR68" i="103"/>
  <c r="AQ68" i="103"/>
  <c r="AP68" i="103"/>
  <c r="AO68" i="103"/>
  <c r="AN68" i="103"/>
  <c r="AM68" i="103"/>
  <c r="AI68" i="103"/>
  <c r="AH68" i="103"/>
  <c r="BE67" i="103"/>
  <c r="BD67" i="103"/>
  <c r="BC67" i="103"/>
  <c r="BB67" i="103"/>
  <c r="BA67" i="103"/>
  <c r="AZ67" i="103"/>
  <c r="AY67" i="103"/>
  <c r="AX67" i="103"/>
  <c r="AW67" i="103"/>
  <c r="AV67" i="103"/>
  <c r="AU67" i="103"/>
  <c r="AT67" i="103"/>
  <c r="AS67" i="103"/>
  <c r="AR67" i="103"/>
  <c r="AQ67" i="103"/>
  <c r="AP67" i="103"/>
  <c r="AO67" i="103"/>
  <c r="AN67" i="103"/>
  <c r="AM67" i="103"/>
  <c r="AI67" i="103"/>
  <c r="AH67" i="103"/>
  <c r="BE66" i="103"/>
  <c r="BD66" i="103"/>
  <c r="BC66" i="103"/>
  <c r="BB66" i="103"/>
  <c r="BA66" i="103"/>
  <c r="AZ66" i="103"/>
  <c r="AY66" i="103"/>
  <c r="AX66" i="103"/>
  <c r="AW66" i="103"/>
  <c r="AV66" i="103"/>
  <c r="AU66" i="103"/>
  <c r="AT66" i="103"/>
  <c r="AS66" i="103"/>
  <c r="AR66" i="103"/>
  <c r="AQ66" i="103"/>
  <c r="AP66" i="103"/>
  <c r="AO66" i="103"/>
  <c r="AN66" i="103"/>
  <c r="AM66" i="103"/>
  <c r="AI66" i="103"/>
  <c r="AH66" i="103"/>
  <c r="BE65" i="103"/>
  <c r="BD65" i="103"/>
  <c r="BC65" i="103"/>
  <c r="BB65" i="103"/>
  <c r="BA65" i="103"/>
  <c r="AZ65" i="103"/>
  <c r="AY65" i="103"/>
  <c r="AX65" i="103"/>
  <c r="AW65" i="103"/>
  <c r="AV65" i="103"/>
  <c r="AU65" i="103"/>
  <c r="AT65" i="103"/>
  <c r="AS65" i="103"/>
  <c r="AR65" i="103"/>
  <c r="AQ65" i="103"/>
  <c r="AP65" i="103"/>
  <c r="AO65" i="103"/>
  <c r="AN65" i="103"/>
  <c r="AM65" i="103"/>
  <c r="AI65" i="103"/>
  <c r="AH65" i="103"/>
  <c r="BE64" i="103"/>
  <c r="BD64" i="103"/>
  <c r="BC64" i="103"/>
  <c r="BB64" i="103"/>
  <c r="BA64" i="103"/>
  <c r="AZ64" i="103"/>
  <c r="AY64" i="103"/>
  <c r="AX64" i="103"/>
  <c r="AW64" i="103"/>
  <c r="AV64" i="103"/>
  <c r="AU64" i="103"/>
  <c r="AT64" i="103"/>
  <c r="AS64" i="103"/>
  <c r="AR64" i="103"/>
  <c r="AQ64" i="103"/>
  <c r="AP64" i="103"/>
  <c r="AO64" i="103"/>
  <c r="AN64" i="103"/>
  <c r="AM64" i="103"/>
  <c r="AI64" i="103"/>
  <c r="AH64" i="103"/>
  <c r="BE63" i="103"/>
  <c r="BD63" i="103"/>
  <c r="BC63" i="103"/>
  <c r="BB63" i="103"/>
  <c r="BA63" i="103"/>
  <c r="AZ63" i="103"/>
  <c r="AY63" i="103"/>
  <c r="AX63" i="103"/>
  <c r="AW63" i="103"/>
  <c r="AV63" i="103"/>
  <c r="AU63" i="103"/>
  <c r="AT63" i="103"/>
  <c r="AS63" i="103"/>
  <c r="AR63" i="103"/>
  <c r="AQ63" i="103"/>
  <c r="AP63" i="103"/>
  <c r="AO63" i="103"/>
  <c r="AN63" i="103"/>
  <c r="AM63" i="103"/>
  <c r="AI63" i="103"/>
  <c r="AH63" i="103"/>
  <c r="BE62" i="103"/>
  <c r="BD62" i="103"/>
  <c r="BC62" i="103"/>
  <c r="BB62" i="103"/>
  <c r="BA62" i="103"/>
  <c r="AZ62" i="103"/>
  <c r="AY62" i="103"/>
  <c r="AX62" i="103"/>
  <c r="AW62" i="103"/>
  <c r="AV62" i="103"/>
  <c r="AU62" i="103"/>
  <c r="AT62" i="103"/>
  <c r="AS62" i="103"/>
  <c r="AR62" i="103"/>
  <c r="AQ62" i="103"/>
  <c r="AP62" i="103"/>
  <c r="AO62" i="103"/>
  <c r="AN62" i="103"/>
  <c r="AM62" i="103"/>
  <c r="AI62" i="103"/>
  <c r="AH62" i="103"/>
  <c r="BE61" i="103"/>
  <c r="BD61" i="103"/>
  <c r="BC61" i="103"/>
  <c r="BB61" i="103"/>
  <c r="BA61" i="103"/>
  <c r="AZ61" i="103"/>
  <c r="AY61" i="103"/>
  <c r="AX61" i="103"/>
  <c r="AW61" i="103"/>
  <c r="AV61" i="103"/>
  <c r="AU61" i="103"/>
  <c r="AT61" i="103"/>
  <c r="AS61" i="103"/>
  <c r="AR61" i="103"/>
  <c r="AQ61" i="103"/>
  <c r="AP61" i="103"/>
  <c r="AO61" i="103"/>
  <c r="AN61" i="103"/>
  <c r="AM61" i="103"/>
  <c r="AI61" i="103"/>
  <c r="AH61" i="103"/>
  <c r="BE60" i="103"/>
  <c r="BD60" i="103"/>
  <c r="BC60" i="103"/>
  <c r="BB60" i="103"/>
  <c r="BA60" i="103"/>
  <c r="AZ60" i="103"/>
  <c r="AY60" i="103"/>
  <c r="AX60" i="103"/>
  <c r="AW60" i="103"/>
  <c r="AV60" i="103"/>
  <c r="AU60" i="103"/>
  <c r="AT60" i="103"/>
  <c r="AS60" i="103"/>
  <c r="AR60" i="103"/>
  <c r="AQ60" i="103"/>
  <c r="AP60" i="103"/>
  <c r="AO60" i="103"/>
  <c r="AN60" i="103"/>
  <c r="AM60" i="103"/>
  <c r="AI60" i="103"/>
  <c r="AH60" i="103"/>
  <c r="BE59" i="103"/>
  <c r="BD59" i="103"/>
  <c r="BC59" i="103"/>
  <c r="BB59" i="103"/>
  <c r="BA59" i="103"/>
  <c r="AZ59" i="103"/>
  <c r="AY59" i="103"/>
  <c r="AX59" i="103"/>
  <c r="AW59" i="103"/>
  <c r="AV59" i="103"/>
  <c r="AU59" i="103"/>
  <c r="AT59" i="103"/>
  <c r="AS59" i="103"/>
  <c r="AR59" i="103"/>
  <c r="AQ59" i="103"/>
  <c r="AP59" i="103"/>
  <c r="AO59" i="103"/>
  <c r="AN59" i="103"/>
  <c r="AM59" i="103"/>
  <c r="AI59" i="103"/>
  <c r="AH59" i="103"/>
  <c r="BE58" i="103"/>
  <c r="BD58" i="103"/>
  <c r="BC58" i="103"/>
  <c r="BB58" i="103"/>
  <c r="BA58" i="103"/>
  <c r="AZ58" i="103"/>
  <c r="AY58" i="103"/>
  <c r="AX58" i="103"/>
  <c r="AW58" i="103"/>
  <c r="AV58" i="103"/>
  <c r="AU58" i="103"/>
  <c r="AT58" i="103"/>
  <c r="AS58" i="103"/>
  <c r="AR58" i="103"/>
  <c r="AQ58" i="103"/>
  <c r="AP58" i="103"/>
  <c r="AO58" i="103"/>
  <c r="AN58" i="103"/>
  <c r="AM58" i="103"/>
  <c r="AI58" i="103"/>
  <c r="AH58" i="103"/>
  <c r="BE57" i="103"/>
  <c r="BD57" i="103"/>
  <c r="BC57" i="103"/>
  <c r="BB57" i="103"/>
  <c r="BA57" i="103"/>
  <c r="AZ57" i="103"/>
  <c r="AY57" i="103"/>
  <c r="AX57" i="103"/>
  <c r="AW57" i="103"/>
  <c r="AV57" i="103"/>
  <c r="AU57" i="103"/>
  <c r="AT57" i="103"/>
  <c r="AS57" i="103"/>
  <c r="AR57" i="103"/>
  <c r="AQ57" i="103"/>
  <c r="AP57" i="103"/>
  <c r="AO57" i="103"/>
  <c r="AN57" i="103"/>
  <c r="AM57" i="103"/>
  <c r="AI57" i="103"/>
  <c r="AH57" i="103"/>
  <c r="BE56" i="103"/>
  <c r="BD56" i="103"/>
  <c r="BC56" i="103"/>
  <c r="BB56" i="103"/>
  <c r="BA56" i="103"/>
  <c r="AZ56" i="103"/>
  <c r="AY56" i="103"/>
  <c r="AX56" i="103"/>
  <c r="AW56" i="103"/>
  <c r="AV56" i="103"/>
  <c r="AU56" i="103"/>
  <c r="AT56" i="103"/>
  <c r="AS56" i="103"/>
  <c r="AR56" i="103"/>
  <c r="AQ56" i="103"/>
  <c r="AP56" i="103"/>
  <c r="AO56" i="103"/>
  <c r="AN56" i="103"/>
  <c r="AM56" i="103"/>
  <c r="BE55" i="103"/>
  <c r="BD55" i="103"/>
  <c r="BC55" i="103"/>
  <c r="BB55" i="103"/>
  <c r="BA55" i="103"/>
  <c r="AZ55" i="103"/>
  <c r="AY55" i="103"/>
  <c r="AX55" i="103"/>
  <c r="AW55" i="103"/>
  <c r="AV55" i="103"/>
  <c r="AU55" i="103"/>
  <c r="AT55" i="103"/>
  <c r="AS55" i="103"/>
  <c r="AR55" i="103"/>
  <c r="AQ55" i="103"/>
  <c r="AP55" i="103"/>
  <c r="AO55" i="103"/>
  <c r="AN55" i="103"/>
  <c r="AM55" i="103"/>
  <c r="AI55" i="103"/>
  <c r="AH55" i="103"/>
  <c r="BE54" i="103"/>
  <c r="BD54" i="103"/>
  <c r="BC54" i="103"/>
  <c r="BB54" i="103"/>
  <c r="BA54" i="103"/>
  <c r="AZ54" i="103"/>
  <c r="AY54" i="103"/>
  <c r="AX54" i="103"/>
  <c r="AW54" i="103"/>
  <c r="AV54" i="103"/>
  <c r="AU54" i="103"/>
  <c r="AT54" i="103"/>
  <c r="AS54" i="103"/>
  <c r="AR54" i="103"/>
  <c r="AQ54" i="103"/>
  <c r="AP54" i="103"/>
  <c r="AO54" i="103"/>
  <c r="AN54" i="103"/>
  <c r="AM54" i="103"/>
  <c r="AI54" i="103"/>
  <c r="AH54" i="103"/>
  <c r="BE53" i="103"/>
  <c r="BD53" i="103"/>
  <c r="BC53" i="103"/>
  <c r="BB53" i="103"/>
  <c r="BA53" i="103"/>
  <c r="AZ53" i="103"/>
  <c r="AY53" i="103"/>
  <c r="AX53" i="103"/>
  <c r="AW53" i="103"/>
  <c r="AV53" i="103"/>
  <c r="AU53" i="103"/>
  <c r="AT53" i="103"/>
  <c r="AS53" i="103"/>
  <c r="AR53" i="103"/>
  <c r="AQ53" i="103"/>
  <c r="AP53" i="103"/>
  <c r="AO53" i="103"/>
  <c r="AN53" i="103"/>
  <c r="AM53" i="103"/>
  <c r="AI53" i="103"/>
  <c r="AH53" i="103"/>
  <c r="BE52" i="103"/>
  <c r="BD52" i="103"/>
  <c r="BC52" i="103"/>
  <c r="BB52" i="103"/>
  <c r="BA52" i="103"/>
  <c r="AZ52" i="103"/>
  <c r="AY52" i="103"/>
  <c r="AX52" i="103"/>
  <c r="AW52" i="103"/>
  <c r="AV52" i="103"/>
  <c r="AU52" i="103"/>
  <c r="AT52" i="103"/>
  <c r="AS52" i="103"/>
  <c r="AR52" i="103"/>
  <c r="AQ52" i="103"/>
  <c r="AP52" i="103"/>
  <c r="AO52" i="103"/>
  <c r="AN52" i="103"/>
  <c r="AM52" i="103"/>
  <c r="AI52" i="103"/>
  <c r="AH52" i="103"/>
  <c r="BE51" i="103"/>
  <c r="BD51" i="103"/>
  <c r="BC51" i="103"/>
  <c r="BB51" i="103"/>
  <c r="BA51" i="103"/>
  <c r="AZ51" i="103"/>
  <c r="AY51" i="103"/>
  <c r="AX51" i="103"/>
  <c r="AW51" i="103"/>
  <c r="AV51" i="103"/>
  <c r="AU51" i="103"/>
  <c r="AT51" i="103"/>
  <c r="AS51" i="103"/>
  <c r="AR51" i="103"/>
  <c r="AQ51" i="103"/>
  <c r="AP51" i="103"/>
  <c r="AO51" i="103"/>
  <c r="AN51" i="103"/>
  <c r="AM51" i="103"/>
  <c r="AI51" i="103"/>
  <c r="AH51" i="103"/>
  <c r="BE50" i="103"/>
  <c r="BD50" i="103"/>
  <c r="BC50" i="103"/>
  <c r="BB50" i="103"/>
  <c r="BA50" i="103"/>
  <c r="AZ50" i="103"/>
  <c r="AY50" i="103"/>
  <c r="AX50" i="103"/>
  <c r="AW50" i="103"/>
  <c r="AV50" i="103"/>
  <c r="AU50" i="103"/>
  <c r="AT50" i="103"/>
  <c r="AS50" i="103"/>
  <c r="AR50" i="103"/>
  <c r="AQ50" i="103"/>
  <c r="AP50" i="103"/>
  <c r="AO50" i="103"/>
  <c r="AN50" i="103"/>
  <c r="AM50" i="103"/>
  <c r="AI50" i="103"/>
  <c r="AH50" i="103"/>
  <c r="BE49" i="103"/>
  <c r="BD49" i="103"/>
  <c r="BC49" i="103"/>
  <c r="BB49" i="103"/>
  <c r="BA49" i="103"/>
  <c r="AZ49" i="103"/>
  <c r="AY49" i="103"/>
  <c r="AX49" i="103"/>
  <c r="AW49" i="103"/>
  <c r="AV49" i="103"/>
  <c r="AU49" i="103"/>
  <c r="AT49" i="103"/>
  <c r="AS49" i="103"/>
  <c r="AR49" i="103"/>
  <c r="AQ49" i="103"/>
  <c r="AP49" i="103"/>
  <c r="AO49" i="103"/>
  <c r="AN49" i="103"/>
  <c r="AM49" i="103"/>
  <c r="AI49" i="103"/>
  <c r="AH49" i="103"/>
  <c r="BE48" i="103"/>
  <c r="BD48" i="103"/>
  <c r="BC48" i="103"/>
  <c r="BB48" i="103"/>
  <c r="BA48" i="103"/>
  <c r="AZ48" i="103"/>
  <c r="AY48" i="103"/>
  <c r="AX48" i="103"/>
  <c r="AW48" i="103"/>
  <c r="AV48" i="103"/>
  <c r="AU48" i="103"/>
  <c r="AT48" i="103"/>
  <c r="AS48" i="103"/>
  <c r="AR48" i="103"/>
  <c r="AQ48" i="103"/>
  <c r="AP48" i="103"/>
  <c r="AO48" i="103"/>
  <c r="AN48" i="103"/>
  <c r="AM48" i="103"/>
  <c r="AI48" i="103"/>
  <c r="AH48" i="103"/>
  <c r="BE47" i="103"/>
  <c r="BD47" i="103"/>
  <c r="BC47" i="103"/>
  <c r="BB47" i="103"/>
  <c r="BA47" i="103"/>
  <c r="AZ47" i="103"/>
  <c r="AY47" i="103"/>
  <c r="AX47" i="103"/>
  <c r="AW47" i="103"/>
  <c r="AV47" i="103"/>
  <c r="AU47" i="103"/>
  <c r="AT47" i="103"/>
  <c r="AS47" i="103"/>
  <c r="AR47" i="103"/>
  <c r="AQ47" i="103"/>
  <c r="AP47" i="103"/>
  <c r="AO47" i="103"/>
  <c r="AN47" i="103"/>
  <c r="AM47" i="103"/>
  <c r="AI47" i="103"/>
  <c r="AH47" i="103"/>
  <c r="BE46" i="103"/>
  <c r="BD46" i="103"/>
  <c r="BC46" i="103"/>
  <c r="BB46" i="103"/>
  <c r="BA46" i="103"/>
  <c r="AZ46" i="103"/>
  <c r="AY46" i="103"/>
  <c r="AX46" i="103"/>
  <c r="AW46" i="103"/>
  <c r="AV46" i="103"/>
  <c r="AU46" i="103"/>
  <c r="AT46" i="103"/>
  <c r="AS46" i="103"/>
  <c r="AR46" i="103"/>
  <c r="AQ46" i="103"/>
  <c r="AP46" i="103"/>
  <c r="AO46" i="103"/>
  <c r="AN46" i="103"/>
  <c r="AM46" i="103"/>
  <c r="BE45" i="103"/>
  <c r="BD45" i="103"/>
  <c r="BC45" i="103"/>
  <c r="BB45" i="103"/>
  <c r="BA45" i="103"/>
  <c r="AZ45" i="103"/>
  <c r="AY45" i="103"/>
  <c r="AX45" i="103"/>
  <c r="AW45" i="103"/>
  <c r="AV45" i="103"/>
  <c r="AU45" i="103"/>
  <c r="AT45" i="103"/>
  <c r="AS45" i="103"/>
  <c r="AR45" i="103"/>
  <c r="AQ45" i="103"/>
  <c r="AP45" i="103"/>
  <c r="AO45" i="103"/>
  <c r="AN45" i="103"/>
  <c r="AM45" i="103"/>
  <c r="BE44" i="103"/>
  <c r="BD44" i="103"/>
  <c r="BC44" i="103"/>
  <c r="BB44" i="103"/>
  <c r="BA44" i="103"/>
  <c r="AZ44" i="103"/>
  <c r="AY44" i="103"/>
  <c r="AX44" i="103"/>
  <c r="AW44" i="103"/>
  <c r="AV44" i="103"/>
  <c r="AU44" i="103"/>
  <c r="AT44" i="103"/>
  <c r="AS44" i="103"/>
  <c r="AR44" i="103"/>
  <c r="AQ44" i="103"/>
  <c r="AP44" i="103"/>
  <c r="AO44" i="103"/>
  <c r="AN44" i="103"/>
  <c r="AM44" i="103"/>
  <c r="AI44" i="103"/>
  <c r="AH44" i="103"/>
  <c r="BE43" i="103"/>
  <c r="BD43" i="103"/>
  <c r="BC43" i="103"/>
  <c r="BB43" i="103"/>
  <c r="BA43" i="103"/>
  <c r="AZ43" i="103"/>
  <c r="AY43" i="103"/>
  <c r="AX43" i="103"/>
  <c r="AW43" i="103"/>
  <c r="AV43" i="103"/>
  <c r="AU43" i="103"/>
  <c r="AT43" i="103"/>
  <c r="AS43" i="103"/>
  <c r="AR43" i="103"/>
  <c r="AQ43" i="103"/>
  <c r="AP43" i="103"/>
  <c r="AO43" i="103"/>
  <c r="AN43" i="103"/>
  <c r="AM43" i="103"/>
  <c r="AI43" i="103"/>
  <c r="AH43" i="103"/>
  <c r="BE42" i="103"/>
  <c r="BD42" i="103"/>
  <c r="BC42" i="103"/>
  <c r="BB42" i="103"/>
  <c r="BA42" i="103"/>
  <c r="AZ42" i="103"/>
  <c r="AY42" i="103"/>
  <c r="AX42" i="103"/>
  <c r="AW42" i="103"/>
  <c r="AV42" i="103"/>
  <c r="AU42" i="103"/>
  <c r="AT42" i="103"/>
  <c r="AS42" i="103"/>
  <c r="AR42" i="103"/>
  <c r="AQ42" i="103"/>
  <c r="AP42" i="103"/>
  <c r="AO42" i="103"/>
  <c r="AN42" i="103"/>
  <c r="AM42" i="103"/>
  <c r="AI42" i="103"/>
  <c r="AH42" i="103"/>
  <c r="BE41" i="103"/>
  <c r="BD41" i="103"/>
  <c r="BC41" i="103"/>
  <c r="BB41" i="103"/>
  <c r="BA41" i="103"/>
  <c r="AZ41" i="103"/>
  <c r="AY41" i="103"/>
  <c r="AX41" i="103"/>
  <c r="AW41" i="103"/>
  <c r="AV41" i="103"/>
  <c r="AU41" i="103"/>
  <c r="AT41" i="103"/>
  <c r="AS41" i="103"/>
  <c r="AR41" i="103"/>
  <c r="AQ41" i="103"/>
  <c r="AP41" i="103"/>
  <c r="AO41" i="103"/>
  <c r="AN41" i="103"/>
  <c r="AM41" i="103"/>
  <c r="AI41" i="103"/>
  <c r="AH41" i="103"/>
  <c r="BE40" i="103"/>
  <c r="BD40" i="103"/>
  <c r="BC40" i="103"/>
  <c r="BB40" i="103"/>
  <c r="BA40" i="103"/>
  <c r="AZ40" i="103"/>
  <c r="AY40" i="103"/>
  <c r="AX40" i="103"/>
  <c r="AW40" i="103"/>
  <c r="AV40" i="103"/>
  <c r="AU40" i="103"/>
  <c r="AT40" i="103"/>
  <c r="AS40" i="103"/>
  <c r="AR40" i="103"/>
  <c r="AQ40" i="103"/>
  <c r="AP40" i="103"/>
  <c r="AO40" i="103"/>
  <c r="AN40" i="103"/>
  <c r="AM40" i="103"/>
  <c r="AI40" i="103"/>
  <c r="AH40" i="103"/>
  <c r="BE39" i="103"/>
  <c r="BD39" i="103"/>
  <c r="BC39" i="103"/>
  <c r="BB39" i="103"/>
  <c r="BA39" i="103"/>
  <c r="AZ39" i="103"/>
  <c r="AY39" i="103"/>
  <c r="AX39" i="103"/>
  <c r="AW39" i="103"/>
  <c r="AV39" i="103"/>
  <c r="AU39" i="103"/>
  <c r="AT39" i="103"/>
  <c r="AS39" i="103"/>
  <c r="AR39" i="103"/>
  <c r="AQ39" i="103"/>
  <c r="AP39" i="103"/>
  <c r="AO39" i="103"/>
  <c r="AN39" i="103"/>
  <c r="AM39" i="103"/>
  <c r="AI39" i="103"/>
  <c r="AH39" i="103"/>
  <c r="BE38" i="103"/>
  <c r="BD38" i="103"/>
  <c r="BC38" i="103"/>
  <c r="BB38" i="103"/>
  <c r="BA38" i="103"/>
  <c r="AZ38" i="103"/>
  <c r="AY38" i="103"/>
  <c r="AX38" i="103"/>
  <c r="AW38" i="103"/>
  <c r="AV38" i="103"/>
  <c r="AU38" i="103"/>
  <c r="AT38" i="103"/>
  <c r="AS38" i="103"/>
  <c r="AR38" i="103"/>
  <c r="AQ38" i="103"/>
  <c r="AP38" i="103"/>
  <c r="AO38" i="103"/>
  <c r="AN38" i="103"/>
  <c r="AM38" i="103"/>
  <c r="AI38" i="103"/>
  <c r="AH38" i="103"/>
  <c r="BE37" i="103"/>
  <c r="BD37" i="103"/>
  <c r="BC37" i="103"/>
  <c r="BB37" i="103"/>
  <c r="BA37" i="103"/>
  <c r="AZ37" i="103"/>
  <c r="AY37" i="103"/>
  <c r="AX37" i="103"/>
  <c r="AW37" i="103"/>
  <c r="AV37" i="103"/>
  <c r="AU37" i="103"/>
  <c r="AT37" i="103"/>
  <c r="AS37" i="103"/>
  <c r="AR37" i="103"/>
  <c r="AQ37" i="103"/>
  <c r="AP37" i="103"/>
  <c r="AO37" i="103"/>
  <c r="AN37" i="103"/>
  <c r="AM37" i="103"/>
  <c r="AI37" i="103"/>
  <c r="AH37" i="103"/>
  <c r="BE36" i="103"/>
  <c r="BD36" i="103"/>
  <c r="BC36" i="103"/>
  <c r="BB36" i="103"/>
  <c r="BA36" i="103"/>
  <c r="AZ36" i="103"/>
  <c r="AY36" i="103"/>
  <c r="AX36" i="103"/>
  <c r="AW36" i="103"/>
  <c r="AV36" i="103"/>
  <c r="AU36" i="103"/>
  <c r="AT36" i="103"/>
  <c r="AS36" i="103"/>
  <c r="AR36" i="103"/>
  <c r="AQ36" i="103"/>
  <c r="AP36" i="103"/>
  <c r="AO36" i="103"/>
  <c r="AN36" i="103"/>
  <c r="AM36" i="103"/>
  <c r="AI36" i="103"/>
  <c r="AH36" i="103"/>
  <c r="BE35" i="103"/>
  <c r="BD35" i="103"/>
  <c r="BC35" i="103"/>
  <c r="BB35" i="103"/>
  <c r="BA35" i="103"/>
  <c r="AZ35" i="103"/>
  <c r="AY35" i="103"/>
  <c r="AX35" i="103"/>
  <c r="AW35" i="103"/>
  <c r="AV35" i="103"/>
  <c r="AU35" i="103"/>
  <c r="AT35" i="103"/>
  <c r="AS35" i="103"/>
  <c r="AR35" i="103"/>
  <c r="AQ35" i="103"/>
  <c r="AP35" i="103"/>
  <c r="AO35" i="103"/>
  <c r="AN35" i="103"/>
  <c r="AM35" i="103"/>
  <c r="AI35" i="103"/>
  <c r="AH35" i="103"/>
  <c r="BE34" i="103"/>
  <c r="BD34" i="103"/>
  <c r="BC34" i="103"/>
  <c r="BB34" i="103"/>
  <c r="BA34" i="103"/>
  <c r="AZ34" i="103"/>
  <c r="AY34" i="103"/>
  <c r="AX34" i="103"/>
  <c r="AW34" i="103"/>
  <c r="AV34" i="103"/>
  <c r="AU34" i="103"/>
  <c r="AT34" i="103"/>
  <c r="AS34" i="103"/>
  <c r="AR34" i="103"/>
  <c r="AQ34" i="103"/>
  <c r="AP34" i="103"/>
  <c r="AO34" i="103"/>
  <c r="AN34" i="103"/>
  <c r="AM34" i="103"/>
  <c r="AI34" i="103"/>
  <c r="AH34" i="103"/>
  <c r="BE33" i="103"/>
  <c r="BD33" i="103"/>
  <c r="BC33" i="103"/>
  <c r="BB33" i="103"/>
  <c r="BA33" i="103"/>
  <c r="AZ33" i="103"/>
  <c r="AY33" i="103"/>
  <c r="AX33" i="103"/>
  <c r="AW33" i="103"/>
  <c r="AV33" i="103"/>
  <c r="AU33" i="103"/>
  <c r="AT33" i="103"/>
  <c r="AS33" i="103"/>
  <c r="AR33" i="103"/>
  <c r="AQ33" i="103"/>
  <c r="AP33" i="103"/>
  <c r="AO33" i="103"/>
  <c r="AN33" i="103"/>
  <c r="AM33" i="103"/>
  <c r="BE32" i="103"/>
  <c r="BD32" i="103"/>
  <c r="BC32" i="103"/>
  <c r="BB32" i="103"/>
  <c r="BA32" i="103"/>
  <c r="AZ32" i="103"/>
  <c r="AY32" i="103"/>
  <c r="AX32" i="103"/>
  <c r="AW32" i="103"/>
  <c r="AV32" i="103"/>
  <c r="AU32" i="103"/>
  <c r="AT32" i="103"/>
  <c r="AS32" i="103"/>
  <c r="AR32" i="103"/>
  <c r="AQ32" i="103"/>
  <c r="AP32" i="103"/>
  <c r="AO32" i="103"/>
  <c r="AN32" i="103"/>
  <c r="AM32" i="103"/>
  <c r="AI32" i="103"/>
  <c r="AH32" i="103"/>
  <c r="BE31" i="103"/>
  <c r="BD31" i="103"/>
  <c r="BC31" i="103"/>
  <c r="BB31" i="103"/>
  <c r="BA31" i="103"/>
  <c r="AZ31" i="103"/>
  <c r="AY31" i="103"/>
  <c r="AX31" i="103"/>
  <c r="AW31" i="103"/>
  <c r="AV31" i="103"/>
  <c r="AU31" i="103"/>
  <c r="AT31" i="103"/>
  <c r="AS31" i="103"/>
  <c r="AR31" i="103"/>
  <c r="AQ31" i="103"/>
  <c r="AP31" i="103"/>
  <c r="AO31" i="103"/>
  <c r="AN31" i="103"/>
  <c r="AM31" i="103"/>
  <c r="AI31" i="103"/>
  <c r="AH31" i="103"/>
  <c r="BE30" i="103"/>
  <c r="BD30" i="103"/>
  <c r="BC30" i="103"/>
  <c r="BB30" i="103"/>
  <c r="BA30" i="103"/>
  <c r="AZ30" i="103"/>
  <c r="AY30" i="103"/>
  <c r="AX30" i="103"/>
  <c r="AW30" i="103"/>
  <c r="AV30" i="103"/>
  <c r="AU30" i="103"/>
  <c r="AT30" i="103"/>
  <c r="AS30" i="103"/>
  <c r="AR30" i="103"/>
  <c r="AQ30" i="103"/>
  <c r="AP30" i="103"/>
  <c r="AO30" i="103"/>
  <c r="AN30" i="103"/>
  <c r="AM30" i="103"/>
  <c r="AI30" i="103"/>
  <c r="AH30" i="103"/>
  <c r="BE29" i="103"/>
  <c r="BD29" i="103"/>
  <c r="BC29" i="103"/>
  <c r="BB29" i="103"/>
  <c r="BA29" i="103"/>
  <c r="AZ29" i="103"/>
  <c r="AY29" i="103"/>
  <c r="AX29" i="103"/>
  <c r="AW29" i="103"/>
  <c r="AV29" i="103"/>
  <c r="AU29" i="103"/>
  <c r="AT29" i="103"/>
  <c r="AS29" i="103"/>
  <c r="AR29" i="103"/>
  <c r="AQ29" i="103"/>
  <c r="AP29" i="103"/>
  <c r="AO29" i="103"/>
  <c r="AN29" i="103"/>
  <c r="AM29" i="103"/>
  <c r="AI29" i="103"/>
  <c r="AH29" i="103"/>
  <c r="BE28" i="103"/>
  <c r="BD28" i="103"/>
  <c r="BC28" i="103"/>
  <c r="BB28" i="103"/>
  <c r="BA28" i="103"/>
  <c r="AZ28" i="103"/>
  <c r="AY28" i="103"/>
  <c r="AX28" i="103"/>
  <c r="AW28" i="103"/>
  <c r="AV28" i="103"/>
  <c r="AU28" i="103"/>
  <c r="AT28" i="103"/>
  <c r="AS28" i="103"/>
  <c r="AR28" i="103"/>
  <c r="AQ28" i="103"/>
  <c r="AP28" i="103"/>
  <c r="AO28" i="103"/>
  <c r="AN28" i="103"/>
  <c r="AM28" i="103"/>
  <c r="AI28" i="103"/>
  <c r="AH28" i="103"/>
  <c r="BE27" i="103"/>
  <c r="BD27" i="103"/>
  <c r="BC27" i="103"/>
  <c r="BB27" i="103"/>
  <c r="BA27" i="103"/>
  <c r="AZ27" i="103"/>
  <c r="AY27" i="103"/>
  <c r="AX27" i="103"/>
  <c r="AW27" i="103"/>
  <c r="AV27" i="103"/>
  <c r="AU27" i="103"/>
  <c r="AT27" i="103"/>
  <c r="AS27" i="103"/>
  <c r="AR27" i="103"/>
  <c r="AQ27" i="103"/>
  <c r="AP27" i="103"/>
  <c r="AO27" i="103"/>
  <c r="AN27" i="103"/>
  <c r="AM27" i="103"/>
  <c r="AI27" i="103"/>
  <c r="AH27" i="103"/>
  <c r="BE26" i="103"/>
  <c r="BD26" i="103"/>
  <c r="BC26" i="103"/>
  <c r="BB26" i="103"/>
  <c r="BA26" i="103"/>
  <c r="AZ26" i="103"/>
  <c r="AY26" i="103"/>
  <c r="AX26" i="103"/>
  <c r="AW26" i="103"/>
  <c r="AV26" i="103"/>
  <c r="AU26" i="103"/>
  <c r="AT26" i="103"/>
  <c r="AS26" i="103"/>
  <c r="AR26" i="103"/>
  <c r="AQ26" i="103"/>
  <c r="AP26" i="103"/>
  <c r="AO26" i="103"/>
  <c r="AN26" i="103"/>
  <c r="AM26" i="103"/>
  <c r="AI26" i="103"/>
  <c r="AH26" i="103"/>
  <c r="BE25" i="103"/>
  <c r="BD25" i="103"/>
  <c r="BC25" i="103"/>
  <c r="BB25" i="103"/>
  <c r="BA25" i="103"/>
  <c r="AZ25" i="103"/>
  <c r="AY25" i="103"/>
  <c r="AX25" i="103"/>
  <c r="AW25" i="103"/>
  <c r="AV25" i="103"/>
  <c r="AU25" i="103"/>
  <c r="AT25" i="103"/>
  <c r="AS25" i="103"/>
  <c r="AR25" i="103"/>
  <c r="AQ25" i="103"/>
  <c r="AP25" i="103"/>
  <c r="AO25" i="103"/>
  <c r="AN25" i="103"/>
  <c r="AM25" i="103"/>
  <c r="BE24" i="103"/>
  <c r="BD24" i="103"/>
  <c r="BC24" i="103"/>
  <c r="BB24" i="103"/>
  <c r="BA24" i="103"/>
  <c r="AZ24" i="103"/>
  <c r="AY24" i="103"/>
  <c r="AX24" i="103"/>
  <c r="AW24" i="103"/>
  <c r="AV24" i="103"/>
  <c r="AU24" i="103"/>
  <c r="AT24" i="103"/>
  <c r="AS24" i="103"/>
  <c r="AR24" i="103"/>
  <c r="AQ24" i="103"/>
  <c r="AP24" i="103"/>
  <c r="AO24" i="103"/>
  <c r="AN24" i="103"/>
  <c r="AM24" i="103"/>
  <c r="AI24" i="103"/>
  <c r="AH24" i="103"/>
  <c r="BE23" i="103"/>
  <c r="BD23" i="103"/>
  <c r="BC23" i="103"/>
  <c r="BB23" i="103"/>
  <c r="BA23" i="103"/>
  <c r="AZ23" i="103"/>
  <c r="AY23" i="103"/>
  <c r="AX23" i="103"/>
  <c r="AW23" i="103"/>
  <c r="AV23" i="103"/>
  <c r="AU23" i="103"/>
  <c r="AT23" i="103"/>
  <c r="AS23" i="103"/>
  <c r="AR23" i="103"/>
  <c r="AQ23" i="103"/>
  <c r="AP23" i="103"/>
  <c r="AO23" i="103"/>
  <c r="AN23" i="103"/>
  <c r="AM23" i="103"/>
  <c r="BE22" i="103"/>
  <c r="BD22" i="103"/>
  <c r="BC22" i="103"/>
  <c r="BB22" i="103"/>
  <c r="BA22" i="103"/>
  <c r="AZ22" i="103"/>
  <c r="AY22" i="103"/>
  <c r="AX22" i="103"/>
  <c r="AW22" i="103"/>
  <c r="AV22" i="103"/>
  <c r="AU22" i="103"/>
  <c r="AT22" i="103"/>
  <c r="AS22" i="103"/>
  <c r="AR22" i="103"/>
  <c r="AQ22" i="103"/>
  <c r="AP22" i="103"/>
  <c r="AO22" i="103"/>
  <c r="AN22" i="103"/>
  <c r="AM22" i="103"/>
  <c r="AI22" i="103"/>
  <c r="AH22" i="103"/>
  <c r="BE21" i="103"/>
  <c r="BD21" i="103"/>
  <c r="BC21" i="103"/>
  <c r="BB21" i="103"/>
  <c r="BA21" i="103"/>
  <c r="AZ21" i="103"/>
  <c r="AY21" i="103"/>
  <c r="AX21" i="103"/>
  <c r="AW21" i="103"/>
  <c r="AV21" i="103"/>
  <c r="AU21" i="103"/>
  <c r="AT21" i="103"/>
  <c r="AS21" i="103"/>
  <c r="AR21" i="103"/>
  <c r="AQ21" i="103"/>
  <c r="AP21" i="103"/>
  <c r="AO21" i="103"/>
  <c r="AN21" i="103"/>
  <c r="AM21" i="103"/>
  <c r="AI21" i="103"/>
  <c r="AH21" i="103"/>
  <c r="BE20" i="103"/>
  <c r="BD20" i="103"/>
  <c r="BC20" i="103"/>
  <c r="BB20" i="103"/>
  <c r="BA20" i="103"/>
  <c r="AZ20" i="103"/>
  <c r="AY20" i="103"/>
  <c r="AX20" i="103"/>
  <c r="AW20" i="103"/>
  <c r="AV20" i="103"/>
  <c r="AU20" i="103"/>
  <c r="AT20" i="103"/>
  <c r="AS20" i="103"/>
  <c r="AR20" i="103"/>
  <c r="AQ20" i="103"/>
  <c r="AP20" i="103"/>
  <c r="AO20" i="103"/>
  <c r="AN20" i="103"/>
  <c r="AM20" i="103"/>
  <c r="AI20" i="103"/>
  <c r="BE19" i="103"/>
  <c r="BD19" i="103"/>
  <c r="BC19" i="103"/>
  <c r="BB19" i="103"/>
  <c r="BA19" i="103"/>
  <c r="AZ19" i="103"/>
  <c r="AY19" i="103"/>
  <c r="AX19" i="103"/>
  <c r="AW19" i="103"/>
  <c r="AV19" i="103"/>
  <c r="AU19" i="103"/>
  <c r="AT19" i="103"/>
  <c r="AS19" i="103"/>
  <c r="AR19" i="103"/>
  <c r="AQ19" i="103"/>
  <c r="AP19" i="103"/>
  <c r="AO19" i="103"/>
  <c r="AN19" i="103"/>
  <c r="AM19" i="103"/>
  <c r="AI19" i="103"/>
  <c r="AH19" i="103"/>
  <c r="BE18" i="103"/>
  <c r="BD18" i="103"/>
  <c r="BC18" i="103"/>
  <c r="BB18" i="103"/>
  <c r="BA18" i="103"/>
  <c r="AZ18" i="103"/>
  <c r="AY18" i="103"/>
  <c r="AX18" i="103"/>
  <c r="AW18" i="103"/>
  <c r="AV18" i="103"/>
  <c r="AU18" i="103"/>
  <c r="AT18" i="103"/>
  <c r="AS18" i="103"/>
  <c r="AR18" i="103"/>
  <c r="AQ18" i="103"/>
  <c r="AP18" i="103"/>
  <c r="AO18" i="103"/>
  <c r="AN18" i="103"/>
  <c r="AM18" i="103"/>
  <c r="AI18" i="103"/>
  <c r="AH18" i="103"/>
  <c r="BE17" i="103"/>
  <c r="BD17" i="103"/>
  <c r="BC17" i="103"/>
  <c r="BB17" i="103"/>
  <c r="BA17" i="103"/>
  <c r="AZ17" i="103"/>
  <c r="AY17" i="103"/>
  <c r="AX17" i="103"/>
  <c r="AW17" i="103"/>
  <c r="AV17" i="103"/>
  <c r="AU17" i="103"/>
  <c r="AT17" i="103"/>
  <c r="AS17" i="103"/>
  <c r="AR17" i="103"/>
  <c r="AQ17" i="103"/>
  <c r="AP17" i="103"/>
  <c r="AO17" i="103"/>
  <c r="AN17" i="103"/>
  <c r="AM17" i="103"/>
  <c r="AI17" i="103"/>
  <c r="AH17" i="103"/>
  <c r="BE16" i="103"/>
  <c r="BD16" i="103"/>
  <c r="BC16" i="103"/>
  <c r="BB16" i="103"/>
  <c r="BA16" i="103"/>
  <c r="AZ16" i="103"/>
  <c r="AY16" i="103"/>
  <c r="AX16" i="103"/>
  <c r="AW16" i="103"/>
  <c r="AV16" i="103"/>
  <c r="AU16" i="103"/>
  <c r="AT16" i="103"/>
  <c r="AS16" i="103"/>
  <c r="AR16" i="103"/>
  <c r="AQ16" i="103"/>
  <c r="AP16" i="103"/>
  <c r="AO16" i="103"/>
  <c r="AN16" i="103"/>
  <c r="AM16" i="103"/>
  <c r="AI16" i="103"/>
  <c r="AH16" i="103"/>
  <c r="BE15" i="103"/>
  <c r="BD15" i="103"/>
  <c r="BC15" i="103"/>
  <c r="BB15" i="103"/>
  <c r="BA15" i="103"/>
  <c r="AZ15" i="103"/>
  <c r="AY15" i="103"/>
  <c r="AX15" i="103"/>
  <c r="AW15" i="103"/>
  <c r="AV15" i="103"/>
  <c r="AU15" i="103"/>
  <c r="AT15" i="103"/>
  <c r="AS15" i="103"/>
  <c r="AR15" i="103"/>
  <c r="AQ15" i="103"/>
  <c r="AP15" i="103"/>
  <c r="AO15" i="103"/>
  <c r="AN15" i="103"/>
  <c r="AM15" i="103"/>
  <c r="AI15" i="103"/>
  <c r="AH15" i="103"/>
  <c r="BE14" i="103"/>
  <c r="BD14" i="103"/>
  <c r="BC14" i="103"/>
  <c r="BB14" i="103"/>
  <c r="BA14" i="103"/>
  <c r="AZ14" i="103"/>
  <c r="AY14" i="103"/>
  <c r="AX14" i="103"/>
  <c r="AW14" i="103"/>
  <c r="AV14" i="103"/>
  <c r="AU14" i="103"/>
  <c r="AT14" i="103"/>
  <c r="AS14" i="103"/>
  <c r="AR14" i="103"/>
  <c r="AQ14" i="103"/>
  <c r="AP14" i="103"/>
  <c r="AO14" i="103"/>
  <c r="AN14" i="103"/>
  <c r="AM14" i="103"/>
  <c r="AI14" i="103"/>
  <c r="AH14" i="103"/>
  <c r="BE13" i="103"/>
  <c r="BD13" i="103"/>
  <c r="BC13" i="103"/>
  <c r="BB13" i="103"/>
  <c r="BA13" i="103"/>
  <c r="AZ13" i="103"/>
  <c r="AY13" i="103"/>
  <c r="AX13" i="103"/>
  <c r="AW13" i="103"/>
  <c r="AV13" i="103"/>
  <c r="AU13" i="103"/>
  <c r="AT13" i="103"/>
  <c r="AS13" i="103"/>
  <c r="AR13" i="103"/>
  <c r="AQ13" i="103"/>
  <c r="AP13" i="103"/>
  <c r="AO13" i="103"/>
  <c r="AN13" i="103"/>
  <c r="AM13" i="103"/>
  <c r="AI13" i="103"/>
  <c r="AH13" i="103"/>
  <c r="BE12" i="103"/>
  <c r="BD12" i="103"/>
  <c r="BC12" i="103"/>
  <c r="BB12" i="103"/>
  <c r="BA12" i="103"/>
  <c r="AZ12" i="103"/>
  <c r="AY12" i="103"/>
  <c r="AX12" i="103"/>
  <c r="AW12" i="103"/>
  <c r="AV12" i="103"/>
  <c r="AU12" i="103"/>
  <c r="AT12" i="103"/>
  <c r="AS12" i="103"/>
  <c r="AR12" i="103"/>
  <c r="AQ12" i="103"/>
  <c r="AP12" i="103"/>
  <c r="AO12" i="103"/>
  <c r="AN12" i="103"/>
  <c r="AM12" i="103"/>
  <c r="AI12" i="103"/>
  <c r="AH12" i="103"/>
  <c r="BE11" i="103"/>
  <c r="BD11" i="103"/>
  <c r="BC11" i="103"/>
  <c r="BB11" i="103"/>
  <c r="BA11" i="103"/>
  <c r="AZ11" i="103"/>
  <c r="AY11" i="103"/>
  <c r="AX11" i="103"/>
  <c r="AW11" i="103"/>
  <c r="AV11" i="103"/>
  <c r="AU11" i="103"/>
  <c r="AT11" i="103"/>
  <c r="AS11" i="103"/>
  <c r="AR11" i="103"/>
  <c r="AQ11" i="103"/>
  <c r="AP11" i="103"/>
  <c r="AO11" i="103"/>
  <c r="AN11" i="103"/>
  <c r="AM11" i="103"/>
  <c r="AI11" i="103"/>
  <c r="AH11" i="103"/>
  <c r="BE10" i="103"/>
  <c r="BD10" i="103"/>
  <c r="BC10" i="103"/>
  <c r="BB10" i="103"/>
  <c r="BA10" i="103"/>
  <c r="AZ10" i="103"/>
  <c r="AY10" i="103"/>
  <c r="AX10" i="103"/>
  <c r="AW10" i="103"/>
  <c r="AV10" i="103"/>
  <c r="AU10" i="103"/>
  <c r="AT10" i="103"/>
  <c r="AS10" i="103"/>
  <c r="AR10" i="103"/>
  <c r="AQ10" i="103"/>
  <c r="AP10" i="103"/>
  <c r="AO10" i="103"/>
  <c r="AN10" i="103"/>
  <c r="AM10" i="103"/>
  <c r="AI10" i="103"/>
  <c r="AH10" i="103"/>
  <c r="BE9" i="103"/>
  <c r="BD9" i="103"/>
  <c r="BC9" i="103"/>
  <c r="BB9" i="103"/>
  <c r="BA9" i="103"/>
  <c r="AZ9" i="103"/>
  <c r="AY9" i="103"/>
  <c r="AX9" i="103"/>
  <c r="AW9" i="103"/>
  <c r="AV9" i="103"/>
  <c r="AU9" i="103"/>
  <c r="AT9" i="103"/>
  <c r="AS9" i="103"/>
  <c r="AR9" i="103"/>
  <c r="AQ9" i="103"/>
  <c r="AP9" i="103"/>
  <c r="AO9" i="103"/>
  <c r="AN9" i="103"/>
  <c r="AM9" i="103"/>
  <c r="AI9" i="103"/>
  <c r="AH9" i="103"/>
  <c r="AI8" i="103"/>
  <c r="AH8" i="103"/>
  <c r="BE7" i="103"/>
  <c r="BD7" i="103"/>
  <c r="BC7" i="103"/>
  <c r="BB7" i="103"/>
  <c r="BA7" i="103"/>
  <c r="AZ7" i="103"/>
  <c r="AY7" i="103"/>
  <c r="AX7" i="103"/>
  <c r="AW7" i="103"/>
  <c r="AV7" i="103"/>
  <c r="AU7" i="103"/>
  <c r="AT7" i="103"/>
  <c r="AS7" i="103"/>
  <c r="AR7" i="103"/>
  <c r="AQ7" i="103"/>
  <c r="AP7" i="103"/>
  <c r="AO7" i="103"/>
  <c r="AN7" i="103"/>
  <c r="AM7" i="103"/>
  <c r="BE188" i="102"/>
  <c r="BD188" i="102"/>
  <c r="BC188" i="102"/>
  <c r="BB188" i="102"/>
  <c r="BA188" i="102"/>
  <c r="AZ188" i="102"/>
  <c r="AY188" i="102"/>
  <c r="AX188" i="102"/>
  <c r="AW188" i="102"/>
  <c r="AV188" i="102"/>
  <c r="AU188" i="102"/>
  <c r="AT188" i="102"/>
  <c r="AS188" i="102"/>
  <c r="AR188" i="102"/>
  <c r="AQ188" i="102"/>
  <c r="AP188" i="102"/>
  <c r="AO188" i="102"/>
  <c r="AN188" i="102"/>
  <c r="AM188" i="102"/>
  <c r="BE187" i="102"/>
  <c r="BD187" i="102"/>
  <c r="BC187" i="102"/>
  <c r="BB187" i="102"/>
  <c r="BA187" i="102"/>
  <c r="AZ187" i="102"/>
  <c r="AY187" i="102"/>
  <c r="AX187" i="102"/>
  <c r="AW187" i="102"/>
  <c r="AV187" i="102"/>
  <c r="AU187" i="102"/>
  <c r="AT187" i="102"/>
  <c r="AS187" i="102"/>
  <c r="AR187" i="102"/>
  <c r="AQ187" i="102"/>
  <c r="AP187" i="102"/>
  <c r="AO187" i="102"/>
  <c r="AN187" i="102"/>
  <c r="AM187" i="102"/>
  <c r="AI187" i="102"/>
  <c r="AH187" i="102"/>
  <c r="BE186" i="102"/>
  <c r="BD186" i="102"/>
  <c r="BC186" i="102"/>
  <c r="BB186" i="102"/>
  <c r="BA186" i="102"/>
  <c r="AZ186" i="102"/>
  <c r="AY186" i="102"/>
  <c r="AX186" i="102"/>
  <c r="AW186" i="102"/>
  <c r="AV186" i="102"/>
  <c r="AU186" i="102"/>
  <c r="AT186" i="102"/>
  <c r="AS186" i="102"/>
  <c r="AR186" i="102"/>
  <c r="AQ186" i="102"/>
  <c r="AP186" i="102"/>
  <c r="AO186" i="102"/>
  <c r="AN186" i="102"/>
  <c r="AM186" i="102"/>
  <c r="AI186" i="102"/>
  <c r="AH186" i="102"/>
  <c r="BE185" i="102"/>
  <c r="BD185" i="102"/>
  <c r="BC185" i="102"/>
  <c r="BB185" i="102"/>
  <c r="BA185" i="102"/>
  <c r="AZ185" i="102"/>
  <c r="AY185" i="102"/>
  <c r="AX185" i="102"/>
  <c r="AW185" i="102"/>
  <c r="AV185" i="102"/>
  <c r="AU185" i="102"/>
  <c r="AT185" i="102"/>
  <c r="AS185" i="102"/>
  <c r="AR185" i="102"/>
  <c r="AQ185" i="102"/>
  <c r="AP185" i="102"/>
  <c r="AO185" i="102"/>
  <c r="AN185" i="102"/>
  <c r="AM185" i="102"/>
  <c r="AI185" i="102"/>
  <c r="AJ185" i="102" s="1"/>
  <c r="AH185" i="102"/>
  <c r="BE184" i="102"/>
  <c r="BD184" i="102"/>
  <c r="BC184" i="102"/>
  <c r="BB184" i="102"/>
  <c r="BA184" i="102"/>
  <c r="AZ184" i="102"/>
  <c r="AY184" i="102"/>
  <c r="AX184" i="102"/>
  <c r="AW184" i="102"/>
  <c r="AV184" i="102"/>
  <c r="AU184" i="102"/>
  <c r="AT184" i="102"/>
  <c r="AS184" i="102"/>
  <c r="AR184" i="102"/>
  <c r="AQ184" i="102"/>
  <c r="AP184" i="102"/>
  <c r="AO184" i="102"/>
  <c r="AN184" i="102"/>
  <c r="AM184" i="102"/>
  <c r="AI184" i="102"/>
  <c r="AH184" i="102"/>
  <c r="BE183" i="102"/>
  <c r="BD183" i="102"/>
  <c r="BC183" i="102"/>
  <c r="BB183" i="102"/>
  <c r="BA183" i="102"/>
  <c r="AZ183" i="102"/>
  <c r="AY183" i="102"/>
  <c r="AX183" i="102"/>
  <c r="AW183" i="102"/>
  <c r="AV183" i="102"/>
  <c r="AU183" i="102"/>
  <c r="AT183" i="102"/>
  <c r="AS183" i="102"/>
  <c r="AR183" i="102"/>
  <c r="AQ183" i="102"/>
  <c r="AP183" i="102"/>
  <c r="AO183" i="102"/>
  <c r="AN183" i="102"/>
  <c r="AM183" i="102"/>
  <c r="AI183" i="102"/>
  <c r="AH183" i="102"/>
  <c r="BE182" i="102"/>
  <c r="BD182" i="102"/>
  <c r="BC182" i="102"/>
  <c r="BB182" i="102"/>
  <c r="BA182" i="102"/>
  <c r="AZ182" i="102"/>
  <c r="AY182" i="102"/>
  <c r="AX182" i="102"/>
  <c r="AW182" i="102"/>
  <c r="AV182" i="102"/>
  <c r="AU182" i="102"/>
  <c r="AT182" i="102"/>
  <c r="AS182" i="102"/>
  <c r="AR182" i="102"/>
  <c r="AQ182" i="102"/>
  <c r="AP182" i="102"/>
  <c r="AO182" i="102"/>
  <c r="AN182" i="102"/>
  <c r="AM182" i="102"/>
  <c r="AI182" i="102"/>
  <c r="AH182" i="102"/>
  <c r="BE181" i="102"/>
  <c r="BD181" i="102"/>
  <c r="BC181" i="102"/>
  <c r="BB181" i="102"/>
  <c r="BA181" i="102"/>
  <c r="AZ181" i="102"/>
  <c r="AY181" i="102"/>
  <c r="AX181" i="102"/>
  <c r="AW181" i="102"/>
  <c r="AV181" i="102"/>
  <c r="AU181" i="102"/>
  <c r="AT181" i="102"/>
  <c r="AS181" i="102"/>
  <c r="AR181" i="102"/>
  <c r="AQ181" i="102"/>
  <c r="AP181" i="102"/>
  <c r="AO181" i="102"/>
  <c r="AN181" i="102"/>
  <c r="AM181" i="102"/>
  <c r="AI181" i="102"/>
  <c r="AH181" i="102"/>
  <c r="BE180" i="102"/>
  <c r="BD180" i="102"/>
  <c r="BC180" i="102"/>
  <c r="BB180" i="102"/>
  <c r="BA180" i="102"/>
  <c r="AZ180" i="102"/>
  <c r="AY180" i="102"/>
  <c r="AX180" i="102"/>
  <c r="AW180" i="102"/>
  <c r="AV180" i="102"/>
  <c r="AU180" i="102"/>
  <c r="AT180" i="102"/>
  <c r="AS180" i="102"/>
  <c r="AR180" i="102"/>
  <c r="AQ180" i="102"/>
  <c r="AP180" i="102"/>
  <c r="AO180" i="102"/>
  <c r="AN180" i="102"/>
  <c r="AM180" i="102"/>
  <c r="AI180" i="102"/>
  <c r="AH180" i="102"/>
  <c r="BE179" i="102"/>
  <c r="BD179" i="102"/>
  <c r="BC179" i="102"/>
  <c r="BB179" i="102"/>
  <c r="BA179" i="102"/>
  <c r="AZ179" i="102"/>
  <c r="AY179" i="102"/>
  <c r="AX179" i="102"/>
  <c r="AW179" i="102"/>
  <c r="AV179" i="102"/>
  <c r="AU179" i="102"/>
  <c r="AT179" i="102"/>
  <c r="AS179" i="102"/>
  <c r="AR179" i="102"/>
  <c r="AQ179" i="102"/>
  <c r="AP179" i="102"/>
  <c r="AO179" i="102"/>
  <c r="AN179" i="102"/>
  <c r="AM179" i="102"/>
  <c r="AI179" i="102"/>
  <c r="AH179" i="102"/>
  <c r="BE178" i="102"/>
  <c r="BD178" i="102"/>
  <c r="BC178" i="102"/>
  <c r="BB178" i="102"/>
  <c r="BA178" i="102"/>
  <c r="AZ178" i="102"/>
  <c r="AY178" i="102"/>
  <c r="AX178" i="102"/>
  <c r="AW178" i="102"/>
  <c r="AV178" i="102"/>
  <c r="AU178" i="102"/>
  <c r="AT178" i="102"/>
  <c r="AS178" i="102"/>
  <c r="AR178" i="102"/>
  <c r="AQ178" i="102"/>
  <c r="AP178" i="102"/>
  <c r="AO178" i="102"/>
  <c r="AN178" i="102"/>
  <c r="AM178" i="102"/>
  <c r="AI178" i="102"/>
  <c r="AH178" i="102"/>
  <c r="BE177" i="102"/>
  <c r="BD177" i="102"/>
  <c r="BC177" i="102"/>
  <c r="BB177" i="102"/>
  <c r="BA177" i="102"/>
  <c r="AZ177" i="102"/>
  <c r="AY177" i="102"/>
  <c r="AX177" i="102"/>
  <c r="AW177" i="102"/>
  <c r="AV177" i="102"/>
  <c r="AU177" i="102"/>
  <c r="AT177" i="102"/>
  <c r="AS177" i="102"/>
  <c r="AR177" i="102"/>
  <c r="AQ177" i="102"/>
  <c r="AP177" i="102"/>
  <c r="AO177" i="102"/>
  <c r="AN177" i="102"/>
  <c r="AM177" i="102"/>
  <c r="AI177" i="102"/>
  <c r="AJ177" i="102" s="1"/>
  <c r="AH177" i="102"/>
  <c r="BE176" i="102"/>
  <c r="BD176" i="102"/>
  <c r="BC176" i="102"/>
  <c r="BB176" i="102"/>
  <c r="BA176" i="102"/>
  <c r="AZ176" i="102"/>
  <c r="AY176" i="102"/>
  <c r="AX176" i="102"/>
  <c r="AW176" i="102"/>
  <c r="AV176" i="102"/>
  <c r="AU176" i="102"/>
  <c r="AT176" i="102"/>
  <c r="AS176" i="102"/>
  <c r="AR176" i="102"/>
  <c r="AQ176" i="102"/>
  <c r="AP176" i="102"/>
  <c r="AO176" i="102"/>
  <c r="AN176" i="102"/>
  <c r="AM176" i="102"/>
  <c r="AI176" i="102"/>
  <c r="AH176" i="102"/>
  <c r="BE175" i="102"/>
  <c r="BD175" i="102"/>
  <c r="BC175" i="102"/>
  <c r="BB175" i="102"/>
  <c r="BA175" i="102"/>
  <c r="AZ175" i="102"/>
  <c r="AY175" i="102"/>
  <c r="AX175" i="102"/>
  <c r="AW175" i="102"/>
  <c r="AV175" i="102"/>
  <c r="AU175" i="102"/>
  <c r="AT175" i="102"/>
  <c r="AS175" i="102"/>
  <c r="AR175" i="102"/>
  <c r="AQ175" i="102"/>
  <c r="AP175" i="102"/>
  <c r="AO175" i="102"/>
  <c r="AN175" i="102"/>
  <c r="AM175" i="102"/>
  <c r="AI175" i="102"/>
  <c r="AJ175" i="102" s="1"/>
  <c r="AH175" i="102"/>
  <c r="BE174" i="102"/>
  <c r="BD174" i="102"/>
  <c r="BC174" i="102"/>
  <c r="BB174" i="102"/>
  <c r="BA174" i="102"/>
  <c r="AZ174" i="102"/>
  <c r="AY174" i="102"/>
  <c r="AX174" i="102"/>
  <c r="AW174" i="102"/>
  <c r="AV174" i="102"/>
  <c r="AU174" i="102"/>
  <c r="AT174" i="102"/>
  <c r="AS174" i="102"/>
  <c r="AR174" i="102"/>
  <c r="AQ174" i="102"/>
  <c r="AP174" i="102"/>
  <c r="AO174" i="102"/>
  <c r="AN174" i="102"/>
  <c r="AM174" i="102"/>
  <c r="AI174" i="102"/>
  <c r="AH174" i="102"/>
  <c r="BE173" i="102"/>
  <c r="BD173" i="102"/>
  <c r="BC173" i="102"/>
  <c r="BB173" i="102"/>
  <c r="BA173" i="102"/>
  <c r="AZ173" i="102"/>
  <c r="AY173" i="102"/>
  <c r="AX173" i="102"/>
  <c r="AW173" i="102"/>
  <c r="AV173" i="102"/>
  <c r="AU173" i="102"/>
  <c r="AT173" i="102"/>
  <c r="AS173" i="102"/>
  <c r="AR173" i="102"/>
  <c r="AQ173" i="102"/>
  <c r="AP173" i="102"/>
  <c r="AO173" i="102"/>
  <c r="AN173" i="102"/>
  <c r="AM173" i="102"/>
  <c r="AI173" i="102"/>
  <c r="AH173" i="102"/>
  <c r="BE172" i="102"/>
  <c r="BD172" i="102"/>
  <c r="BC172" i="102"/>
  <c r="BB172" i="102"/>
  <c r="BA172" i="102"/>
  <c r="AZ172" i="102"/>
  <c r="AY172" i="102"/>
  <c r="AX172" i="102"/>
  <c r="AW172" i="102"/>
  <c r="AV172" i="102"/>
  <c r="AU172" i="102"/>
  <c r="AT172" i="102"/>
  <c r="AS172" i="102"/>
  <c r="AR172" i="102"/>
  <c r="AQ172" i="102"/>
  <c r="AP172" i="102"/>
  <c r="AO172" i="102"/>
  <c r="AN172" i="102"/>
  <c r="AM172" i="102"/>
  <c r="AI172" i="102"/>
  <c r="AJ172" i="102" s="1"/>
  <c r="AH172" i="102"/>
  <c r="BE171" i="102"/>
  <c r="BD171" i="102"/>
  <c r="BC171" i="102"/>
  <c r="BB171" i="102"/>
  <c r="BA171" i="102"/>
  <c r="AZ171" i="102"/>
  <c r="AY171" i="102"/>
  <c r="AX171" i="102"/>
  <c r="AW171" i="102"/>
  <c r="AV171" i="102"/>
  <c r="AU171" i="102"/>
  <c r="AT171" i="102"/>
  <c r="AS171" i="102"/>
  <c r="AR171" i="102"/>
  <c r="AQ171" i="102"/>
  <c r="AP171" i="102"/>
  <c r="AO171" i="102"/>
  <c r="AN171" i="102"/>
  <c r="AM171" i="102"/>
  <c r="AI171" i="102"/>
  <c r="AH171" i="102"/>
  <c r="BE170" i="102"/>
  <c r="BD170" i="102"/>
  <c r="BC170" i="102"/>
  <c r="BB170" i="102"/>
  <c r="BA170" i="102"/>
  <c r="AZ170" i="102"/>
  <c r="AY170" i="102"/>
  <c r="AX170" i="102"/>
  <c r="AW170" i="102"/>
  <c r="AV170" i="102"/>
  <c r="AU170" i="102"/>
  <c r="AT170" i="102"/>
  <c r="AS170" i="102"/>
  <c r="AR170" i="102"/>
  <c r="AQ170" i="102"/>
  <c r="AP170" i="102"/>
  <c r="AO170" i="102"/>
  <c r="AN170" i="102"/>
  <c r="AM170" i="102"/>
  <c r="AI170" i="102"/>
  <c r="AH170" i="102"/>
  <c r="BE169" i="102"/>
  <c r="BD169" i="102"/>
  <c r="BC169" i="102"/>
  <c r="BB169" i="102"/>
  <c r="BA169" i="102"/>
  <c r="AZ169" i="102"/>
  <c r="AY169" i="102"/>
  <c r="AX169" i="102"/>
  <c r="AW169" i="102"/>
  <c r="AV169" i="102"/>
  <c r="AU169" i="102"/>
  <c r="AT169" i="102"/>
  <c r="AS169" i="102"/>
  <c r="AR169" i="102"/>
  <c r="AQ169" i="102"/>
  <c r="AP169" i="102"/>
  <c r="AO169" i="102"/>
  <c r="AN169" i="102"/>
  <c r="AM169" i="102"/>
  <c r="AI169" i="102"/>
  <c r="AJ169" i="102" s="1"/>
  <c r="AH169" i="102"/>
  <c r="BE168" i="102"/>
  <c r="BD168" i="102"/>
  <c r="BC168" i="102"/>
  <c r="BB168" i="102"/>
  <c r="BA168" i="102"/>
  <c r="AZ168" i="102"/>
  <c r="AY168" i="102"/>
  <c r="AX168" i="102"/>
  <c r="AW168" i="102"/>
  <c r="AV168" i="102"/>
  <c r="AU168" i="102"/>
  <c r="AT168" i="102"/>
  <c r="AS168" i="102"/>
  <c r="AR168" i="102"/>
  <c r="AQ168" i="102"/>
  <c r="AP168" i="102"/>
  <c r="AO168" i="102"/>
  <c r="AN168" i="102"/>
  <c r="AM168" i="102"/>
  <c r="AI168" i="102"/>
  <c r="AH168" i="102"/>
  <c r="BE167" i="102"/>
  <c r="BD167" i="102"/>
  <c r="BC167" i="102"/>
  <c r="BB167" i="102"/>
  <c r="BA167" i="102"/>
  <c r="AZ167" i="102"/>
  <c r="AY167" i="102"/>
  <c r="AX167" i="102"/>
  <c r="AW167" i="102"/>
  <c r="AV167" i="102"/>
  <c r="AU167" i="102"/>
  <c r="AT167" i="102"/>
  <c r="AS167" i="102"/>
  <c r="AR167" i="102"/>
  <c r="AQ167" i="102"/>
  <c r="AP167" i="102"/>
  <c r="AO167" i="102"/>
  <c r="AN167" i="102"/>
  <c r="AM167" i="102"/>
  <c r="AI167" i="102"/>
  <c r="AH167" i="102"/>
  <c r="BE166" i="102"/>
  <c r="BD166" i="102"/>
  <c r="BC166" i="102"/>
  <c r="BB166" i="102"/>
  <c r="BA166" i="102"/>
  <c r="AZ166" i="102"/>
  <c r="AY166" i="102"/>
  <c r="AX166" i="102"/>
  <c r="AW166" i="102"/>
  <c r="AV166" i="102"/>
  <c r="AU166" i="102"/>
  <c r="AT166" i="102"/>
  <c r="AS166" i="102"/>
  <c r="AR166" i="102"/>
  <c r="AQ166" i="102"/>
  <c r="AP166" i="102"/>
  <c r="AO166" i="102"/>
  <c r="AN166" i="102"/>
  <c r="AM166" i="102"/>
  <c r="BF166" i="102" s="1"/>
  <c r="AI166" i="102"/>
  <c r="AH166" i="102"/>
  <c r="BE165" i="102"/>
  <c r="BD165" i="102"/>
  <c r="BC165" i="102"/>
  <c r="BB165" i="102"/>
  <c r="BA165" i="102"/>
  <c r="AZ165" i="102"/>
  <c r="AY165" i="102"/>
  <c r="AX165" i="102"/>
  <c r="AW165" i="102"/>
  <c r="AV165" i="102"/>
  <c r="AU165" i="102"/>
  <c r="AT165" i="102"/>
  <c r="AS165" i="102"/>
  <c r="AR165" i="102"/>
  <c r="AQ165" i="102"/>
  <c r="AP165" i="102"/>
  <c r="AO165" i="102"/>
  <c r="AN165" i="102"/>
  <c r="AM165" i="102"/>
  <c r="AI165" i="102"/>
  <c r="AH165" i="102"/>
  <c r="BE164" i="102"/>
  <c r="BD164" i="102"/>
  <c r="BC164" i="102"/>
  <c r="BB164" i="102"/>
  <c r="BA164" i="102"/>
  <c r="AZ164" i="102"/>
  <c r="AY164" i="102"/>
  <c r="AX164" i="102"/>
  <c r="AW164" i="102"/>
  <c r="AV164" i="102"/>
  <c r="AU164" i="102"/>
  <c r="AT164" i="102"/>
  <c r="AS164" i="102"/>
  <c r="AR164" i="102"/>
  <c r="AQ164" i="102"/>
  <c r="AP164" i="102"/>
  <c r="AO164" i="102"/>
  <c r="AN164" i="102"/>
  <c r="AM164" i="102"/>
  <c r="AI164" i="102"/>
  <c r="AH164" i="102"/>
  <c r="BE163" i="102"/>
  <c r="BD163" i="102"/>
  <c r="BC163" i="102"/>
  <c r="BB163" i="102"/>
  <c r="BA163" i="102"/>
  <c r="AZ163" i="102"/>
  <c r="AY163" i="102"/>
  <c r="AX163" i="102"/>
  <c r="AW163" i="102"/>
  <c r="AV163" i="102"/>
  <c r="AU163" i="102"/>
  <c r="AT163" i="102"/>
  <c r="AS163" i="102"/>
  <c r="AR163" i="102"/>
  <c r="AQ163" i="102"/>
  <c r="AP163" i="102"/>
  <c r="AO163" i="102"/>
  <c r="AN163" i="102"/>
  <c r="AM163" i="102"/>
  <c r="AI163" i="102"/>
  <c r="AH163" i="102"/>
  <c r="BE162" i="102"/>
  <c r="BD162" i="102"/>
  <c r="BC162" i="102"/>
  <c r="BB162" i="102"/>
  <c r="BA162" i="102"/>
  <c r="AZ162" i="102"/>
  <c r="AY162" i="102"/>
  <c r="AX162" i="102"/>
  <c r="AW162" i="102"/>
  <c r="AV162" i="102"/>
  <c r="AU162" i="102"/>
  <c r="AT162" i="102"/>
  <c r="AS162" i="102"/>
  <c r="AR162" i="102"/>
  <c r="AQ162" i="102"/>
  <c r="AP162" i="102"/>
  <c r="AO162" i="102"/>
  <c r="AN162" i="102"/>
  <c r="AM162" i="102"/>
  <c r="AI162" i="102"/>
  <c r="AH162" i="102"/>
  <c r="BE161" i="102"/>
  <c r="BD161" i="102"/>
  <c r="BC161" i="102"/>
  <c r="BB161" i="102"/>
  <c r="BA161" i="102"/>
  <c r="AZ161" i="102"/>
  <c r="AY161" i="102"/>
  <c r="AX161" i="102"/>
  <c r="AW161" i="102"/>
  <c r="AV161" i="102"/>
  <c r="AU161" i="102"/>
  <c r="AT161" i="102"/>
  <c r="AS161" i="102"/>
  <c r="AR161" i="102"/>
  <c r="AQ161" i="102"/>
  <c r="AP161" i="102"/>
  <c r="AO161" i="102"/>
  <c r="AN161" i="102"/>
  <c r="AM161" i="102"/>
  <c r="AI161" i="102"/>
  <c r="AJ161" i="102" s="1"/>
  <c r="AH161" i="102"/>
  <c r="BE160" i="102"/>
  <c r="BD160" i="102"/>
  <c r="BC160" i="102"/>
  <c r="BB160" i="102"/>
  <c r="BA160" i="102"/>
  <c r="AZ160" i="102"/>
  <c r="AY160" i="102"/>
  <c r="AX160" i="102"/>
  <c r="AW160" i="102"/>
  <c r="AV160" i="102"/>
  <c r="AU160" i="102"/>
  <c r="AT160" i="102"/>
  <c r="AS160" i="102"/>
  <c r="AR160" i="102"/>
  <c r="AQ160" i="102"/>
  <c r="AP160" i="102"/>
  <c r="AO160" i="102"/>
  <c r="AN160" i="102"/>
  <c r="AM160" i="102"/>
  <c r="AI160" i="102"/>
  <c r="AH160" i="102"/>
  <c r="BE159" i="102"/>
  <c r="BD159" i="102"/>
  <c r="BC159" i="102"/>
  <c r="BB159" i="102"/>
  <c r="BA159" i="102"/>
  <c r="AZ159" i="102"/>
  <c r="AY159" i="102"/>
  <c r="AX159" i="102"/>
  <c r="AW159" i="102"/>
  <c r="AV159" i="102"/>
  <c r="AU159" i="102"/>
  <c r="AT159" i="102"/>
  <c r="AS159" i="102"/>
  <c r="AR159" i="102"/>
  <c r="AQ159" i="102"/>
  <c r="AP159" i="102"/>
  <c r="AO159" i="102"/>
  <c r="AN159" i="102"/>
  <c r="AM159" i="102"/>
  <c r="AI159" i="102"/>
  <c r="AJ159" i="102" s="1"/>
  <c r="AH159" i="102"/>
  <c r="BE158" i="102"/>
  <c r="BD158" i="102"/>
  <c r="BC158" i="102"/>
  <c r="BB158" i="102"/>
  <c r="BA158" i="102"/>
  <c r="AZ158" i="102"/>
  <c r="AY158" i="102"/>
  <c r="AX158" i="102"/>
  <c r="AW158" i="102"/>
  <c r="AV158" i="102"/>
  <c r="AU158" i="102"/>
  <c r="AT158" i="102"/>
  <c r="AS158" i="102"/>
  <c r="AR158" i="102"/>
  <c r="AQ158" i="102"/>
  <c r="AP158" i="102"/>
  <c r="AO158" i="102"/>
  <c r="AN158" i="102"/>
  <c r="AM158" i="102"/>
  <c r="BF158" i="102" s="1"/>
  <c r="AI158" i="102"/>
  <c r="AH158" i="102"/>
  <c r="BE157" i="102"/>
  <c r="BD157" i="102"/>
  <c r="BC157" i="102"/>
  <c r="BB157" i="102"/>
  <c r="BA157" i="102"/>
  <c r="AZ157" i="102"/>
  <c r="AY157" i="102"/>
  <c r="AX157" i="102"/>
  <c r="AW157" i="102"/>
  <c r="AV157" i="102"/>
  <c r="AU157" i="102"/>
  <c r="AT157" i="102"/>
  <c r="AS157" i="102"/>
  <c r="AR157" i="102"/>
  <c r="AQ157" i="102"/>
  <c r="AP157" i="102"/>
  <c r="AO157" i="102"/>
  <c r="AN157" i="102"/>
  <c r="AM157" i="102"/>
  <c r="AI157" i="102"/>
  <c r="AH157" i="102"/>
  <c r="BE156" i="102"/>
  <c r="BD156" i="102"/>
  <c r="BC156" i="102"/>
  <c r="BB156" i="102"/>
  <c r="BA156" i="102"/>
  <c r="AZ156" i="102"/>
  <c r="AY156" i="102"/>
  <c r="AX156" i="102"/>
  <c r="AW156" i="102"/>
  <c r="AV156" i="102"/>
  <c r="AU156" i="102"/>
  <c r="AT156" i="102"/>
  <c r="AS156" i="102"/>
  <c r="AR156" i="102"/>
  <c r="AQ156" i="102"/>
  <c r="AP156" i="102"/>
  <c r="AO156" i="102"/>
  <c r="AN156" i="102"/>
  <c r="AM156" i="102"/>
  <c r="AI156" i="102"/>
  <c r="AJ156" i="102" s="1"/>
  <c r="AH156" i="102"/>
  <c r="BE155" i="102"/>
  <c r="BD155" i="102"/>
  <c r="BC155" i="102"/>
  <c r="BB155" i="102"/>
  <c r="BA155" i="102"/>
  <c r="AZ155" i="102"/>
  <c r="AY155" i="102"/>
  <c r="AX155" i="102"/>
  <c r="AW155" i="102"/>
  <c r="AV155" i="102"/>
  <c r="AU155" i="102"/>
  <c r="AT155" i="102"/>
  <c r="AS155" i="102"/>
  <c r="AR155" i="102"/>
  <c r="AQ155" i="102"/>
  <c r="AP155" i="102"/>
  <c r="AO155" i="102"/>
  <c r="AN155" i="102"/>
  <c r="AM155" i="102"/>
  <c r="AI155" i="102"/>
  <c r="AH155" i="102"/>
  <c r="BE154" i="102"/>
  <c r="BD154" i="102"/>
  <c r="BC154" i="102"/>
  <c r="BB154" i="102"/>
  <c r="BA154" i="102"/>
  <c r="AZ154" i="102"/>
  <c r="AY154" i="102"/>
  <c r="AX154" i="102"/>
  <c r="AW154" i="102"/>
  <c r="AV154" i="102"/>
  <c r="AU154" i="102"/>
  <c r="AT154" i="102"/>
  <c r="AS154" i="102"/>
  <c r="AR154" i="102"/>
  <c r="AQ154" i="102"/>
  <c r="AP154" i="102"/>
  <c r="AO154" i="102"/>
  <c r="AN154" i="102"/>
  <c r="AM154" i="102"/>
  <c r="AI154" i="102"/>
  <c r="AH154" i="102"/>
  <c r="BE153" i="102"/>
  <c r="BD153" i="102"/>
  <c r="BC153" i="102"/>
  <c r="BB153" i="102"/>
  <c r="BA153" i="102"/>
  <c r="AZ153" i="102"/>
  <c r="AY153" i="102"/>
  <c r="AX153" i="102"/>
  <c r="AW153" i="102"/>
  <c r="AV153" i="102"/>
  <c r="AU153" i="102"/>
  <c r="AT153" i="102"/>
  <c r="AS153" i="102"/>
  <c r="AR153" i="102"/>
  <c r="AQ153" i="102"/>
  <c r="AP153" i="102"/>
  <c r="AO153" i="102"/>
  <c r="AN153" i="102"/>
  <c r="AM153" i="102"/>
  <c r="AI153" i="102"/>
  <c r="AJ153" i="102" s="1"/>
  <c r="AH153" i="102"/>
  <c r="BE152" i="102"/>
  <c r="BD152" i="102"/>
  <c r="BC152" i="102"/>
  <c r="BB152" i="102"/>
  <c r="BA152" i="102"/>
  <c r="AZ152" i="102"/>
  <c r="AY152" i="102"/>
  <c r="AX152" i="102"/>
  <c r="AW152" i="102"/>
  <c r="AV152" i="102"/>
  <c r="AU152" i="102"/>
  <c r="AT152" i="102"/>
  <c r="AS152" i="102"/>
  <c r="AR152" i="102"/>
  <c r="AQ152" i="102"/>
  <c r="AP152" i="102"/>
  <c r="AO152" i="102"/>
  <c r="AN152" i="102"/>
  <c r="AM152" i="102"/>
  <c r="AI152" i="102"/>
  <c r="AH152" i="102"/>
  <c r="BE151" i="102"/>
  <c r="BD151" i="102"/>
  <c r="BC151" i="102"/>
  <c r="BB151" i="102"/>
  <c r="BA151" i="102"/>
  <c r="AZ151" i="102"/>
  <c r="AY151" i="102"/>
  <c r="AX151" i="102"/>
  <c r="AW151" i="102"/>
  <c r="AV151" i="102"/>
  <c r="AU151" i="102"/>
  <c r="AT151" i="102"/>
  <c r="AS151" i="102"/>
  <c r="AR151" i="102"/>
  <c r="AQ151" i="102"/>
  <c r="AP151" i="102"/>
  <c r="AO151" i="102"/>
  <c r="AN151" i="102"/>
  <c r="AM151" i="102"/>
  <c r="AI151" i="102"/>
  <c r="AH151" i="102"/>
  <c r="BE150" i="102"/>
  <c r="BD150" i="102"/>
  <c r="BC150" i="102"/>
  <c r="BB150" i="102"/>
  <c r="BA150" i="102"/>
  <c r="AZ150" i="102"/>
  <c r="AY150" i="102"/>
  <c r="AX150" i="102"/>
  <c r="AW150" i="102"/>
  <c r="AV150" i="102"/>
  <c r="AU150" i="102"/>
  <c r="AT150" i="102"/>
  <c r="AS150" i="102"/>
  <c r="AR150" i="102"/>
  <c r="AQ150" i="102"/>
  <c r="AP150" i="102"/>
  <c r="AO150" i="102"/>
  <c r="AN150" i="102"/>
  <c r="AM150" i="102"/>
  <c r="AI150" i="102"/>
  <c r="AH150" i="102"/>
  <c r="BE149" i="102"/>
  <c r="BD149" i="102"/>
  <c r="BC149" i="102"/>
  <c r="BB149" i="102"/>
  <c r="BA149" i="102"/>
  <c r="AZ149" i="102"/>
  <c r="AY149" i="102"/>
  <c r="AX149" i="102"/>
  <c r="AW149" i="102"/>
  <c r="AV149" i="102"/>
  <c r="AU149" i="102"/>
  <c r="AT149" i="102"/>
  <c r="AS149" i="102"/>
  <c r="AR149" i="102"/>
  <c r="AQ149" i="102"/>
  <c r="AP149" i="102"/>
  <c r="AO149" i="102"/>
  <c r="AN149" i="102"/>
  <c r="AM149" i="102"/>
  <c r="AI149" i="102"/>
  <c r="AH149" i="102"/>
  <c r="BE148" i="102"/>
  <c r="BD148" i="102"/>
  <c r="BC148" i="102"/>
  <c r="BB148" i="102"/>
  <c r="BA148" i="102"/>
  <c r="AZ148" i="102"/>
  <c r="AY148" i="102"/>
  <c r="AX148" i="102"/>
  <c r="AW148" i="102"/>
  <c r="AV148" i="102"/>
  <c r="AU148" i="102"/>
  <c r="AT148" i="102"/>
  <c r="AS148" i="102"/>
  <c r="AR148" i="102"/>
  <c r="AQ148" i="102"/>
  <c r="AP148" i="102"/>
  <c r="AO148" i="102"/>
  <c r="AN148" i="102"/>
  <c r="AM148" i="102"/>
  <c r="AI148" i="102"/>
  <c r="AH148" i="102"/>
  <c r="AJ148" i="102" s="1"/>
  <c r="BE147" i="102"/>
  <c r="BD147" i="102"/>
  <c r="BC147" i="102"/>
  <c r="BB147" i="102"/>
  <c r="BA147" i="102"/>
  <c r="AZ147" i="102"/>
  <c r="AY147" i="102"/>
  <c r="AX147" i="102"/>
  <c r="AW147" i="102"/>
  <c r="AV147" i="102"/>
  <c r="AU147" i="102"/>
  <c r="AT147" i="102"/>
  <c r="AS147" i="102"/>
  <c r="AR147" i="102"/>
  <c r="AQ147" i="102"/>
  <c r="AP147" i="102"/>
  <c r="AO147" i="102"/>
  <c r="AN147" i="102"/>
  <c r="AM147" i="102"/>
  <c r="AI147" i="102"/>
  <c r="AH147" i="102"/>
  <c r="BE146" i="102"/>
  <c r="BD146" i="102"/>
  <c r="BC146" i="102"/>
  <c r="BB146" i="102"/>
  <c r="BA146" i="102"/>
  <c r="AZ146" i="102"/>
  <c r="AY146" i="102"/>
  <c r="AX146" i="102"/>
  <c r="AW146" i="102"/>
  <c r="AV146" i="102"/>
  <c r="AU146" i="102"/>
  <c r="AT146" i="102"/>
  <c r="AS146" i="102"/>
  <c r="AR146" i="102"/>
  <c r="AQ146" i="102"/>
  <c r="AP146" i="102"/>
  <c r="AO146" i="102"/>
  <c r="AN146" i="102"/>
  <c r="AM146" i="102"/>
  <c r="AI146" i="102"/>
  <c r="AH146" i="102"/>
  <c r="BE145" i="102"/>
  <c r="BD145" i="102"/>
  <c r="BC145" i="102"/>
  <c r="BB145" i="102"/>
  <c r="BA145" i="102"/>
  <c r="AZ145" i="102"/>
  <c r="AY145" i="102"/>
  <c r="AX145" i="102"/>
  <c r="AW145" i="102"/>
  <c r="AV145" i="102"/>
  <c r="AU145" i="102"/>
  <c r="AT145" i="102"/>
  <c r="AS145" i="102"/>
  <c r="AR145" i="102"/>
  <c r="AQ145" i="102"/>
  <c r="AP145" i="102"/>
  <c r="AO145" i="102"/>
  <c r="AN145" i="102"/>
  <c r="AM145" i="102"/>
  <c r="AI145" i="102"/>
  <c r="AH145" i="102"/>
  <c r="BE144" i="102"/>
  <c r="BD144" i="102"/>
  <c r="BC144" i="102"/>
  <c r="BB144" i="102"/>
  <c r="BA144" i="102"/>
  <c r="AZ144" i="102"/>
  <c r="AY144" i="102"/>
  <c r="AX144" i="102"/>
  <c r="AW144" i="102"/>
  <c r="AV144" i="102"/>
  <c r="AU144" i="102"/>
  <c r="AT144" i="102"/>
  <c r="AS144" i="102"/>
  <c r="AR144" i="102"/>
  <c r="AQ144" i="102"/>
  <c r="AP144" i="102"/>
  <c r="AO144" i="102"/>
  <c r="AN144" i="102"/>
  <c r="AM144" i="102"/>
  <c r="AI144" i="102"/>
  <c r="AH144" i="102"/>
  <c r="BE143" i="102"/>
  <c r="BD143" i="102"/>
  <c r="BC143" i="102"/>
  <c r="BB143" i="102"/>
  <c r="BA143" i="102"/>
  <c r="AZ143" i="102"/>
  <c r="AY143" i="102"/>
  <c r="AX143" i="102"/>
  <c r="AW143" i="102"/>
  <c r="AV143" i="102"/>
  <c r="AU143" i="102"/>
  <c r="AT143" i="102"/>
  <c r="AS143" i="102"/>
  <c r="AR143" i="102"/>
  <c r="AQ143" i="102"/>
  <c r="AP143" i="102"/>
  <c r="AO143" i="102"/>
  <c r="AN143" i="102"/>
  <c r="AM143" i="102"/>
  <c r="AI143" i="102"/>
  <c r="AJ143" i="102" s="1"/>
  <c r="AH143" i="102"/>
  <c r="BE142" i="102"/>
  <c r="BD142" i="102"/>
  <c r="BC142" i="102"/>
  <c r="BB142" i="102"/>
  <c r="BA142" i="102"/>
  <c r="AZ142" i="102"/>
  <c r="AY142" i="102"/>
  <c r="AX142" i="102"/>
  <c r="AW142" i="102"/>
  <c r="AV142" i="102"/>
  <c r="AU142" i="102"/>
  <c r="AT142" i="102"/>
  <c r="AS142" i="102"/>
  <c r="AR142" i="102"/>
  <c r="AQ142" i="102"/>
  <c r="AP142" i="102"/>
  <c r="AO142" i="102"/>
  <c r="AN142" i="102"/>
  <c r="AM142" i="102"/>
  <c r="AI142" i="102"/>
  <c r="AH142" i="102"/>
  <c r="BE141" i="102"/>
  <c r="BD141" i="102"/>
  <c r="BC141" i="102"/>
  <c r="BB141" i="102"/>
  <c r="BA141" i="102"/>
  <c r="AZ141" i="102"/>
  <c r="AY141" i="102"/>
  <c r="AX141" i="102"/>
  <c r="AW141" i="102"/>
  <c r="AV141" i="102"/>
  <c r="AU141" i="102"/>
  <c r="AT141" i="102"/>
  <c r="AS141" i="102"/>
  <c r="AR141" i="102"/>
  <c r="AQ141" i="102"/>
  <c r="AP141" i="102"/>
  <c r="AO141" i="102"/>
  <c r="AN141" i="102"/>
  <c r="AM141" i="102"/>
  <c r="AI141" i="102"/>
  <c r="AH141" i="102"/>
  <c r="BE140" i="102"/>
  <c r="BD140" i="102"/>
  <c r="BC140" i="102"/>
  <c r="BB140" i="102"/>
  <c r="BA140" i="102"/>
  <c r="AZ140" i="102"/>
  <c r="AY140" i="102"/>
  <c r="AX140" i="102"/>
  <c r="AW140" i="102"/>
  <c r="AV140" i="102"/>
  <c r="AU140" i="102"/>
  <c r="AT140" i="102"/>
  <c r="AS140" i="102"/>
  <c r="AR140" i="102"/>
  <c r="AQ140" i="102"/>
  <c r="AP140" i="102"/>
  <c r="AO140" i="102"/>
  <c r="AN140" i="102"/>
  <c r="AM140" i="102"/>
  <c r="BE139" i="102"/>
  <c r="BD139" i="102"/>
  <c r="BC139" i="102"/>
  <c r="BB139" i="102"/>
  <c r="BA139" i="102"/>
  <c r="AZ139" i="102"/>
  <c r="AY139" i="102"/>
  <c r="AX139" i="102"/>
  <c r="AW139" i="102"/>
  <c r="AV139" i="102"/>
  <c r="AU139" i="102"/>
  <c r="AT139" i="102"/>
  <c r="AS139" i="102"/>
  <c r="AR139" i="102"/>
  <c r="AQ139" i="102"/>
  <c r="AP139" i="102"/>
  <c r="AO139" i="102"/>
  <c r="AN139" i="102"/>
  <c r="AM139" i="102"/>
  <c r="AI139" i="102"/>
  <c r="AH139" i="102"/>
  <c r="BE138" i="102"/>
  <c r="BD138" i="102"/>
  <c r="BC138" i="102"/>
  <c r="BB138" i="102"/>
  <c r="BA138" i="102"/>
  <c r="AZ138" i="102"/>
  <c r="AY138" i="102"/>
  <c r="AX138" i="102"/>
  <c r="AW138" i="102"/>
  <c r="AV138" i="102"/>
  <c r="AU138" i="102"/>
  <c r="AT138" i="102"/>
  <c r="AS138" i="102"/>
  <c r="AR138" i="102"/>
  <c r="AQ138" i="102"/>
  <c r="AP138" i="102"/>
  <c r="AO138" i="102"/>
  <c r="AN138" i="102"/>
  <c r="AM138" i="102"/>
  <c r="AI138" i="102"/>
  <c r="AH138" i="102"/>
  <c r="BE137" i="102"/>
  <c r="BD137" i="102"/>
  <c r="BC137" i="102"/>
  <c r="BB137" i="102"/>
  <c r="BA137" i="102"/>
  <c r="AZ137" i="102"/>
  <c r="AY137" i="102"/>
  <c r="AX137" i="102"/>
  <c r="AW137" i="102"/>
  <c r="AV137" i="102"/>
  <c r="AU137" i="102"/>
  <c r="AT137" i="102"/>
  <c r="AS137" i="102"/>
  <c r="AR137" i="102"/>
  <c r="AQ137" i="102"/>
  <c r="AP137" i="102"/>
  <c r="AO137" i="102"/>
  <c r="AN137" i="102"/>
  <c r="AM137" i="102"/>
  <c r="AI137" i="102"/>
  <c r="AJ137" i="102" s="1"/>
  <c r="AH137" i="102"/>
  <c r="BE136" i="102"/>
  <c r="BD136" i="102"/>
  <c r="BC136" i="102"/>
  <c r="BB136" i="102"/>
  <c r="BA136" i="102"/>
  <c r="AZ136" i="102"/>
  <c r="AY136" i="102"/>
  <c r="AX136" i="102"/>
  <c r="AW136" i="102"/>
  <c r="AV136" i="102"/>
  <c r="AU136" i="102"/>
  <c r="AT136" i="102"/>
  <c r="AS136" i="102"/>
  <c r="AR136" i="102"/>
  <c r="AQ136" i="102"/>
  <c r="AP136" i="102"/>
  <c r="AO136" i="102"/>
  <c r="AN136" i="102"/>
  <c r="AM136" i="102"/>
  <c r="AI136" i="102"/>
  <c r="AH136" i="102"/>
  <c r="BE135" i="102"/>
  <c r="BD135" i="102"/>
  <c r="BC135" i="102"/>
  <c r="BB135" i="102"/>
  <c r="BA135" i="102"/>
  <c r="AZ135" i="102"/>
  <c r="AY135" i="102"/>
  <c r="AX135" i="102"/>
  <c r="AW135" i="102"/>
  <c r="AV135" i="102"/>
  <c r="AU135" i="102"/>
  <c r="AT135" i="102"/>
  <c r="AS135" i="102"/>
  <c r="AR135" i="102"/>
  <c r="AQ135" i="102"/>
  <c r="AP135" i="102"/>
  <c r="AO135" i="102"/>
  <c r="AN135" i="102"/>
  <c r="AM135" i="102"/>
  <c r="AI135" i="102"/>
  <c r="AJ135" i="102" s="1"/>
  <c r="AH135" i="102"/>
  <c r="BE134" i="102"/>
  <c r="BD134" i="102"/>
  <c r="BC134" i="102"/>
  <c r="BB134" i="102"/>
  <c r="BA134" i="102"/>
  <c r="AZ134" i="102"/>
  <c r="AY134" i="102"/>
  <c r="AX134" i="102"/>
  <c r="AW134" i="102"/>
  <c r="AV134" i="102"/>
  <c r="AU134" i="102"/>
  <c r="AT134" i="102"/>
  <c r="AS134" i="102"/>
  <c r="AR134" i="102"/>
  <c r="AQ134" i="102"/>
  <c r="AP134" i="102"/>
  <c r="AO134" i="102"/>
  <c r="AN134" i="102"/>
  <c r="AM134" i="102"/>
  <c r="BF134" i="102" s="1"/>
  <c r="AI134" i="102"/>
  <c r="AH134" i="102"/>
  <c r="BE133" i="102"/>
  <c r="BD133" i="102"/>
  <c r="BC133" i="102"/>
  <c r="BB133" i="102"/>
  <c r="BA133" i="102"/>
  <c r="AZ133" i="102"/>
  <c r="AY133" i="102"/>
  <c r="AX133" i="102"/>
  <c r="AW133" i="102"/>
  <c r="AV133" i="102"/>
  <c r="AU133" i="102"/>
  <c r="AT133" i="102"/>
  <c r="AS133" i="102"/>
  <c r="AR133" i="102"/>
  <c r="AQ133" i="102"/>
  <c r="AP133" i="102"/>
  <c r="AO133" i="102"/>
  <c r="AN133" i="102"/>
  <c r="AM133" i="102"/>
  <c r="AI133" i="102"/>
  <c r="AH133" i="102"/>
  <c r="BE132" i="102"/>
  <c r="BD132" i="102"/>
  <c r="BC132" i="102"/>
  <c r="BB132" i="102"/>
  <c r="BA132" i="102"/>
  <c r="AZ132" i="102"/>
  <c r="AY132" i="102"/>
  <c r="AX132" i="102"/>
  <c r="AW132" i="102"/>
  <c r="AV132" i="102"/>
  <c r="AU132" i="102"/>
  <c r="AT132" i="102"/>
  <c r="AS132" i="102"/>
  <c r="AR132" i="102"/>
  <c r="AQ132" i="102"/>
  <c r="AP132" i="102"/>
  <c r="AO132" i="102"/>
  <c r="AN132" i="102"/>
  <c r="AM132" i="102"/>
  <c r="AI132" i="102"/>
  <c r="AH132" i="102"/>
  <c r="BE131" i="102"/>
  <c r="BD131" i="102"/>
  <c r="BC131" i="102"/>
  <c r="BB131" i="102"/>
  <c r="BA131" i="102"/>
  <c r="AZ131" i="102"/>
  <c r="AY131" i="102"/>
  <c r="AX131" i="102"/>
  <c r="AW131" i="102"/>
  <c r="AV131" i="102"/>
  <c r="AU131" i="102"/>
  <c r="AT131" i="102"/>
  <c r="AS131" i="102"/>
  <c r="AR131" i="102"/>
  <c r="AQ131" i="102"/>
  <c r="AP131" i="102"/>
  <c r="AO131" i="102"/>
  <c r="AN131" i="102"/>
  <c r="AM131" i="102"/>
  <c r="AI131" i="102"/>
  <c r="AH131" i="102"/>
  <c r="BE130" i="102"/>
  <c r="BD130" i="102"/>
  <c r="BC130" i="102"/>
  <c r="BB130" i="102"/>
  <c r="BA130" i="102"/>
  <c r="AZ130" i="102"/>
  <c r="AY130" i="102"/>
  <c r="AX130" i="102"/>
  <c r="AW130" i="102"/>
  <c r="AV130" i="102"/>
  <c r="AU130" i="102"/>
  <c r="AT130" i="102"/>
  <c r="AS130" i="102"/>
  <c r="AR130" i="102"/>
  <c r="AQ130" i="102"/>
  <c r="AP130" i="102"/>
  <c r="AO130" i="102"/>
  <c r="AN130" i="102"/>
  <c r="AM130" i="102"/>
  <c r="AI130" i="102"/>
  <c r="AH130" i="102"/>
  <c r="BE129" i="102"/>
  <c r="BD129" i="102"/>
  <c r="BC129" i="102"/>
  <c r="BB129" i="102"/>
  <c r="BA129" i="102"/>
  <c r="AZ129" i="102"/>
  <c r="AY129" i="102"/>
  <c r="AX129" i="102"/>
  <c r="AW129" i="102"/>
  <c r="AV129" i="102"/>
  <c r="AU129" i="102"/>
  <c r="AT129" i="102"/>
  <c r="AS129" i="102"/>
  <c r="AR129" i="102"/>
  <c r="AQ129" i="102"/>
  <c r="AP129" i="102"/>
  <c r="AO129" i="102"/>
  <c r="AN129" i="102"/>
  <c r="AM129" i="102"/>
  <c r="AI129" i="102"/>
  <c r="AJ129" i="102" s="1"/>
  <c r="AH129" i="102"/>
  <c r="BE128" i="102"/>
  <c r="BD128" i="102"/>
  <c r="BC128" i="102"/>
  <c r="BB128" i="102"/>
  <c r="BA128" i="102"/>
  <c r="AZ128" i="102"/>
  <c r="AY128" i="102"/>
  <c r="AX128" i="102"/>
  <c r="AW128" i="102"/>
  <c r="AV128" i="102"/>
  <c r="AU128" i="102"/>
  <c r="AT128" i="102"/>
  <c r="AS128" i="102"/>
  <c r="AR128" i="102"/>
  <c r="AQ128" i="102"/>
  <c r="AP128" i="102"/>
  <c r="AO128" i="102"/>
  <c r="AN128" i="102"/>
  <c r="AM128" i="102"/>
  <c r="AI128" i="102"/>
  <c r="AH128" i="102"/>
  <c r="BE127" i="102"/>
  <c r="BD127" i="102"/>
  <c r="BC127" i="102"/>
  <c r="BB127" i="102"/>
  <c r="BA127" i="102"/>
  <c r="AZ127" i="102"/>
  <c r="AY127" i="102"/>
  <c r="AX127" i="102"/>
  <c r="AW127" i="102"/>
  <c r="AV127" i="102"/>
  <c r="AU127" i="102"/>
  <c r="AT127" i="102"/>
  <c r="AS127" i="102"/>
  <c r="AR127" i="102"/>
  <c r="AQ127" i="102"/>
  <c r="AP127" i="102"/>
  <c r="AO127" i="102"/>
  <c r="AN127" i="102"/>
  <c r="AM127" i="102"/>
  <c r="AI127" i="102"/>
  <c r="AJ127" i="102" s="1"/>
  <c r="AH127" i="102"/>
  <c r="BE126" i="102"/>
  <c r="BD126" i="102"/>
  <c r="BC126" i="102"/>
  <c r="BB126" i="102"/>
  <c r="BA126" i="102"/>
  <c r="AZ126" i="102"/>
  <c r="AY126" i="102"/>
  <c r="AX126" i="102"/>
  <c r="AW126" i="102"/>
  <c r="AV126" i="102"/>
  <c r="AU126" i="102"/>
  <c r="AT126" i="102"/>
  <c r="AS126" i="102"/>
  <c r="AR126" i="102"/>
  <c r="AQ126" i="102"/>
  <c r="AP126" i="102"/>
  <c r="AO126" i="102"/>
  <c r="AN126" i="102"/>
  <c r="AM126" i="102"/>
  <c r="BF126" i="102" s="1"/>
  <c r="AI126" i="102"/>
  <c r="AH126" i="102"/>
  <c r="BE125" i="102"/>
  <c r="BD125" i="102"/>
  <c r="BC125" i="102"/>
  <c r="BB125" i="102"/>
  <c r="BA125" i="102"/>
  <c r="AZ125" i="102"/>
  <c r="AY125" i="102"/>
  <c r="AX125" i="102"/>
  <c r="AW125" i="102"/>
  <c r="AV125" i="102"/>
  <c r="AU125" i="102"/>
  <c r="AT125" i="102"/>
  <c r="AS125" i="102"/>
  <c r="AR125" i="102"/>
  <c r="AQ125" i="102"/>
  <c r="AP125" i="102"/>
  <c r="AO125" i="102"/>
  <c r="AN125" i="102"/>
  <c r="AM125" i="102"/>
  <c r="AI125" i="102"/>
  <c r="AJ125" i="102" s="1"/>
  <c r="AH125" i="102"/>
  <c r="BE124" i="102"/>
  <c r="BD124" i="102"/>
  <c r="BC124" i="102"/>
  <c r="BB124" i="102"/>
  <c r="BA124" i="102"/>
  <c r="AZ124" i="102"/>
  <c r="AY124" i="102"/>
  <c r="AX124" i="102"/>
  <c r="AW124" i="102"/>
  <c r="AV124" i="102"/>
  <c r="AU124" i="102"/>
  <c r="AT124" i="102"/>
  <c r="AS124" i="102"/>
  <c r="AR124" i="102"/>
  <c r="AQ124" i="102"/>
  <c r="AP124" i="102"/>
  <c r="AO124" i="102"/>
  <c r="AN124" i="102"/>
  <c r="AM124" i="102"/>
  <c r="AI124" i="102"/>
  <c r="AJ124" i="102" s="1"/>
  <c r="AH124" i="102"/>
  <c r="BE123" i="102"/>
  <c r="BD123" i="102"/>
  <c r="BC123" i="102"/>
  <c r="BB123" i="102"/>
  <c r="BA123" i="102"/>
  <c r="AZ123" i="102"/>
  <c r="AY123" i="102"/>
  <c r="AX123" i="102"/>
  <c r="AW123" i="102"/>
  <c r="AV123" i="102"/>
  <c r="AU123" i="102"/>
  <c r="AT123" i="102"/>
  <c r="AS123" i="102"/>
  <c r="AR123" i="102"/>
  <c r="AQ123" i="102"/>
  <c r="AP123" i="102"/>
  <c r="AO123" i="102"/>
  <c r="AN123" i="102"/>
  <c r="AM123" i="102"/>
  <c r="AI123" i="102"/>
  <c r="AH123" i="102"/>
  <c r="BE122" i="102"/>
  <c r="BD122" i="102"/>
  <c r="BC122" i="102"/>
  <c r="BB122" i="102"/>
  <c r="BA122" i="102"/>
  <c r="AZ122" i="102"/>
  <c r="AY122" i="102"/>
  <c r="AX122" i="102"/>
  <c r="AW122" i="102"/>
  <c r="AV122" i="102"/>
  <c r="AU122" i="102"/>
  <c r="AT122" i="102"/>
  <c r="AS122" i="102"/>
  <c r="AR122" i="102"/>
  <c r="AQ122" i="102"/>
  <c r="AP122" i="102"/>
  <c r="AO122" i="102"/>
  <c r="AN122" i="102"/>
  <c r="AM122" i="102"/>
  <c r="AI122" i="102"/>
  <c r="AH122" i="102"/>
  <c r="BE121" i="102"/>
  <c r="BD121" i="102"/>
  <c r="BC121" i="102"/>
  <c r="BB121" i="102"/>
  <c r="BA121" i="102"/>
  <c r="AZ121" i="102"/>
  <c r="AY121" i="102"/>
  <c r="AX121" i="102"/>
  <c r="AW121" i="102"/>
  <c r="AV121" i="102"/>
  <c r="AU121" i="102"/>
  <c r="AT121" i="102"/>
  <c r="AS121" i="102"/>
  <c r="AR121" i="102"/>
  <c r="AQ121" i="102"/>
  <c r="AP121" i="102"/>
  <c r="AO121" i="102"/>
  <c r="AN121" i="102"/>
  <c r="AM121" i="102"/>
  <c r="AI121" i="102"/>
  <c r="AH121" i="102"/>
  <c r="AJ121" i="102" s="1"/>
  <c r="BE120" i="102"/>
  <c r="BD120" i="102"/>
  <c r="BC120" i="102"/>
  <c r="BB120" i="102"/>
  <c r="BA120" i="102"/>
  <c r="AZ120" i="102"/>
  <c r="AY120" i="102"/>
  <c r="AX120" i="102"/>
  <c r="AW120" i="102"/>
  <c r="AV120" i="102"/>
  <c r="AU120" i="102"/>
  <c r="AT120" i="102"/>
  <c r="AS120" i="102"/>
  <c r="AR120" i="102"/>
  <c r="AQ120" i="102"/>
  <c r="AP120" i="102"/>
  <c r="AO120" i="102"/>
  <c r="AN120" i="102"/>
  <c r="AM120" i="102"/>
  <c r="AI120" i="102"/>
  <c r="AH120" i="102"/>
  <c r="BE119" i="102"/>
  <c r="BD119" i="102"/>
  <c r="BC119" i="102"/>
  <c r="BB119" i="102"/>
  <c r="BA119" i="102"/>
  <c r="AZ119" i="102"/>
  <c r="AY119" i="102"/>
  <c r="AX119" i="102"/>
  <c r="AW119" i="102"/>
  <c r="AV119" i="102"/>
  <c r="AU119" i="102"/>
  <c r="AT119" i="102"/>
  <c r="AS119" i="102"/>
  <c r="AR119" i="102"/>
  <c r="AQ119" i="102"/>
  <c r="AP119" i="102"/>
  <c r="AO119" i="102"/>
  <c r="AN119" i="102"/>
  <c r="AM119" i="102"/>
  <c r="AI119" i="102"/>
  <c r="AH119" i="102"/>
  <c r="BE118" i="102"/>
  <c r="BD118" i="102"/>
  <c r="BC118" i="102"/>
  <c r="BB118" i="102"/>
  <c r="BA118" i="102"/>
  <c r="AZ118" i="102"/>
  <c r="AY118" i="102"/>
  <c r="AX118" i="102"/>
  <c r="AW118" i="102"/>
  <c r="AV118" i="102"/>
  <c r="AU118" i="102"/>
  <c r="AT118" i="102"/>
  <c r="AS118" i="102"/>
  <c r="AR118" i="102"/>
  <c r="AQ118" i="102"/>
  <c r="AP118" i="102"/>
  <c r="AO118" i="102"/>
  <c r="AN118" i="102"/>
  <c r="AM118" i="102"/>
  <c r="AI118" i="102"/>
  <c r="AJ118" i="102" s="1"/>
  <c r="AH118" i="102"/>
  <c r="BE117" i="102"/>
  <c r="BD117" i="102"/>
  <c r="BC117" i="102"/>
  <c r="BB117" i="102"/>
  <c r="BA117" i="102"/>
  <c r="AZ117" i="102"/>
  <c r="AY117" i="102"/>
  <c r="AX117" i="102"/>
  <c r="AW117" i="102"/>
  <c r="AV117" i="102"/>
  <c r="AU117" i="102"/>
  <c r="AT117" i="102"/>
  <c r="AS117" i="102"/>
  <c r="AR117" i="102"/>
  <c r="AQ117" i="102"/>
  <c r="AP117" i="102"/>
  <c r="AO117" i="102"/>
  <c r="AN117" i="102"/>
  <c r="AM117" i="102"/>
  <c r="AI117" i="102"/>
  <c r="AH117" i="102"/>
  <c r="BE116" i="102"/>
  <c r="BD116" i="102"/>
  <c r="BC116" i="102"/>
  <c r="BB116" i="102"/>
  <c r="BA116" i="102"/>
  <c r="AZ116" i="102"/>
  <c r="AY116" i="102"/>
  <c r="AX116" i="102"/>
  <c r="AW116" i="102"/>
  <c r="AV116" i="102"/>
  <c r="AU116" i="102"/>
  <c r="AT116" i="102"/>
  <c r="AS116" i="102"/>
  <c r="AR116" i="102"/>
  <c r="AQ116" i="102"/>
  <c r="AP116" i="102"/>
  <c r="BF116" i="102" s="1"/>
  <c r="AO116" i="102"/>
  <c r="AN116" i="102"/>
  <c r="AM116" i="102"/>
  <c r="AI116" i="102"/>
  <c r="AJ116" i="102" s="1"/>
  <c r="AH116" i="102"/>
  <c r="BE115" i="102"/>
  <c r="BD115" i="102"/>
  <c r="BC115" i="102"/>
  <c r="BB115" i="102"/>
  <c r="BA115" i="102"/>
  <c r="AZ115" i="102"/>
  <c r="AY115" i="102"/>
  <c r="AX115" i="102"/>
  <c r="AW115" i="102"/>
  <c r="AV115" i="102"/>
  <c r="AU115" i="102"/>
  <c r="AT115" i="102"/>
  <c r="AS115" i="102"/>
  <c r="AR115" i="102"/>
  <c r="AQ115" i="102"/>
  <c r="AP115" i="102"/>
  <c r="AO115" i="102"/>
  <c r="AN115" i="102"/>
  <c r="AM115" i="102"/>
  <c r="AI115" i="102"/>
  <c r="AH115" i="102"/>
  <c r="BE114" i="102"/>
  <c r="BD114" i="102"/>
  <c r="BC114" i="102"/>
  <c r="BB114" i="102"/>
  <c r="BA114" i="102"/>
  <c r="AZ114" i="102"/>
  <c r="AY114" i="102"/>
  <c r="AX114" i="102"/>
  <c r="AW114" i="102"/>
  <c r="AV114" i="102"/>
  <c r="AU114" i="102"/>
  <c r="AT114" i="102"/>
  <c r="AS114" i="102"/>
  <c r="AR114" i="102"/>
  <c r="AQ114" i="102"/>
  <c r="AP114" i="102"/>
  <c r="AO114" i="102"/>
  <c r="AN114" i="102"/>
  <c r="AM114" i="102"/>
  <c r="AI114" i="102"/>
  <c r="AH114" i="102"/>
  <c r="BE113" i="102"/>
  <c r="BD113" i="102"/>
  <c r="BC113" i="102"/>
  <c r="BB113" i="102"/>
  <c r="BA113" i="102"/>
  <c r="AZ113" i="102"/>
  <c r="AY113" i="102"/>
  <c r="AX113" i="102"/>
  <c r="AW113" i="102"/>
  <c r="AV113" i="102"/>
  <c r="AU113" i="102"/>
  <c r="AT113" i="102"/>
  <c r="AS113" i="102"/>
  <c r="AR113" i="102"/>
  <c r="AQ113" i="102"/>
  <c r="AP113" i="102"/>
  <c r="AO113" i="102"/>
  <c r="AN113" i="102"/>
  <c r="AM113" i="102"/>
  <c r="AI113" i="102"/>
  <c r="AH113" i="102"/>
  <c r="BE112" i="102"/>
  <c r="BD112" i="102"/>
  <c r="BC112" i="102"/>
  <c r="BB112" i="102"/>
  <c r="BA112" i="102"/>
  <c r="AZ112" i="102"/>
  <c r="AY112" i="102"/>
  <c r="AX112" i="102"/>
  <c r="AW112" i="102"/>
  <c r="AV112" i="102"/>
  <c r="AU112" i="102"/>
  <c r="AT112" i="102"/>
  <c r="AS112" i="102"/>
  <c r="AR112" i="102"/>
  <c r="AQ112" i="102"/>
  <c r="AP112" i="102"/>
  <c r="AO112" i="102"/>
  <c r="AN112" i="102"/>
  <c r="AM112" i="102"/>
  <c r="AI112" i="102"/>
  <c r="AJ112" i="102" s="1"/>
  <c r="AH112" i="102"/>
  <c r="BE111" i="102"/>
  <c r="BD111" i="102"/>
  <c r="BC111" i="102"/>
  <c r="BB111" i="102"/>
  <c r="BA111" i="102"/>
  <c r="AZ111" i="102"/>
  <c r="AY111" i="102"/>
  <c r="AX111" i="102"/>
  <c r="AW111" i="102"/>
  <c r="AV111" i="102"/>
  <c r="AU111" i="102"/>
  <c r="AT111" i="102"/>
  <c r="AS111" i="102"/>
  <c r="AR111" i="102"/>
  <c r="AQ111" i="102"/>
  <c r="AP111" i="102"/>
  <c r="AO111" i="102"/>
  <c r="AN111" i="102"/>
  <c r="AM111" i="102"/>
  <c r="AI111" i="102"/>
  <c r="AH111" i="102"/>
  <c r="BE110" i="102"/>
  <c r="BD110" i="102"/>
  <c r="BC110" i="102"/>
  <c r="BB110" i="102"/>
  <c r="BA110" i="102"/>
  <c r="AZ110" i="102"/>
  <c r="AY110" i="102"/>
  <c r="AX110" i="102"/>
  <c r="AW110" i="102"/>
  <c r="AV110" i="102"/>
  <c r="AU110" i="102"/>
  <c r="AT110" i="102"/>
  <c r="AS110" i="102"/>
  <c r="AR110" i="102"/>
  <c r="AQ110" i="102"/>
  <c r="AP110" i="102"/>
  <c r="AO110" i="102"/>
  <c r="AN110" i="102"/>
  <c r="AM110" i="102"/>
  <c r="AI110" i="102"/>
  <c r="AH110" i="102"/>
  <c r="BE109" i="102"/>
  <c r="BD109" i="102"/>
  <c r="BC109" i="102"/>
  <c r="BB109" i="102"/>
  <c r="BA109" i="102"/>
  <c r="AZ109" i="102"/>
  <c r="AY109" i="102"/>
  <c r="AX109" i="102"/>
  <c r="AW109" i="102"/>
  <c r="AV109" i="102"/>
  <c r="AU109" i="102"/>
  <c r="AT109" i="102"/>
  <c r="AS109" i="102"/>
  <c r="AR109" i="102"/>
  <c r="AQ109" i="102"/>
  <c r="AP109" i="102"/>
  <c r="AO109" i="102"/>
  <c r="AN109" i="102"/>
  <c r="AM109" i="102"/>
  <c r="AI109" i="102"/>
  <c r="AH109" i="102"/>
  <c r="BE108" i="102"/>
  <c r="BD108" i="102"/>
  <c r="BC108" i="102"/>
  <c r="BB108" i="102"/>
  <c r="BA108" i="102"/>
  <c r="AZ108" i="102"/>
  <c r="AY108" i="102"/>
  <c r="AX108" i="102"/>
  <c r="AW108" i="102"/>
  <c r="AV108" i="102"/>
  <c r="AU108" i="102"/>
  <c r="AT108" i="102"/>
  <c r="AS108" i="102"/>
  <c r="AR108" i="102"/>
  <c r="AQ108" i="102"/>
  <c r="AP108" i="102"/>
  <c r="BF108" i="102" s="1"/>
  <c r="AO108" i="102"/>
  <c r="AN108" i="102"/>
  <c r="AM108" i="102"/>
  <c r="AJ108" i="102"/>
  <c r="AI108" i="102"/>
  <c r="AH108" i="102"/>
  <c r="BE107" i="102"/>
  <c r="BD107" i="102"/>
  <c r="BC107" i="102"/>
  <c r="BB107" i="102"/>
  <c r="BA107" i="102"/>
  <c r="AZ107" i="102"/>
  <c r="AY107" i="102"/>
  <c r="AX107" i="102"/>
  <c r="AW107" i="102"/>
  <c r="AV107" i="102"/>
  <c r="AU107" i="102"/>
  <c r="AT107" i="102"/>
  <c r="AS107" i="102"/>
  <c r="AR107" i="102"/>
  <c r="AQ107" i="102"/>
  <c r="AP107" i="102"/>
  <c r="AO107" i="102"/>
  <c r="AN107" i="102"/>
  <c r="AM107" i="102"/>
  <c r="AI107" i="102"/>
  <c r="AH107" i="102"/>
  <c r="BE106" i="102"/>
  <c r="BD106" i="102"/>
  <c r="BC106" i="102"/>
  <c r="BB106" i="102"/>
  <c r="BA106" i="102"/>
  <c r="AZ106" i="102"/>
  <c r="AY106" i="102"/>
  <c r="AX106" i="102"/>
  <c r="AW106" i="102"/>
  <c r="AV106" i="102"/>
  <c r="AU106" i="102"/>
  <c r="AT106" i="102"/>
  <c r="AS106" i="102"/>
  <c r="AR106" i="102"/>
  <c r="AQ106" i="102"/>
  <c r="AP106" i="102"/>
  <c r="AO106" i="102"/>
  <c r="AN106" i="102"/>
  <c r="AM106" i="102"/>
  <c r="AI106" i="102"/>
  <c r="AH106" i="102"/>
  <c r="BE105" i="102"/>
  <c r="BD105" i="102"/>
  <c r="BC105" i="102"/>
  <c r="BB105" i="102"/>
  <c r="BA105" i="102"/>
  <c r="AZ105" i="102"/>
  <c r="AY105" i="102"/>
  <c r="AX105" i="102"/>
  <c r="AW105" i="102"/>
  <c r="AV105" i="102"/>
  <c r="AU105" i="102"/>
  <c r="AT105" i="102"/>
  <c r="AS105" i="102"/>
  <c r="AR105" i="102"/>
  <c r="AQ105" i="102"/>
  <c r="AP105" i="102"/>
  <c r="AO105" i="102"/>
  <c r="AN105" i="102"/>
  <c r="AM105" i="102"/>
  <c r="AI105" i="102"/>
  <c r="AH105" i="102"/>
  <c r="BE104" i="102"/>
  <c r="BD104" i="102"/>
  <c r="BC104" i="102"/>
  <c r="BB104" i="102"/>
  <c r="BA104" i="102"/>
  <c r="AZ104" i="102"/>
  <c r="AY104" i="102"/>
  <c r="AX104" i="102"/>
  <c r="AW104" i="102"/>
  <c r="AV104" i="102"/>
  <c r="AU104" i="102"/>
  <c r="AT104" i="102"/>
  <c r="AS104" i="102"/>
  <c r="AR104" i="102"/>
  <c r="AQ104" i="102"/>
  <c r="AP104" i="102"/>
  <c r="AO104" i="102"/>
  <c r="AN104" i="102"/>
  <c r="AM104" i="102"/>
  <c r="AI104" i="102"/>
  <c r="AH104" i="102"/>
  <c r="BE103" i="102"/>
  <c r="BD103" i="102"/>
  <c r="BC103" i="102"/>
  <c r="BB103" i="102"/>
  <c r="BA103" i="102"/>
  <c r="AZ103" i="102"/>
  <c r="AY103" i="102"/>
  <c r="AX103" i="102"/>
  <c r="AW103" i="102"/>
  <c r="AV103" i="102"/>
  <c r="AU103" i="102"/>
  <c r="AT103" i="102"/>
  <c r="AS103" i="102"/>
  <c r="AR103" i="102"/>
  <c r="AQ103" i="102"/>
  <c r="AP103" i="102"/>
  <c r="AO103" i="102"/>
  <c r="AN103" i="102"/>
  <c r="AM103" i="102"/>
  <c r="AI103" i="102"/>
  <c r="AJ103" i="102" s="1"/>
  <c r="AH103" i="102"/>
  <c r="BE102" i="102"/>
  <c r="BD102" i="102"/>
  <c r="BC102" i="102"/>
  <c r="BB102" i="102"/>
  <c r="BA102" i="102"/>
  <c r="AZ102" i="102"/>
  <c r="AY102" i="102"/>
  <c r="AX102" i="102"/>
  <c r="AW102" i="102"/>
  <c r="AV102" i="102"/>
  <c r="AU102" i="102"/>
  <c r="AT102" i="102"/>
  <c r="AS102" i="102"/>
  <c r="AR102" i="102"/>
  <c r="AQ102" i="102"/>
  <c r="AP102" i="102"/>
  <c r="AO102" i="102"/>
  <c r="AN102" i="102"/>
  <c r="AM102" i="102"/>
  <c r="AI102" i="102"/>
  <c r="AH102" i="102"/>
  <c r="BE101" i="102"/>
  <c r="BD101" i="102"/>
  <c r="BC101" i="102"/>
  <c r="BB101" i="102"/>
  <c r="BA101" i="102"/>
  <c r="AZ101" i="102"/>
  <c r="AY101" i="102"/>
  <c r="AX101" i="102"/>
  <c r="AW101" i="102"/>
  <c r="AV101" i="102"/>
  <c r="AU101" i="102"/>
  <c r="AT101" i="102"/>
  <c r="AS101" i="102"/>
  <c r="AR101" i="102"/>
  <c r="AQ101" i="102"/>
  <c r="AP101" i="102"/>
  <c r="AO101" i="102"/>
  <c r="AN101" i="102"/>
  <c r="AM101" i="102"/>
  <c r="AI101" i="102"/>
  <c r="AH101" i="102"/>
  <c r="BE100" i="102"/>
  <c r="BD100" i="102"/>
  <c r="BC100" i="102"/>
  <c r="BB100" i="102"/>
  <c r="BA100" i="102"/>
  <c r="AZ100" i="102"/>
  <c r="AY100" i="102"/>
  <c r="AX100" i="102"/>
  <c r="AW100" i="102"/>
  <c r="AV100" i="102"/>
  <c r="AU100" i="102"/>
  <c r="AT100" i="102"/>
  <c r="AS100" i="102"/>
  <c r="AR100" i="102"/>
  <c r="AQ100" i="102"/>
  <c r="AP100" i="102"/>
  <c r="AO100" i="102"/>
  <c r="AN100" i="102"/>
  <c r="AM100" i="102"/>
  <c r="AI100" i="102"/>
  <c r="AH100" i="102"/>
  <c r="BE99" i="102"/>
  <c r="BD99" i="102"/>
  <c r="BC99" i="102"/>
  <c r="BB99" i="102"/>
  <c r="BA99" i="102"/>
  <c r="AZ99" i="102"/>
  <c r="AY99" i="102"/>
  <c r="AX99" i="102"/>
  <c r="AW99" i="102"/>
  <c r="AV99" i="102"/>
  <c r="AU99" i="102"/>
  <c r="AT99" i="102"/>
  <c r="AS99" i="102"/>
  <c r="AR99" i="102"/>
  <c r="AQ99" i="102"/>
  <c r="AP99" i="102"/>
  <c r="AO99" i="102"/>
  <c r="AN99" i="102"/>
  <c r="AM99" i="102"/>
  <c r="AI99" i="102"/>
  <c r="AH99" i="102"/>
  <c r="BE98" i="102"/>
  <c r="BD98" i="102"/>
  <c r="BC98" i="102"/>
  <c r="BB98" i="102"/>
  <c r="BA98" i="102"/>
  <c r="AZ98" i="102"/>
  <c r="AY98" i="102"/>
  <c r="AX98" i="102"/>
  <c r="AW98" i="102"/>
  <c r="AV98" i="102"/>
  <c r="AU98" i="102"/>
  <c r="AT98" i="102"/>
  <c r="AS98" i="102"/>
  <c r="AR98" i="102"/>
  <c r="AQ98" i="102"/>
  <c r="AP98" i="102"/>
  <c r="AO98" i="102"/>
  <c r="AN98" i="102"/>
  <c r="AM98" i="102"/>
  <c r="AI98" i="102"/>
  <c r="AH98" i="102"/>
  <c r="BE97" i="102"/>
  <c r="BD97" i="102"/>
  <c r="BC97" i="102"/>
  <c r="BB97" i="102"/>
  <c r="BA97" i="102"/>
  <c r="AZ97" i="102"/>
  <c r="AY97" i="102"/>
  <c r="AX97" i="102"/>
  <c r="AW97" i="102"/>
  <c r="AV97" i="102"/>
  <c r="AU97" i="102"/>
  <c r="AT97" i="102"/>
  <c r="AS97" i="102"/>
  <c r="AR97" i="102"/>
  <c r="AQ97" i="102"/>
  <c r="AP97" i="102"/>
  <c r="AO97" i="102"/>
  <c r="AN97" i="102"/>
  <c r="AM97" i="102"/>
  <c r="AI97" i="102"/>
  <c r="AJ97" i="102" s="1"/>
  <c r="AH97" i="102"/>
  <c r="BE96" i="102"/>
  <c r="BD96" i="102"/>
  <c r="BC96" i="102"/>
  <c r="BB96" i="102"/>
  <c r="BA96" i="102"/>
  <c r="AZ96" i="102"/>
  <c r="AY96" i="102"/>
  <c r="AX96" i="102"/>
  <c r="AW96" i="102"/>
  <c r="AV96" i="102"/>
  <c r="AU96" i="102"/>
  <c r="AT96" i="102"/>
  <c r="AS96" i="102"/>
  <c r="AR96" i="102"/>
  <c r="AQ96" i="102"/>
  <c r="AP96" i="102"/>
  <c r="AO96" i="102"/>
  <c r="AN96" i="102"/>
  <c r="AM96" i="102"/>
  <c r="AI96" i="102"/>
  <c r="AH96" i="102"/>
  <c r="BE95" i="102"/>
  <c r="BD95" i="102"/>
  <c r="BC95" i="102"/>
  <c r="BB95" i="102"/>
  <c r="BA95" i="102"/>
  <c r="AZ95" i="102"/>
  <c r="AY95" i="102"/>
  <c r="AX95" i="102"/>
  <c r="AW95" i="102"/>
  <c r="AV95" i="102"/>
  <c r="AU95" i="102"/>
  <c r="AT95" i="102"/>
  <c r="AS95" i="102"/>
  <c r="AR95" i="102"/>
  <c r="AQ95" i="102"/>
  <c r="AP95" i="102"/>
  <c r="AO95" i="102"/>
  <c r="AN95" i="102"/>
  <c r="AM95" i="102"/>
  <c r="AI95" i="102"/>
  <c r="AJ95" i="102" s="1"/>
  <c r="AH95" i="102"/>
  <c r="BE94" i="102"/>
  <c r="BD94" i="102"/>
  <c r="BC94" i="102"/>
  <c r="BB94" i="102"/>
  <c r="BA94" i="102"/>
  <c r="AZ94" i="102"/>
  <c r="AY94" i="102"/>
  <c r="AX94" i="102"/>
  <c r="AW94" i="102"/>
  <c r="AV94" i="102"/>
  <c r="AU94" i="102"/>
  <c r="AT94" i="102"/>
  <c r="AS94" i="102"/>
  <c r="AR94" i="102"/>
  <c r="AQ94" i="102"/>
  <c r="AP94" i="102"/>
  <c r="AO94" i="102"/>
  <c r="AN94" i="102"/>
  <c r="AM94" i="102"/>
  <c r="AI94" i="102"/>
  <c r="AH94" i="102"/>
  <c r="BE93" i="102"/>
  <c r="BD93" i="102"/>
  <c r="BC93" i="102"/>
  <c r="BB93" i="102"/>
  <c r="BA93" i="102"/>
  <c r="AZ93" i="102"/>
  <c r="AY93" i="102"/>
  <c r="AX93" i="102"/>
  <c r="AW93" i="102"/>
  <c r="AV93" i="102"/>
  <c r="AU93" i="102"/>
  <c r="AT93" i="102"/>
  <c r="AS93" i="102"/>
  <c r="AR93" i="102"/>
  <c r="AQ93" i="102"/>
  <c r="AP93" i="102"/>
  <c r="AO93" i="102"/>
  <c r="AN93" i="102"/>
  <c r="AM93" i="102"/>
  <c r="AI93" i="102"/>
  <c r="AH93" i="102"/>
  <c r="BE92" i="102"/>
  <c r="BD92" i="102"/>
  <c r="BC92" i="102"/>
  <c r="BB92" i="102"/>
  <c r="BA92" i="102"/>
  <c r="AZ92" i="102"/>
  <c r="AY92" i="102"/>
  <c r="AX92" i="102"/>
  <c r="AW92" i="102"/>
  <c r="AV92" i="102"/>
  <c r="AU92" i="102"/>
  <c r="AT92" i="102"/>
  <c r="AS92" i="102"/>
  <c r="AR92" i="102"/>
  <c r="AQ92" i="102"/>
  <c r="AP92" i="102"/>
  <c r="AO92" i="102"/>
  <c r="AN92" i="102"/>
  <c r="AM92" i="102"/>
  <c r="AI92" i="102"/>
  <c r="AH92" i="102"/>
  <c r="BE91" i="102"/>
  <c r="BD91" i="102"/>
  <c r="BC91" i="102"/>
  <c r="BB91" i="102"/>
  <c r="BA91" i="102"/>
  <c r="AZ91" i="102"/>
  <c r="AY91" i="102"/>
  <c r="AX91" i="102"/>
  <c r="AW91" i="102"/>
  <c r="AV91" i="102"/>
  <c r="AU91" i="102"/>
  <c r="AT91" i="102"/>
  <c r="AS91" i="102"/>
  <c r="AR91" i="102"/>
  <c r="AQ91" i="102"/>
  <c r="AP91" i="102"/>
  <c r="AO91" i="102"/>
  <c r="AN91" i="102"/>
  <c r="AM91" i="102"/>
  <c r="AI91" i="102"/>
  <c r="AH91" i="102"/>
  <c r="BE90" i="102"/>
  <c r="BD90" i="102"/>
  <c r="BC90" i="102"/>
  <c r="BB90" i="102"/>
  <c r="BA90" i="102"/>
  <c r="AZ90" i="102"/>
  <c r="AY90" i="102"/>
  <c r="AX90" i="102"/>
  <c r="AW90" i="102"/>
  <c r="AV90" i="102"/>
  <c r="AU90" i="102"/>
  <c r="AT90" i="102"/>
  <c r="AS90" i="102"/>
  <c r="AR90" i="102"/>
  <c r="AQ90" i="102"/>
  <c r="AP90" i="102"/>
  <c r="AO90" i="102"/>
  <c r="AN90" i="102"/>
  <c r="AM90" i="102"/>
  <c r="AI90" i="102"/>
  <c r="AH90" i="102"/>
  <c r="BE89" i="102"/>
  <c r="BD89" i="102"/>
  <c r="BC89" i="102"/>
  <c r="BB89" i="102"/>
  <c r="BA89" i="102"/>
  <c r="AZ89" i="102"/>
  <c r="AY89" i="102"/>
  <c r="AX89" i="102"/>
  <c r="AW89" i="102"/>
  <c r="AV89" i="102"/>
  <c r="AU89" i="102"/>
  <c r="AT89" i="102"/>
  <c r="AS89" i="102"/>
  <c r="AR89" i="102"/>
  <c r="AQ89" i="102"/>
  <c r="AP89" i="102"/>
  <c r="AO89" i="102"/>
  <c r="AN89" i="102"/>
  <c r="AM89" i="102"/>
  <c r="AI89" i="102"/>
  <c r="AH89" i="102"/>
  <c r="BE88" i="102"/>
  <c r="BD88" i="102"/>
  <c r="BC88" i="102"/>
  <c r="BB88" i="102"/>
  <c r="BA88" i="102"/>
  <c r="AZ88" i="102"/>
  <c r="AY88" i="102"/>
  <c r="AX88" i="102"/>
  <c r="AW88" i="102"/>
  <c r="AV88" i="102"/>
  <c r="AU88" i="102"/>
  <c r="AT88" i="102"/>
  <c r="AS88" i="102"/>
  <c r="AR88" i="102"/>
  <c r="AQ88" i="102"/>
  <c r="AP88" i="102"/>
  <c r="AO88" i="102"/>
  <c r="AN88" i="102"/>
  <c r="AM88" i="102"/>
  <c r="BF88" i="102" s="1"/>
  <c r="AI88" i="102"/>
  <c r="AH88" i="102"/>
  <c r="BE87" i="102"/>
  <c r="BD87" i="102"/>
  <c r="BC87" i="102"/>
  <c r="BB87" i="102"/>
  <c r="BA87" i="102"/>
  <c r="AZ87" i="102"/>
  <c r="AY87" i="102"/>
  <c r="AX87" i="102"/>
  <c r="AW87" i="102"/>
  <c r="AV87" i="102"/>
  <c r="AU87" i="102"/>
  <c r="AT87" i="102"/>
  <c r="AS87" i="102"/>
  <c r="AR87" i="102"/>
  <c r="AQ87" i="102"/>
  <c r="AP87" i="102"/>
  <c r="AO87" i="102"/>
  <c r="AN87" i="102"/>
  <c r="AM87" i="102"/>
  <c r="AI87" i="102"/>
  <c r="AJ87" i="102" s="1"/>
  <c r="AH87" i="102"/>
  <c r="BE86" i="102"/>
  <c r="BD86" i="102"/>
  <c r="BC86" i="102"/>
  <c r="BB86" i="102"/>
  <c r="BA86" i="102"/>
  <c r="AZ86" i="102"/>
  <c r="AY86" i="102"/>
  <c r="AX86" i="102"/>
  <c r="AW86" i="102"/>
  <c r="AV86" i="102"/>
  <c r="AU86" i="102"/>
  <c r="AT86" i="102"/>
  <c r="AS86" i="102"/>
  <c r="AR86" i="102"/>
  <c r="AQ86" i="102"/>
  <c r="AP86" i="102"/>
  <c r="AO86" i="102"/>
  <c r="AN86" i="102"/>
  <c r="AM86" i="102"/>
  <c r="AI86" i="102"/>
  <c r="AH86" i="102"/>
  <c r="BE85" i="102"/>
  <c r="BD85" i="102"/>
  <c r="BC85" i="102"/>
  <c r="BB85" i="102"/>
  <c r="BA85" i="102"/>
  <c r="AZ85" i="102"/>
  <c r="AY85" i="102"/>
  <c r="AX85" i="102"/>
  <c r="AW85" i="102"/>
  <c r="AV85" i="102"/>
  <c r="AU85" i="102"/>
  <c r="AT85" i="102"/>
  <c r="AS85" i="102"/>
  <c r="AR85" i="102"/>
  <c r="AQ85" i="102"/>
  <c r="AP85" i="102"/>
  <c r="AO85" i="102"/>
  <c r="AN85" i="102"/>
  <c r="AM85" i="102"/>
  <c r="AI85" i="102"/>
  <c r="AH85" i="102"/>
  <c r="BE84" i="102"/>
  <c r="BD84" i="102"/>
  <c r="BC84" i="102"/>
  <c r="BB84" i="102"/>
  <c r="BA84" i="102"/>
  <c r="AZ84" i="102"/>
  <c r="AY84" i="102"/>
  <c r="AX84" i="102"/>
  <c r="AW84" i="102"/>
  <c r="AV84" i="102"/>
  <c r="AU84" i="102"/>
  <c r="AT84" i="102"/>
  <c r="AS84" i="102"/>
  <c r="AR84" i="102"/>
  <c r="AQ84" i="102"/>
  <c r="AP84" i="102"/>
  <c r="AO84" i="102"/>
  <c r="AN84" i="102"/>
  <c r="AM84" i="102"/>
  <c r="AI84" i="102"/>
  <c r="AH84" i="102"/>
  <c r="BE83" i="102"/>
  <c r="BD83" i="102"/>
  <c r="BC83" i="102"/>
  <c r="BB83" i="102"/>
  <c r="BA83" i="102"/>
  <c r="AZ83" i="102"/>
  <c r="AY83" i="102"/>
  <c r="AX83" i="102"/>
  <c r="AW83" i="102"/>
  <c r="AV83" i="102"/>
  <c r="AU83" i="102"/>
  <c r="AT83" i="102"/>
  <c r="AS83" i="102"/>
  <c r="AR83" i="102"/>
  <c r="AQ83" i="102"/>
  <c r="AP83" i="102"/>
  <c r="AO83" i="102"/>
  <c r="AN83" i="102"/>
  <c r="AM83" i="102"/>
  <c r="AI83" i="102"/>
  <c r="AH83" i="102"/>
  <c r="BE82" i="102"/>
  <c r="BD82" i="102"/>
  <c r="BC82" i="102"/>
  <c r="BB82" i="102"/>
  <c r="BA82" i="102"/>
  <c r="AZ82" i="102"/>
  <c r="AY82" i="102"/>
  <c r="AX82" i="102"/>
  <c r="AW82" i="102"/>
  <c r="AV82" i="102"/>
  <c r="AU82" i="102"/>
  <c r="AT82" i="102"/>
  <c r="AS82" i="102"/>
  <c r="AR82" i="102"/>
  <c r="AQ82" i="102"/>
  <c r="AP82" i="102"/>
  <c r="AO82" i="102"/>
  <c r="AN82" i="102"/>
  <c r="AM82" i="102"/>
  <c r="AI82" i="102"/>
  <c r="AH82" i="102"/>
  <c r="BE81" i="102"/>
  <c r="BD81" i="102"/>
  <c r="BC81" i="102"/>
  <c r="BB81" i="102"/>
  <c r="BA81" i="102"/>
  <c r="AZ81" i="102"/>
  <c r="AY81" i="102"/>
  <c r="AX81" i="102"/>
  <c r="AW81" i="102"/>
  <c r="AV81" i="102"/>
  <c r="AU81" i="102"/>
  <c r="AT81" i="102"/>
  <c r="AS81" i="102"/>
  <c r="AR81" i="102"/>
  <c r="AQ81" i="102"/>
  <c r="AP81" i="102"/>
  <c r="AO81" i="102"/>
  <c r="AN81" i="102"/>
  <c r="AM81" i="102"/>
  <c r="AI81" i="102"/>
  <c r="AH81" i="102"/>
  <c r="BE80" i="102"/>
  <c r="BD80" i="102"/>
  <c r="BC80" i="102"/>
  <c r="BB80" i="102"/>
  <c r="BA80" i="102"/>
  <c r="AZ80" i="102"/>
  <c r="AY80" i="102"/>
  <c r="AX80" i="102"/>
  <c r="AW80" i="102"/>
  <c r="AV80" i="102"/>
  <c r="AU80" i="102"/>
  <c r="AT80" i="102"/>
  <c r="AS80" i="102"/>
  <c r="AR80" i="102"/>
  <c r="AQ80" i="102"/>
  <c r="AP80" i="102"/>
  <c r="AO80" i="102"/>
  <c r="AN80" i="102"/>
  <c r="AM80" i="102"/>
  <c r="BF80" i="102" s="1"/>
  <c r="AI80" i="102"/>
  <c r="AH80" i="102"/>
  <c r="BE79" i="102"/>
  <c r="BD79" i="102"/>
  <c r="BC79" i="102"/>
  <c r="BB79" i="102"/>
  <c r="BA79" i="102"/>
  <c r="AZ79" i="102"/>
  <c r="AY79" i="102"/>
  <c r="AX79" i="102"/>
  <c r="AW79" i="102"/>
  <c r="AV79" i="102"/>
  <c r="AU79" i="102"/>
  <c r="AT79" i="102"/>
  <c r="AS79" i="102"/>
  <c r="AR79" i="102"/>
  <c r="AQ79" i="102"/>
  <c r="AP79" i="102"/>
  <c r="AO79" i="102"/>
  <c r="AN79" i="102"/>
  <c r="AM79" i="102"/>
  <c r="AI79" i="102"/>
  <c r="AJ79" i="102" s="1"/>
  <c r="AH79" i="102"/>
  <c r="BE78" i="102"/>
  <c r="BD78" i="102"/>
  <c r="BC78" i="102"/>
  <c r="BB78" i="102"/>
  <c r="BA78" i="102"/>
  <c r="AZ78" i="102"/>
  <c r="AY78" i="102"/>
  <c r="AX78" i="102"/>
  <c r="AW78" i="102"/>
  <c r="AV78" i="102"/>
  <c r="AU78" i="102"/>
  <c r="AT78" i="102"/>
  <c r="AS78" i="102"/>
  <c r="AR78" i="102"/>
  <c r="AQ78" i="102"/>
  <c r="AP78" i="102"/>
  <c r="AO78" i="102"/>
  <c r="AN78" i="102"/>
  <c r="AM78" i="102"/>
  <c r="AI78" i="102"/>
  <c r="AH78" i="102"/>
  <c r="BE77" i="102"/>
  <c r="BD77" i="102"/>
  <c r="BC77" i="102"/>
  <c r="BB77" i="102"/>
  <c r="BA77" i="102"/>
  <c r="AZ77" i="102"/>
  <c r="AY77" i="102"/>
  <c r="AX77" i="102"/>
  <c r="AW77" i="102"/>
  <c r="AV77" i="102"/>
  <c r="AU77" i="102"/>
  <c r="AT77" i="102"/>
  <c r="AS77" i="102"/>
  <c r="AR77" i="102"/>
  <c r="AQ77" i="102"/>
  <c r="AP77" i="102"/>
  <c r="AO77" i="102"/>
  <c r="AN77" i="102"/>
  <c r="AM77" i="102"/>
  <c r="AI77" i="102"/>
  <c r="AH77" i="102"/>
  <c r="BE76" i="102"/>
  <c r="BD76" i="102"/>
  <c r="BC76" i="102"/>
  <c r="BB76" i="102"/>
  <c r="BA76" i="102"/>
  <c r="AZ76" i="102"/>
  <c r="AY76" i="102"/>
  <c r="AX76" i="102"/>
  <c r="AW76" i="102"/>
  <c r="AV76" i="102"/>
  <c r="AU76" i="102"/>
  <c r="AT76" i="102"/>
  <c r="AS76" i="102"/>
  <c r="AR76" i="102"/>
  <c r="AQ76" i="102"/>
  <c r="AP76" i="102"/>
  <c r="AO76" i="102"/>
  <c r="AN76" i="102"/>
  <c r="AM76" i="102"/>
  <c r="AI76" i="102"/>
  <c r="AH76" i="102"/>
  <c r="BE75" i="102"/>
  <c r="BD75" i="102"/>
  <c r="BC75" i="102"/>
  <c r="BB75" i="102"/>
  <c r="BA75" i="102"/>
  <c r="AZ75" i="102"/>
  <c r="AY75" i="102"/>
  <c r="AX75" i="102"/>
  <c r="AW75" i="102"/>
  <c r="AV75" i="102"/>
  <c r="AU75" i="102"/>
  <c r="AT75" i="102"/>
  <c r="AS75" i="102"/>
  <c r="AR75" i="102"/>
  <c r="AQ75" i="102"/>
  <c r="AP75" i="102"/>
  <c r="AO75" i="102"/>
  <c r="AN75" i="102"/>
  <c r="AM75" i="102"/>
  <c r="AI75" i="102"/>
  <c r="AH75" i="102"/>
  <c r="BE74" i="102"/>
  <c r="BD74" i="102"/>
  <c r="BC74" i="102"/>
  <c r="BB74" i="102"/>
  <c r="BA74" i="102"/>
  <c r="AZ74" i="102"/>
  <c r="AY74" i="102"/>
  <c r="AX74" i="102"/>
  <c r="AW74" i="102"/>
  <c r="AV74" i="102"/>
  <c r="AU74" i="102"/>
  <c r="AT74" i="102"/>
  <c r="AS74" i="102"/>
  <c r="AR74" i="102"/>
  <c r="AQ74" i="102"/>
  <c r="AP74" i="102"/>
  <c r="AO74" i="102"/>
  <c r="AN74" i="102"/>
  <c r="AM74" i="102"/>
  <c r="AI74" i="102"/>
  <c r="AH74" i="102"/>
  <c r="BE73" i="102"/>
  <c r="BD73" i="102"/>
  <c r="BC73" i="102"/>
  <c r="BB73" i="102"/>
  <c r="BA73" i="102"/>
  <c r="AZ73" i="102"/>
  <c r="AY73" i="102"/>
  <c r="AX73" i="102"/>
  <c r="AW73" i="102"/>
  <c r="AV73" i="102"/>
  <c r="AU73" i="102"/>
  <c r="AT73" i="102"/>
  <c r="AS73" i="102"/>
  <c r="AR73" i="102"/>
  <c r="AQ73" i="102"/>
  <c r="AP73" i="102"/>
  <c r="AO73" i="102"/>
  <c r="AN73" i="102"/>
  <c r="AM73" i="102"/>
  <c r="AI73" i="102"/>
  <c r="AH73" i="102"/>
  <c r="BE72" i="102"/>
  <c r="BD72" i="102"/>
  <c r="BC72" i="102"/>
  <c r="BB72" i="102"/>
  <c r="BA72" i="102"/>
  <c r="AZ72" i="102"/>
  <c r="AY72" i="102"/>
  <c r="AX72" i="102"/>
  <c r="AW72" i="102"/>
  <c r="AV72" i="102"/>
  <c r="AU72" i="102"/>
  <c r="AT72" i="102"/>
  <c r="AS72" i="102"/>
  <c r="AR72" i="102"/>
  <c r="AQ72" i="102"/>
  <c r="AP72" i="102"/>
  <c r="AO72" i="102"/>
  <c r="AN72" i="102"/>
  <c r="AM72" i="102"/>
  <c r="BF72" i="102" s="1"/>
  <c r="AI72" i="102"/>
  <c r="AH72" i="102"/>
  <c r="BE71" i="102"/>
  <c r="BD71" i="102"/>
  <c r="BC71" i="102"/>
  <c r="BB71" i="102"/>
  <c r="BA71" i="102"/>
  <c r="AZ71" i="102"/>
  <c r="AY71" i="102"/>
  <c r="AX71" i="102"/>
  <c r="AW71" i="102"/>
  <c r="AV71" i="102"/>
  <c r="AU71" i="102"/>
  <c r="AT71" i="102"/>
  <c r="AS71" i="102"/>
  <c r="AR71" i="102"/>
  <c r="AQ71" i="102"/>
  <c r="AP71" i="102"/>
  <c r="AO71" i="102"/>
  <c r="AN71" i="102"/>
  <c r="AM71" i="102"/>
  <c r="AI71" i="102"/>
  <c r="AJ71" i="102" s="1"/>
  <c r="AH71" i="102"/>
  <c r="BE70" i="102"/>
  <c r="BD70" i="102"/>
  <c r="BC70" i="102"/>
  <c r="BB70" i="102"/>
  <c r="BA70" i="102"/>
  <c r="AZ70" i="102"/>
  <c r="AY70" i="102"/>
  <c r="AX70" i="102"/>
  <c r="AW70" i="102"/>
  <c r="AV70" i="102"/>
  <c r="AU70" i="102"/>
  <c r="AT70" i="102"/>
  <c r="AS70" i="102"/>
  <c r="AR70" i="102"/>
  <c r="AQ70" i="102"/>
  <c r="AP70" i="102"/>
  <c r="AO70" i="102"/>
  <c r="AN70" i="102"/>
  <c r="AM70" i="102"/>
  <c r="AI70" i="102"/>
  <c r="AH70" i="102"/>
  <c r="BE69" i="102"/>
  <c r="BD69" i="102"/>
  <c r="BC69" i="102"/>
  <c r="BB69" i="102"/>
  <c r="BA69" i="102"/>
  <c r="AZ69" i="102"/>
  <c r="AY69" i="102"/>
  <c r="AX69" i="102"/>
  <c r="AW69" i="102"/>
  <c r="AV69" i="102"/>
  <c r="AU69" i="102"/>
  <c r="AT69" i="102"/>
  <c r="AS69" i="102"/>
  <c r="AR69" i="102"/>
  <c r="AQ69" i="102"/>
  <c r="AP69" i="102"/>
  <c r="AO69" i="102"/>
  <c r="AN69" i="102"/>
  <c r="AM69" i="102"/>
  <c r="AI69" i="102"/>
  <c r="AH69" i="102"/>
  <c r="BE68" i="102"/>
  <c r="BD68" i="102"/>
  <c r="BC68" i="102"/>
  <c r="BB68" i="102"/>
  <c r="BA68" i="102"/>
  <c r="AZ68" i="102"/>
  <c r="AY68" i="102"/>
  <c r="AX68" i="102"/>
  <c r="AW68" i="102"/>
  <c r="AV68" i="102"/>
  <c r="AU68" i="102"/>
  <c r="AT68" i="102"/>
  <c r="AS68" i="102"/>
  <c r="AR68" i="102"/>
  <c r="AQ68" i="102"/>
  <c r="AP68" i="102"/>
  <c r="AO68" i="102"/>
  <c r="AN68" i="102"/>
  <c r="AM68" i="102"/>
  <c r="AI68" i="102"/>
  <c r="AH68" i="102"/>
  <c r="BE67" i="102"/>
  <c r="BD67" i="102"/>
  <c r="BC67" i="102"/>
  <c r="BB67" i="102"/>
  <c r="BA67" i="102"/>
  <c r="AZ67" i="102"/>
  <c r="AY67" i="102"/>
  <c r="AX67" i="102"/>
  <c r="AW67" i="102"/>
  <c r="AV67" i="102"/>
  <c r="AU67" i="102"/>
  <c r="AT67" i="102"/>
  <c r="AS67" i="102"/>
  <c r="AR67" i="102"/>
  <c r="AQ67" i="102"/>
  <c r="AP67" i="102"/>
  <c r="AO67" i="102"/>
  <c r="AN67" i="102"/>
  <c r="AM67" i="102"/>
  <c r="AI67" i="102"/>
  <c r="AH67" i="102"/>
  <c r="BE66" i="102"/>
  <c r="BD66" i="102"/>
  <c r="BC66" i="102"/>
  <c r="BB66" i="102"/>
  <c r="BA66" i="102"/>
  <c r="AZ66" i="102"/>
  <c r="AY66" i="102"/>
  <c r="AX66" i="102"/>
  <c r="AW66" i="102"/>
  <c r="AV66" i="102"/>
  <c r="AU66" i="102"/>
  <c r="AT66" i="102"/>
  <c r="AS66" i="102"/>
  <c r="AR66" i="102"/>
  <c r="AQ66" i="102"/>
  <c r="AP66" i="102"/>
  <c r="AO66" i="102"/>
  <c r="AN66" i="102"/>
  <c r="AM66" i="102"/>
  <c r="AI66" i="102"/>
  <c r="AH66" i="102"/>
  <c r="U103" i="102" s="1"/>
  <c r="BE65" i="102"/>
  <c r="BD65" i="102"/>
  <c r="BC65" i="102"/>
  <c r="BB65" i="102"/>
  <c r="BA65" i="102"/>
  <c r="AZ65" i="102"/>
  <c r="AY65" i="102"/>
  <c r="AX65" i="102"/>
  <c r="AW65" i="102"/>
  <c r="AV65" i="102"/>
  <c r="AU65" i="102"/>
  <c r="AT65" i="102"/>
  <c r="AS65" i="102"/>
  <c r="AR65" i="102"/>
  <c r="AQ65" i="102"/>
  <c r="AP65" i="102"/>
  <c r="AO65" i="102"/>
  <c r="AN65" i="102"/>
  <c r="AM65" i="102"/>
  <c r="AI65" i="102"/>
  <c r="AH65" i="102"/>
  <c r="BE64" i="102"/>
  <c r="BD64" i="102"/>
  <c r="BC64" i="102"/>
  <c r="BB64" i="102"/>
  <c r="BA64" i="102"/>
  <c r="AZ64" i="102"/>
  <c r="AY64" i="102"/>
  <c r="AX64" i="102"/>
  <c r="AW64" i="102"/>
  <c r="AV64" i="102"/>
  <c r="AU64" i="102"/>
  <c r="AT64" i="102"/>
  <c r="AS64" i="102"/>
  <c r="AR64" i="102"/>
  <c r="AQ64" i="102"/>
  <c r="AP64" i="102"/>
  <c r="AO64" i="102"/>
  <c r="AN64" i="102"/>
  <c r="AM64" i="102"/>
  <c r="BF64" i="102" s="1"/>
  <c r="AI64" i="102"/>
  <c r="AH64" i="102"/>
  <c r="BE63" i="102"/>
  <c r="BD63" i="102"/>
  <c r="BC63" i="102"/>
  <c r="BB63" i="102"/>
  <c r="BA63" i="102"/>
  <c r="AZ63" i="102"/>
  <c r="AY63" i="102"/>
  <c r="AX63" i="102"/>
  <c r="AW63" i="102"/>
  <c r="AV63" i="102"/>
  <c r="AU63" i="102"/>
  <c r="AT63" i="102"/>
  <c r="AS63" i="102"/>
  <c r="AR63" i="102"/>
  <c r="AQ63" i="102"/>
  <c r="AP63" i="102"/>
  <c r="AO63" i="102"/>
  <c r="AN63" i="102"/>
  <c r="AM63" i="102"/>
  <c r="AI63" i="102"/>
  <c r="AJ63" i="102" s="1"/>
  <c r="AH63" i="102"/>
  <c r="BE62" i="102"/>
  <c r="BD62" i="102"/>
  <c r="BC62" i="102"/>
  <c r="BB62" i="102"/>
  <c r="BA62" i="102"/>
  <c r="AZ62" i="102"/>
  <c r="AY62" i="102"/>
  <c r="AX62" i="102"/>
  <c r="AW62" i="102"/>
  <c r="AV62" i="102"/>
  <c r="AU62" i="102"/>
  <c r="AT62" i="102"/>
  <c r="AS62" i="102"/>
  <c r="AR62" i="102"/>
  <c r="AQ62" i="102"/>
  <c r="AP62" i="102"/>
  <c r="AO62" i="102"/>
  <c r="AN62" i="102"/>
  <c r="AM62" i="102"/>
  <c r="AI62" i="102"/>
  <c r="AH62" i="102"/>
  <c r="BE61" i="102"/>
  <c r="BD61" i="102"/>
  <c r="BC61" i="102"/>
  <c r="BB61" i="102"/>
  <c r="BA61" i="102"/>
  <c r="AZ61" i="102"/>
  <c r="AY61" i="102"/>
  <c r="AX61" i="102"/>
  <c r="AW61" i="102"/>
  <c r="AV61" i="102"/>
  <c r="AU61" i="102"/>
  <c r="AT61" i="102"/>
  <c r="AS61" i="102"/>
  <c r="AR61" i="102"/>
  <c r="AQ61" i="102"/>
  <c r="AP61" i="102"/>
  <c r="AO61" i="102"/>
  <c r="AN61" i="102"/>
  <c r="AM61" i="102"/>
  <c r="AI61" i="102"/>
  <c r="AH61" i="102"/>
  <c r="BE60" i="102"/>
  <c r="BD60" i="102"/>
  <c r="BC60" i="102"/>
  <c r="BB60" i="102"/>
  <c r="BA60" i="102"/>
  <c r="AZ60" i="102"/>
  <c r="AY60" i="102"/>
  <c r="AX60" i="102"/>
  <c r="AW60" i="102"/>
  <c r="AV60" i="102"/>
  <c r="AU60" i="102"/>
  <c r="AT60" i="102"/>
  <c r="AS60" i="102"/>
  <c r="AR60" i="102"/>
  <c r="AQ60" i="102"/>
  <c r="AP60" i="102"/>
  <c r="AO60" i="102"/>
  <c r="AN60" i="102"/>
  <c r="AM60" i="102"/>
  <c r="AI60" i="102"/>
  <c r="AH60" i="102"/>
  <c r="BE59" i="102"/>
  <c r="BD59" i="102"/>
  <c r="BC59" i="102"/>
  <c r="BB59" i="102"/>
  <c r="BA59" i="102"/>
  <c r="AZ59" i="102"/>
  <c r="AY59" i="102"/>
  <c r="AX59" i="102"/>
  <c r="AW59" i="102"/>
  <c r="AV59" i="102"/>
  <c r="AU59" i="102"/>
  <c r="AT59" i="102"/>
  <c r="AS59" i="102"/>
  <c r="AR59" i="102"/>
  <c r="AQ59" i="102"/>
  <c r="AP59" i="102"/>
  <c r="AO59" i="102"/>
  <c r="AN59" i="102"/>
  <c r="AM59" i="102"/>
  <c r="AI59" i="102"/>
  <c r="AH59" i="102"/>
  <c r="BE58" i="102"/>
  <c r="BD58" i="102"/>
  <c r="BC58" i="102"/>
  <c r="BB58" i="102"/>
  <c r="BA58" i="102"/>
  <c r="AZ58" i="102"/>
  <c r="AY58" i="102"/>
  <c r="AX58" i="102"/>
  <c r="AW58" i="102"/>
  <c r="AV58" i="102"/>
  <c r="AU58" i="102"/>
  <c r="AT58" i="102"/>
  <c r="AS58" i="102"/>
  <c r="AR58" i="102"/>
  <c r="AQ58" i="102"/>
  <c r="AP58" i="102"/>
  <c r="AO58" i="102"/>
  <c r="AN58" i="102"/>
  <c r="AM58" i="102"/>
  <c r="AI58" i="102"/>
  <c r="AH58" i="102"/>
  <c r="BE57" i="102"/>
  <c r="BD57" i="102"/>
  <c r="BC57" i="102"/>
  <c r="BB57" i="102"/>
  <c r="BA57" i="102"/>
  <c r="AZ57" i="102"/>
  <c r="AY57" i="102"/>
  <c r="AX57" i="102"/>
  <c r="AW57" i="102"/>
  <c r="AV57" i="102"/>
  <c r="AU57" i="102"/>
  <c r="AT57" i="102"/>
  <c r="AS57" i="102"/>
  <c r="AR57" i="102"/>
  <c r="AQ57" i="102"/>
  <c r="AP57" i="102"/>
  <c r="AO57" i="102"/>
  <c r="AN57" i="102"/>
  <c r="AM57" i="102"/>
  <c r="AI57" i="102"/>
  <c r="AH57" i="102"/>
  <c r="BE56" i="102"/>
  <c r="BD56" i="102"/>
  <c r="BC56" i="102"/>
  <c r="BB56" i="102"/>
  <c r="BA56" i="102"/>
  <c r="AZ56" i="102"/>
  <c r="AY56" i="102"/>
  <c r="AX56" i="102"/>
  <c r="AW56" i="102"/>
  <c r="AV56" i="102"/>
  <c r="AU56" i="102"/>
  <c r="AT56" i="102"/>
  <c r="AS56" i="102"/>
  <c r="AR56" i="102"/>
  <c r="AQ56" i="102"/>
  <c r="AP56" i="102"/>
  <c r="AO56" i="102"/>
  <c r="AN56" i="102"/>
  <c r="AM56" i="102"/>
  <c r="BF56" i="102" s="1"/>
  <c r="AI56" i="102"/>
  <c r="AH56" i="102"/>
  <c r="BE55" i="102"/>
  <c r="BD55" i="102"/>
  <c r="BC55" i="102"/>
  <c r="BB55" i="102"/>
  <c r="BA55" i="102"/>
  <c r="AZ55" i="102"/>
  <c r="AY55" i="102"/>
  <c r="AX55" i="102"/>
  <c r="AW55" i="102"/>
  <c r="AV55" i="102"/>
  <c r="AU55" i="102"/>
  <c r="AT55" i="102"/>
  <c r="AS55" i="102"/>
  <c r="AR55" i="102"/>
  <c r="AQ55" i="102"/>
  <c r="AP55" i="102"/>
  <c r="AO55" i="102"/>
  <c r="AN55" i="102"/>
  <c r="AM55" i="102"/>
  <c r="AI55" i="102"/>
  <c r="AJ55" i="102" s="1"/>
  <c r="B153" i="102" s="1"/>
  <c r="AH55" i="102"/>
  <c r="BE54" i="102"/>
  <c r="BD54" i="102"/>
  <c r="BC54" i="102"/>
  <c r="BB54" i="102"/>
  <c r="BA54" i="102"/>
  <c r="AZ54" i="102"/>
  <c r="AY54" i="102"/>
  <c r="AX54" i="102"/>
  <c r="AW54" i="102"/>
  <c r="AV54" i="102"/>
  <c r="AU54" i="102"/>
  <c r="AT54" i="102"/>
  <c r="AS54" i="102"/>
  <c r="AR54" i="102"/>
  <c r="AQ54" i="102"/>
  <c r="AP54" i="102"/>
  <c r="AO54" i="102"/>
  <c r="AN54" i="102"/>
  <c r="AM54" i="102"/>
  <c r="AI54" i="102"/>
  <c r="AH54" i="102"/>
  <c r="BE53" i="102"/>
  <c r="BD53" i="102"/>
  <c r="BC53" i="102"/>
  <c r="BB53" i="102"/>
  <c r="BA53" i="102"/>
  <c r="AZ53" i="102"/>
  <c r="AY53" i="102"/>
  <c r="AX53" i="102"/>
  <c r="AW53" i="102"/>
  <c r="AV53" i="102"/>
  <c r="AU53" i="102"/>
  <c r="AT53" i="102"/>
  <c r="AS53" i="102"/>
  <c r="AR53" i="102"/>
  <c r="AQ53" i="102"/>
  <c r="AP53" i="102"/>
  <c r="AO53" i="102"/>
  <c r="AN53" i="102"/>
  <c r="AM53" i="102"/>
  <c r="AI53" i="102"/>
  <c r="AH53" i="102"/>
  <c r="BE52" i="102"/>
  <c r="BD52" i="102"/>
  <c r="BC52" i="102"/>
  <c r="BB52" i="102"/>
  <c r="BA52" i="102"/>
  <c r="AZ52" i="102"/>
  <c r="AY52" i="102"/>
  <c r="AX52" i="102"/>
  <c r="AW52" i="102"/>
  <c r="AV52" i="102"/>
  <c r="AU52" i="102"/>
  <c r="AT52" i="102"/>
  <c r="AS52" i="102"/>
  <c r="AR52" i="102"/>
  <c r="AQ52" i="102"/>
  <c r="AP52" i="102"/>
  <c r="AO52" i="102"/>
  <c r="AN52" i="102"/>
  <c r="AM52" i="102"/>
  <c r="BE51" i="102"/>
  <c r="BD51" i="102"/>
  <c r="BC51" i="102"/>
  <c r="BB51" i="102"/>
  <c r="BA51" i="102"/>
  <c r="AZ51" i="102"/>
  <c r="AY51" i="102"/>
  <c r="AX51" i="102"/>
  <c r="AW51" i="102"/>
  <c r="AV51" i="102"/>
  <c r="AU51" i="102"/>
  <c r="AT51" i="102"/>
  <c r="AS51" i="102"/>
  <c r="AR51" i="102"/>
  <c r="AQ51" i="102"/>
  <c r="AP51" i="102"/>
  <c r="AO51" i="102"/>
  <c r="AN51" i="102"/>
  <c r="AM51" i="102"/>
  <c r="AI51" i="102"/>
  <c r="AH51" i="102"/>
  <c r="BE50" i="102"/>
  <c r="BD50" i="102"/>
  <c r="BC50" i="102"/>
  <c r="BB50" i="102"/>
  <c r="BA50" i="102"/>
  <c r="AZ50" i="102"/>
  <c r="AY50" i="102"/>
  <c r="AX50" i="102"/>
  <c r="AW50" i="102"/>
  <c r="AV50" i="102"/>
  <c r="AU50" i="102"/>
  <c r="AT50" i="102"/>
  <c r="AS50" i="102"/>
  <c r="AR50" i="102"/>
  <c r="AQ50" i="102"/>
  <c r="AP50" i="102"/>
  <c r="AO50" i="102"/>
  <c r="AN50" i="102"/>
  <c r="AM50" i="102"/>
  <c r="AI50" i="102"/>
  <c r="AH50" i="102"/>
  <c r="BE49" i="102"/>
  <c r="BD49" i="102"/>
  <c r="BC49" i="102"/>
  <c r="BB49" i="102"/>
  <c r="BA49" i="102"/>
  <c r="AZ49" i="102"/>
  <c r="AY49" i="102"/>
  <c r="AX49" i="102"/>
  <c r="AW49" i="102"/>
  <c r="AV49" i="102"/>
  <c r="AU49" i="102"/>
  <c r="AT49" i="102"/>
  <c r="AS49" i="102"/>
  <c r="AR49" i="102"/>
  <c r="AQ49" i="102"/>
  <c r="AP49" i="102"/>
  <c r="AO49" i="102"/>
  <c r="AN49" i="102"/>
  <c r="AM49" i="102"/>
  <c r="BE48" i="102"/>
  <c r="BD48" i="102"/>
  <c r="BC48" i="102"/>
  <c r="BB48" i="102"/>
  <c r="BA48" i="102"/>
  <c r="AZ48" i="102"/>
  <c r="AY48" i="102"/>
  <c r="AX48" i="102"/>
  <c r="AW48" i="102"/>
  <c r="AV48" i="102"/>
  <c r="AU48" i="102"/>
  <c r="AT48" i="102"/>
  <c r="AS48" i="102"/>
  <c r="AR48" i="102"/>
  <c r="AQ48" i="102"/>
  <c r="AP48" i="102"/>
  <c r="AO48" i="102"/>
  <c r="AN48" i="102"/>
  <c r="AM48" i="102"/>
  <c r="BF48" i="102" s="1"/>
  <c r="AI48" i="102"/>
  <c r="AH48" i="102"/>
  <c r="BE47" i="102"/>
  <c r="BD47" i="102"/>
  <c r="BC47" i="102"/>
  <c r="BB47" i="102"/>
  <c r="BA47" i="102"/>
  <c r="AZ47" i="102"/>
  <c r="AY47" i="102"/>
  <c r="AX47" i="102"/>
  <c r="AW47" i="102"/>
  <c r="AV47" i="102"/>
  <c r="AU47" i="102"/>
  <c r="AT47" i="102"/>
  <c r="AS47" i="102"/>
  <c r="AR47" i="102"/>
  <c r="AQ47" i="102"/>
  <c r="AP47" i="102"/>
  <c r="AO47" i="102"/>
  <c r="AN47" i="102"/>
  <c r="AM47" i="102"/>
  <c r="BE46" i="102"/>
  <c r="BD46" i="102"/>
  <c r="BC46" i="102"/>
  <c r="BB46" i="102"/>
  <c r="BA46" i="102"/>
  <c r="AZ46" i="102"/>
  <c r="AY46" i="102"/>
  <c r="AX46" i="102"/>
  <c r="AW46" i="102"/>
  <c r="AV46" i="102"/>
  <c r="AU46" i="102"/>
  <c r="AT46" i="102"/>
  <c r="AS46" i="102"/>
  <c r="AR46" i="102"/>
  <c r="AQ46" i="102"/>
  <c r="AP46" i="102"/>
  <c r="AO46" i="102"/>
  <c r="AN46" i="102"/>
  <c r="AM46" i="102"/>
  <c r="BE45" i="102"/>
  <c r="BD45" i="102"/>
  <c r="BC45" i="102"/>
  <c r="BB45" i="102"/>
  <c r="BA45" i="102"/>
  <c r="AZ45" i="102"/>
  <c r="AY45" i="102"/>
  <c r="AX45" i="102"/>
  <c r="AW45" i="102"/>
  <c r="AV45" i="102"/>
  <c r="AU45" i="102"/>
  <c r="AT45" i="102"/>
  <c r="AS45" i="102"/>
  <c r="AR45" i="102"/>
  <c r="AQ45" i="102"/>
  <c r="AP45" i="102"/>
  <c r="AO45" i="102"/>
  <c r="AN45" i="102"/>
  <c r="AM45" i="102"/>
  <c r="BE44" i="102"/>
  <c r="BD44" i="102"/>
  <c r="BC44" i="102"/>
  <c r="BB44" i="102"/>
  <c r="BA44" i="102"/>
  <c r="AZ44" i="102"/>
  <c r="AY44" i="102"/>
  <c r="AX44" i="102"/>
  <c r="AW44" i="102"/>
  <c r="AV44" i="102"/>
  <c r="AU44" i="102"/>
  <c r="AT44" i="102"/>
  <c r="AS44" i="102"/>
  <c r="AR44" i="102"/>
  <c r="AQ44" i="102"/>
  <c r="AP44" i="102"/>
  <c r="AO44" i="102"/>
  <c r="AN44" i="102"/>
  <c r="AM44" i="102"/>
  <c r="AI44" i="102"/>
  <c r="AH44" i="102"/>
  <c r="BE43" i="102"/>
  <c r="BD43" i="102"/>
  <c r="BC43" i="102"/>
  <c r="BB43" i="102"/>
  <c r="BA43" i="102"/>
  <c r="AZ43" i="102"/>
  <c r="AY43" i="102"/>
  <c r="AX43" i="102"/>
  <c r="AW43" i="102"/>
  <c r="AV43" i="102"/>
  <c r="AU43" i="102"/>
  <c r="AT43" i="102"/>
  <c r="AS43" i="102"/>
  <c r="AR43" i="102"/>
  <c r="AQ43" i="102"/>
  <c r="AP43" i="102"/>
  <c r="AO43" i="102"/>
  <c r="AN43" i="102"/>
  <c r="AM43" i="102"/>
  <c r="AI43" i="102"/>
  <c r="AH43" i="102"/>
  <c r="BE42" i="102"/>
  <c r="BD42" i="102"/>
  <c r="BC42" i="102"/>
  <c r="BB42" i="102"/>
  <c r="BA42" i="102"/>
  <c r="AZ42" i="102"/>
  <c r="AY42" i="102"/>
  <c r="AX42" i="102"/>
  <c r="AW42" i="102"/>
  <c r="AV42" i="102"/>
  <c r="AU42" i="102"/>
  <c r="AT42" i="102"/>
  <c r="AS42" i="102"/>
  <c r="AR42" i="102"/>
  <c r="AQ42" i="102"/>
  <c r="AP42" i="102"/>
  <c r="AO42" i="102"/>
  <c r="AN42" i="102"/>
  <c r="AM42" i="102"/>
  <c r="AI42" i="102"/>
  <c r="AH42" i="102"/>
  <c r="BE41" i="102"/>
  <c r="BD41" i="102"/>
  <c r="BC41" i="102"/>
  <c r="BB41" i="102"/>
  <c r="BA41" i="102"/>
  <c r="AZ41" i="102"/>
  <c r="AY41" i="102"/>
  <c r="AX41" i="102"/>
  <c r="AW41" i="102"/>
  <c r="AV41" i="102"/>
  <c r="AU41" i="102"/>
  <c r="AT41" i="102"/>
  <c r="AS41" i="102"/>
  <c r="AR41" i="102"/>
  <c r="AQ41" i="102"/>
  <c r="AP41" i="102"/>
  <c r="AO41" i="102"/>
  <c r="AN41" i="102"/>
  <c r="AM41" i="102"/>
  <c r="AI41" i="102"/>
  <c r="AH41" i="102"/>
  <c r="BE40" i="102"/>
  <c r="BD40" i="102"/>
  <c r="BC40" i="102"/>
  <c r="BB40" i="102"/>
  <c r="BA40" i="102"/>
  <c r="AZ40" i="102"/>
  <c r="AY40" i="102"/>
  <c r="AX40" i="102"/>
  <c r="AW40" i="102"/>
  <c r="AV40" i="102"/>
  <c r="AU40" i="102"/>
  <c r="AT40" i="102"/>
  <c r="AS40" i="102"/>
  <c r="AR40" i="102"/>
  <c r="AQ40" i="102"/>
  <c r="AP40" i="102"/>
  <c r="AO40" i="102"/>
  <c r="AN40" i="102"/>
  <c r="AM40" i="102"/>
  <c r="AI40" i="102"/>
  <c r="AH40" i="102"/>
  <c r="AJ40" i="102" s="1"/>
  <c r="BE39" i="102"/>
  <c r="BD39" i="102"/>
  <c r="BC39" i="102"/>
  <c r="BB39" i="102"/>
  <c r="BA39" i="102"/>
  <c r="AZ39" i="102"/>
  <c r="AY39" i="102"/>
  <c r="AX39" i="102"/>
  <c r="AW39" i="102"/>
  <c r="AV39" i="102"/>
  <c r="AU39" i="102"/>
  <c r="AT39" i="102"/>
  <c r="AS39" i="102"/>
  <c r="AR39" i="102"/>
  <c r="AQ39" i="102"/>
  <c r="AP39" i="102"/>
  <c r="AO39" i="102"/>
  <c r="AN39" i="102"/>
  <c r="AM39" i="102"/>
  <c r="AI39" i="102"/>
  <c r="AJ39" i="102" s="1"/>
  <c r="AH39" i="102"/>
  <c r="BE38" i="102"/>
  <c r="BD38" i="102"/>
  <c r="BC38" i="102"/>
  <c r="BB38" i="102"/>
  <c r="BA38" i="102"/>
  <c r="AZ38" i="102"/>
  <c r="AY38" i="102"/>
  <c r="AX38" i="102"/>
  <c r="AW38" i="102"/>
  <c r="AV38" i="102"/>
  <c r="AU38" i="102"/>
  <c r="AT38" i="102"/>
  <c r="AS38" i="102"/>
  <c r="AR38" i="102"/>
  <c r="AQ38" i="102"/>
  <c r="AP38" i="102"/>
  <c r="AO38" i="102"/>
  <c r="AN38" i="102"/>
  <c r="AM38" i="102"/>
  <c r="BF38" i="102" s="1"/>
  <c r="AI38" i="102"/>
  <c r="AH38" i="102"/>
  <c r="BE37" i="102"/>
  <c r="BD37" i="102"/>
  <c r="BC37" i="102"/>
  <c r="BB37" i="102"/>
  <c r="BA37" i="102"/>
  <c r="AZ37" i="102"/>
  <c r="AY37" i="102"/>
  <c r="AX37" i="102"/>
  <c r="AW37" i="102"/>
  <c r="AV37" i="102"/>
  <c r="AU37" i="102"/>
  <c r="AT37" i="102"/>
  <c r="AS37" i="102"/>
  <c r="AR37" i="102"/>
  <c r="AQ37" i="102"/>
  <c r="AP37" i="102"/>
  <c r="AO37" i="102"/>
  <c r="AN37" i="102"/>
  <c r="AM37" i="102"/>
  <c r="AI37" i="102"/>
  <c r="AH37" i="102"/>
  <c r="BE36" i="102"/>
  <c r="BD36" i="102"/>
  <c r="BC36" i="102"/>
  <c r="BB36" i="102"/>
  <c r="BA36" i="102"/>
  <c r="AZ36" i="102"/>
  <c r="AY36" i="102"/>
  <c r="AX36" i="102"/>
  <c r="AW36" i="102"/>
  <c r="AV36" i="102"/>
  <c r="AU36" i="102"/>
  <c r="AT36" i="102"/>
  <c r="AS36" i="102"/>
  <c r="AR36" i="102"/>
  <c r="AQ36" i="102"/>
  <c r="AP36" i="102"/>
  <c r="AO36" i="102"/>
  <c r="AN36" i="102"/>
  <c r="AM36" i="102"/>
  <c r="AI36" i="102"/>
  <c r="AH36" i="102"/>
  <c r="BE35" i="102"/>
  <c r="BD35" i="102"/>
  <c r="BC35" i="102"/>
  <c r="BB35" i="102"/>
  <c r="BA35" i="102"/>
  <c r="AZ35" i="102"/>
  <c r="AY35" i="102"/>
  <c r="AX35" i="102"/>
  <c r="AW35" i="102"/>
  <c r="AV35" i="102"/>
  <c r="AU35" i="102"/>
  <c r="AT35" i="102"/>
  <c r="AS35" i="102"/>
  <c r="AR35" i="102"/>
  <c r="AQ35" i="102"/>
  <c r="AP35" i="102"/>
  <c r="AO35" i="102"/>
  <c r="AN35" i="102"/>
  <c r="AM35" i="102"/>
  <c r="AI35" i="102"/>
  <c r="AJ35" i="102" s="1"/>
  <c r="AH35" i="102"/>
  <c r="BE34" i="102"/>
  <c r="BD34" i="102"/>
  <c r="BC34" i="102"/>
  <c r="BB34" i="102"/>
  <c r="BA34" i="102"/>
  <c r="AZ34" i="102"/>
  <c r="AY34" i="102"/>
  <c r="AX34" i="102"/>
  <c r="AW34" i="102"/>
  <c r="AV34" i="102"/>
  <c r="AU34" i="102"/>
  <c r="AT34" i="102"/>
  <c r="AS34" i="102"/>
  <c r="AR34" i="102"/>
  <c r="AQ34" i="102"/>
  <c r="AP34" i="102"/>
  <c r="AO34" i="102"/>
  <c r="AN34" i="102"/>
  <c r="AM34" i="102"/>
  <c r="AI34" i="102"/>
  <c r="AH34" i="102"/>
  <c r="BE33" i="102"/>
  <c r="BD33" i="102"/>
  <c r="BC33" i="102"/>
  <c r="BB33" i="102"/>
  <c r="BA33" i="102"/>
  <c r="AZ33" i="102"/>
  <c r="AY33" i="102"/>
  <c r="AX33" i="102"/>
  <c r="AW33" i="102"/>
  <c r="AV33" i="102"/>
  <c r="AU33" i="102"/>
  <c r="AT33" i="102"/>
  <c r="AS33" i="102"/>
  <c r="AR33" i="102"/>
  <c r="AQ33" i="102"/>
  <c r="AP33" i="102"/>
  <c r="AO33" i="102"/>
  <c r="AN33" i="102"/>
  <c r="AM33" i="102"/>
  <c r="AI33" i="102"/>
  <c r="AH33" i="102"/>
  <c r="BE32" i="102"/>
  <c r="BD32" i="102"/>
  <c r="BC32" i="102"/>
  <c r="BB32" i="102"/>
  <c r="BA32" i="102"/>
  <c r="AZ32" i="102"/>
  <c r="AY32" i="102"/>
  <c r="AX32" i="102"/>
  <c r="AW32" i="102"/>
  <c r="AV32" i="102"/>
  <c r="AU32" i="102"/>
  <c r="AT32" i="102"/>
  <c r="AS32" i="102"/>
  <c r="AR32" i="102"/>
  <c r="AQ32" i="102"/>
  <c r="AP32" i="102"/>
  <c r="AO32" i="102"/>
  <c r="AN32" i="102"/>
  <c r="AM32" i="102"/>
  <c r="AI32" i="102"/>
  <c r="AH32" i="102"/>
  <c r="BE31" i="102"/>
  <c r="BD31" i="102"/>
  <c r="BC31" i="102"/>
  <c r="BB31" i="102"/>
  <c r="BA31" i="102"/>
  <c r="AZ31" i="102"/>
  <c r="AY31" i="102"/>
  <c r="AX31" i="102"/>
  <c r="AW31" i="102"/>
  <c r="AV31" i="102"/>
  <c r="AU31" i="102"/>
  <c r="AT31" i="102"/>
  <c r="AS31" i="102"/>
  <c r="AR31" i="102"/>
  <c r="AQ31" i="102"/>
  <c r="AP31" i="102"/>
  <c r="AO31" i="102"/>
  <c r="AN31" i="102"/>
  <c r="AM31" i="102"/>
  <c r="AI31" i="102"/>
  <c r="AJ31" i="102" s="1"/>
  <c r="AH31" i="102"/>
  <c r="BE30" i="102"/>
  <c r="BD30" i="102"/>
  <c r="BC30" i="102"/>
  <c r="BB30" i="102"/>
  <c r="BA30" i="102"/>
  <c r="AZ30" i="102"/>
  <c r="AY30" i="102"/>
  <c r="AX30" i="102"/>
  <c r="AW30" i="102"/>
  <c r="AV30" i="102"/>
  <c r="AU30" i="102"/>
  <c r="AT30" i="102"/>
  <c r="AS30" i="102"/>
  <c r="AR30" i="102"/>
  <c r="AQ30" i="102"/>
  <c r="AP30" i="102"/>
  <c r="AO30" i="102"/>
  <c r="AN30" i="102"/>
  <c r="AM30" i="102"/>
  <c r="AI30" i="102"/>
  <c r="AH30" i="102"/>
  <c r="BE29" i="102"/>
  <c r="BD29" i="102"/>
  <c r="BC29" i="102"/>
  <c r="BB29" i="102"/>
  <c r="BA29" i="102"/>
  <c r="AZ29" i="102"/>
  <c r="AY29" i="102"/>
  <c r="AX29" i="102"/>
  <c r="AW29" i="102"/>
  <c r="AV29" i="102"/>
  <c r="AU29" i="102"/>
  <c r="AT29" i="102"/>
  <c r="AS29" i="102"/>
  <c r="AR29" i="102"/>
  <c r="AQ29" i="102"/>
  <c r="AP29" i="102"/>
  <c r="AO29" i="102"/>
  <c r="AN29" i="102"/>
  <c r="AM29" i="102"/>
  <c r="AI29" i="102"/>
  <c r="AJ29" i="102" s="1"/>
  <c r="AH29" i="102"/>
  <c r="BE28" i="102"/>
  <c r="BD28" i="102"/>
  <c r="BC28" i="102"/>
  <c r="BB28" i="102"/>
  <c r="BA28" i="102"/>
  <c r="AZ28" i="102"/>
  <c r="AY28" i="102"/>
  <c r="AX28" i="102"/>
  <c r="AW28" i="102"/>
  <c r="AV28" i="102"/>
  <c r="AU28" i="102"/>
  <c r="AT28" i="102"/>
  <c r="AS28" i="102"/>
  <c r="AR28" i="102"/>
  <c r="AQ28" i="102"/>
  <c r="AP28" i="102"/>
  <c r="AO28" i="102"/>
  <c r="AN28" i="102"/>
  <c r="AM28" i="102"/>
  <c r="AI28" i="102"/>
  <c r="AH28" i="102"/>
  <c r="BE27" i="102"/>
  <c r="BD27" i="102"/>
  <c r="BC27" i="102"/>
  <c r="BB27" i="102"/>
  <c r="BA27" i="102"/>
  <c r="AZ27" i="102"/>
  <c r="AY27" i="102"/>
  <c r="AX27" i="102"/>
  <c r="AW27" i="102"/>
  <c r="AV27" i="102"/>
  <c r="AU27" i="102"/>
  <c r="AT27" i="102"/>
  <c r="AS27" i="102"/>
  <c r="AR27" i="102"/>
  <c r="AQ27" i="102"/>
  <c r="AP27" i="102"/>
  <c r="AO27" i="102"/>
  <c r="AN27" i="102"/>
  <c r="AM27" i="102"/>
  <c r="AI27" i="102"/>
  <c r="AJ27" i="102" s="1"/>
  <c r="AH27" i="102"/>
  <c r="BE26" i="102"/>
  <c r="BD26" i="102"/>
  <c r="BC26" i="102"/>
  <c r="BB26" i="102"/>
  <c r="BA26" i="102"/>
  <c r="AZ26" i="102"/>
  <c r="AY26" i="102"/>
  <c r="AX26" i="102"/>
  <c r="AW26" i="102"/>
  <c r="AV26" i="102"/>
  <c r="AU26" i="102"/>
  <c r="AT26" i="102"/>
  <c r="AS26" i="102"/>
  <c r="AR26" i="102"/>
  <c r="AQ26" i="102"/>
  <c r="AP26" i="102"/>
  <c r="AO26" i="102"/>
  <c r="AN26" i="102"/>
  <c r="AM26" i="102"/>
  <c r="AI26" i="102"/>
  <c r="AH26" i="102"/>
  <c r="BE25" i="102"/>
  <c r="BD25" i="102"/>
  <c r="BC25" i="102"/>
  <c r="BB25" i="102"/>
  <c r="BA25" i="102"/>
  <c r="AZ25" i="102"/>
  <c r="AY25" i="102"/>
  <c r="AX25" i="102"/>
  <c r="AW25" i="102"/>
  <c r="AV25" i="102"/>
  <c r="AU25" i="102"/>
  <c r="AT25" i="102"/>
  <c r="AS25" i="102"/>
  <c r="AR25" i="102"/>
  <c r="AQ25" i="102"/>
  <c r="AP25" i="102"/>
  <c r="AO25" i="102"/>
  <c r="AN25" i="102"/>
  <c r="AM25" i="102"/>
  <c r="BE24" i="102"/>
  <c r="BD24" i="102"/>
  <c r="BC24" i="102"/>
  <c r="BB24" i="102"/>
  <c r="BA24" i="102"/>
  <c r="AZ24" i="102"/>
  <c r="AY24" i="102"/>
  <c r="AX24" i="102"/>
  <c r="AW24" i="102"/>
  <c r="AV24" i="102"/>
  <c r="AU24" i="102"/>
  <c r="AT24" i="102"/>
  <c r="AS24" i="102"/>
  <c r="AR24" i="102"/>
  <c r="AQ24" i="102"/>
  <c r="AP24" i="102"/>
  <c r="AO24" i="102"/>
  <c r="AN24" i="102"/>
  <c r="AM24" i="102"/>
  <c r="AI24" i="102"/>
  <c r="AH24" i="102"/>
  <c r="BE23" i="102"/>
  <c r="BD23" i="102"/>
  <c r="BC23" i="102"/>
  <c r="BB23" i="102"/>
  <c r="BA23" i="102"/>
  <c r="AZ23" i="102"/>
  <c r="AY23" i="102"/>
  <c r="AX23" i="102"/>
  <c r="AW23" i="102"/>
  <c r="AV23" i="102"/>
  <c r="AU23" i="102"/>
  <c r="AT23" i="102"/>
  <c r="AS23" i="102"/>
  <c r="AR23" i="102"/>
  <c r="AQ23" i="102"/>
  <c r="AP23" i="102"/>
  <c r="AO23" i="102"/>
  <c r="AN23" i="102"/>
  <c r="AM23" i="102"/>
  <c r="AI23" i="102"/>
  <c r="AJ23" i="102" s="1"/>
  <c r="AH23" i="102"/>
  <c r="BE22" i="102"/>
  <c r="BD22" i="102"/>
  <c r="BC22" i="102"/>
  <c r="BB22" i="102"/>
  <c r="BA22" i="102"/>
  <c r="AZ22" i="102"/>
  <c r="AY22" i="102"/>
  <c r="AX22" i="102"/>
  <c r="AW22" i="102"/>
  <c r="AV22" i="102"/>
  <c r="AU22" i="102"/>
  <c r="AT22" i="102"/>
  <c r="AS22" i="102"/>
  <c r="AR22" i="102"/>
  <c r="AQ22" i="102"/>
  <c r="AP22" i="102"/>
  <c r="AO22" i="102"/>
  <c r="AN22" i="102"/>
  <c r="AM22" i="102"/>
  <c r="AI22" i="102"/>
  <c r="AH22" i="102"/>
  <c r="AJ22" i="102" s="1"/>
  <c r="BE21" i="102"/>
  <c r="BD21" i="102"/>
  <c r="BC21" i="102"/>
  <c r="BB21" i="102"/>
  <c r="BA21" i="102"/>
  <c r="AZ21" i="102"/>
  <c r="AY21" i="102"/>
  <c r="AX21" i="102"/>
  <c r="AW21" i="102"/>
  <c r="AV21" i="102"/>
  <c r="AU21" i="102"/>
  <c r="AT21" i="102"/>
  <c r="AS21" i="102"/>
  <c r="AR21" i="102"/>
  <c r="AQ21" i="102"/>
  <c r="AP21" i="102"/>
  <c r="BF21" i="102" s="1"/>
  <c r="AO21" i="102"/>
  <c r="AN21" i="102"/>
  <c r="AM21" i="102"/>
  <c r="AJ21" i="102"/>
  <c r="AI21" i="102"/>
  <c r="AH21" i="102"/>
  <c r="BE20" i="102"/>
  <c r="BD20" i="102"/>
  <c r="BC20" i="102"/>
  <c r="BB20" i="102"/>
  <c r="BA20" i="102"/>
  <c r="AZ20" i="102"/>
  <c r="AY20" i="102"/>
  <c r="AX20" i="102"/>
  <c r="AW20" i="102"/>
  <c r="AV20" i="102"/>
  <c r="AU20" i="102"/>
  <c r="AT20" i="102"/>
  <c r="AS20" i="102"/>
  <c r="AR20" i="102"/>
  <c r="AQ20" i="102"/>
  <c r="AP20" i="102"/>
  <c r="AO20" i="102"/>
  <c r="AN20" i="102"/>
  <c r="AM20" i="102"/>
  <c r="AI20" i="102"/>
  <c r="AJ20" i="102" s="1"/>
  <c r="AH20" i="102"/>
  <c r="BE19" i="102"/>
  <c r="BD19" i="102"/>
  <c r="BC19" i="102"/>
  <c r="BB19" i="102"/>
  <c r="BA19" i="102"/>
  <c r="AZ19" i="102"/>
  <c r="AY19" i="102"/>
  <c r="AX19" i="102"/>
  <c r="AW19" i="102"/>
  <c r="AV19" i="102"/>
  <c r="AU19" i="102"/>
  <c r="AT19" i="102"/>
  <c r="AS19" i="102"/>
  <c r="AR19" i="102"/>
  <c r="AQ19" i="102"/>
  <c r="AP19" i="102"/>
  <c r="AO19" i="102"/>
  <c r="AN19" i="102"/>
  <c r="AM19" i="102"/>
  <c r="AI19" i="102"/>
  <c r="AH19" i="102"/>
  <c r="BE18" i="102"/>
  <c r="BD18" i="102"/>
  <c r="BC18" i="102"/>
  <c r="BB18" i="102"/>
  <c r="BA18" i="102"/>
  <c r="AZ18" i="102"/>
  <c r="AY18" i="102"/>
  <c r="AX18" i="102"/>
  <c r="AW18" i="102"/>
  <c r="AV18" i="102"/>
  <c r="AU18" i="102"/>
  <c r="AT18" i="102"/>
  <c r="AS18" i="102"/>
  <c r="AR18" i="102"/>
  <c r="AQ18" i="102"/>
  <c r="AP18" i="102"/>
  <c r="AO18" i="102"/>
  <c r="AN18" i="102"/>
  <c r="AM18" i="102"/>
  <c r="AI18" i="102"/>
  <c r="AH18" i="102"/>
  <c r="BE17" i="102"/>
  <c r="BD17" i="102"/>
  <c r="BC17" i="102"/>
  <c r="BB17" i="102"/>
  <c r="BA17" i="102"/>
  <c r="AZ17" i="102"/>
  <c r="AY17" i="102"/>
  <c r="AX17" i="102"/>
  <c r="AW17" i="102"/>
  <c r="AV17" i="102"/>
  <c r="AU17" i="102"/>
  <c r="AT17" i="102"/>
  <c r="AS17" i="102"/>
  <c r="AR17" i="102"/>
  <c r="AQ17" i="102"/>
  <c r="AP17" i="102"/>
  <c r="AO17" i="102"/>
  <c r="AN17" i="102"/>
  <c r="AM17" i="102"/>
  <c r="AI17" i="102"/>
  <c r="AH17" i="102"/>
  <c r="BE16" i="102"/>
  <c r="BD16" i="102"/>
  <c r="BC16" i="102"/>
  <c r="BB16" i="102"/>
  <c r="BA16" i="102"/>
  <c r="AZ16" i="102"/>
  <c r="AY16" i="102"/>
  <c r="AX16" i="102"/>
  <c r="AW16" i="102"/>
  <c r="AV16" i="102"/>
  <c r="AU16" i="102"/>
  <c r="AT16" i="102"/>
  <c r="AS16" i="102"/>
  <c r="AR16" i="102"/>
  <c r="AQ16" i="102"/>
  <c r="AP16" i="102"/>
  <c r="AO16" i="102"/>
  <c r="AN16" i="102"/>
  <c r="AM16" i="102"/>
  <c r="AI16" i="102"/>
  <c r="AH16" i="102"/>
  <c r="BE15" i="102"/>
  <c r="BD15" i="102"/>
  <c r="BC15" i="102"/>
  <c r="BB15" i="102"/>
  <c r="BA15" i="102"/>
  <c r="AZ15" i="102"/>
  <c r="AY15" i="102"/>
  <c r="AX15" i="102"/>
  <c r="AW15" i="102"/>
  <c r="AV15" i="102"/>
  <c r="AU15" i="102"/>
  <c r="AT15" i="102"/>
  <c r="AS15" i="102"/>
  <c r="AR15" i="102"/>
  <c r="AQ15" i="102"/>
  <c r="AP15" i="102"/>
  <c r="AO15" i="102"/>
  <c r="AN15" i="102"/>
  <c r="AM15" i="102"/>
  <c r="AI15" i="102"/>
  <c r="AH15" i="102"/>
  <c r="BE14" i="102"/>
  <c r="BD14" i="102"/>
  <c r="BC14" i="102"/>
  <c r="BB14" i="102"/>
  <c r="BA14" i="102"/>
  <c r="AZ14" i="102"/>
  <c r="AY14" i="102"/>
  <c r="AX14" i="102"/>
  <c r="AW14" i="102"/>
  <c r="AV14" i="102"/>
  <c r="AU14" i="102"/>
  <c r="AT14" i="102"/>
  <c r="AS14" i="102"/>
  <c r="AR14" i="102"/>
  <c r="AQ14" i="102"/>
  <c r="AP14" i="102"/>
  <c r="AO14" i="102"/>
  <c r="AN14" i="102"/>
  <c r="AM14" i="102"/>
  <c r="AI14" i="102"/>
  <c r="AH14" i="102"/>
  <c r="BE13" i="102"/>
  <c r="BD13" i="102"/>
  <c r="BC13" i="102"/>
  <c r="BB13" i="102"/>
  <c r="BA13" i="102"/>
  <c r="AZ13" i="102"/>
  <c r="AY13" i="102"/>
  <c r="AX13" i="102"/>
  <c r="AW13" i="102"/>
  <c r="AV13" i="102"/>
  <c r="AU13" i="102"/>
  <c r="AT13" i="102"/>
  <c r="AS13" i="102"/>
  <c r="AR13" i="102"/>
  <c r="AQ13" i="102"/>
  <c r="AP13" i="102"/>
  <c r="AO13" i="102"/>
  <c r="AN13" i="102"/>
  <c r="AM13" i="102"/>
  <c r="AI13" i="102"/>
  <c r="AH13" i="102"/>
  <c r="BE12" i="102"/>
  <c r="BD12" i="102"/>
  <c r="BC12" i="102"/>
  <c r="BB12" i="102"/>
  <c r="BA12" i="102"/>
  <c r="AZ12" i="102"/>
  <c r="AY12" i="102"/>
  <c r="AX12" i="102"/>
  <c r="AW12" i="102"/>
  <c r="AV12" i="102"/>
  <c r="AU12" i="102"/>
  <c r="AT12" i="102"/>
  <c r="AS12" i="102"/>
  <c r="AR12" i="102"/>
  <c r="AQ12" i="102"/>
  <c r="AP12" i="102"/>
  <c r="AO12" i="102"/>
  <c r="AN12" i="102"/>
  <c r="AM12" i="102"/>
  <c r="AI12" i="102"/>
  <c r="AH12" i="102"/>
  <c r="BE11" i="102"/>
  <c r="BD11" i="102"/>
  <c r="BC11" i="102"/>
  <c r="BB11" i="102"/>
  <c r="BA11" i="102"/>
  <c r="AZ11" i="102"/>
  <c r="AY11" i="102"/>
  <c r="AX11" i="102"/>
  <c r="AW11" i="102"/>
  <c r="AV11" i="102"/>
  <c r="AU11" i="102"/>
  <c r="AT11" i="102"/>
  <c r="AS11" i="102"/>
  <c r="AR11" i="102"/>
  <c r="AQ11" i="102"/>
  <c r="AP11" i="102"/>
  <c r="AO11" i="102"/>
  <c r="AN11" i="102"/>
  <c r="AM11" i="102"/>
  <c r="AI11" i="102"/>
  <c r="AH11" i="102"/>
  <c r="BE10" i="102"/>
  <c r="BD10" i="102"/>
  <c r="BC10" i="102"/>
  <c r="BB10" i="102"/>
  <c r="BA10" i="102"/>
  <c r="AZ10" i="102"/>
  <c r="AY10" i="102"/>
  <c r="AX10" i="102"/>
  <c r="AW10" i="102"/>
  <c r="AV10" i="102"/>
  <c r="AU10" i="102"/>
  <c r="AT10" i="102"/>
  <c r="AS10" i="102"/>
  <c r="AR10" i="102"/>
  <c r="AQ10" i="102"/>
  <c r="AP10" i="102"/>
  <c r="AO10" i="102"/>
  <c r="AN10" i="102"/>
  <c r="AM10" i="102"/>
  <c r="AI10" i="102"/>
  <c r="AH10" i="102"/>
  <c r="BE9" i="102"/>
  <c r="BD9" i="102"/>
  <c r="BC9" i="102"/>
  <c r="BB9" i="102"/>
  <c r="BA9" i="102"/>
  <c r="AZ9" i="102"/>
  <c r="AY9" i="102"/>
  <c r="AX9" i="102"/>
  <c r="AW9" i="102"/>
  <c r="AV9" i="102"/>
  <c r="AU9" i="102"/>
  <c r="AT9" i="102"/>
  <c r="AS9" i="102"/>
  <c r="AR9" i="102"/>
  <c r="AQ9" i="102"/>
  <c r="AP9" i="102"/>
  <c r="AO9" i="102"/>
  <c r="AN9" i="102"/>
  <c r="AM9" i="102"/>
  <c r="AI9" i="102"/>
  <c r="AH9" i="102"/>
  <c r="AI8" i="102"/>
  <c r="AH8" i="102"/>
  <c r="BE7" i="102"/>
  <c r="BD7" i="102"/>
  <c r="BC7" i="102"/>
  <c r="BB7" i="102"/>
  <c r="BA7" i="102"/>
  <c r="AZ7" i="102"/>
  <c r="AY7" i="102"/>
  <c r="AX7" i="102"/>
  <c r="AW7" i="102"/>
  <c r="AV7" i="102"/>
  <c r="AU7" i="102"/>
  <c r="AT7" i="102"/>
  <c r="AS7" i="102"/>
  <c r="AR7" i="102"/>
  <c r="AQ7" i="102"/>
  <c r="AP7" i="102"/>
  <c r="AO7" i="102"/>
  <c r="AN7" i="102"/>
  <c r="AM7" i="102"/>
  <c r="BE188" i="101"/>
  <c r="BD188" i="101"/>
  <c r="BC188" i="101"/>
  <c r="BB188" i="101"/>
  <c r="BA188" i="101"/>
  <c r="AZ188" i="101"/>
  <c r="AY188" i="101"/>
  <c r="AX188" i="101"/>
  <c r="AW188" i="101"/>
  <c r="AV188" i="101"/>
  <c r="AU188" i="101"/>
  <c r="AT188" i="101"/>
  <c r="AS188" i="101"/>
  <c r="AR188" i="101"/>
  <c r="AQ188" i="101"/>
  <c r="AP188" i="101"/>
  <c r="AO188" i="101"/>
  <c r="AN188" i="101"/>
  <c r="AM188" i="101"/>
  <c r="BE187" i="101"/>
  <c r="BD187" i="101"/>
  <c r="BC187" i="101"/>
  <c r="BB187" i="101"/>
  <c r="BA187" i="101"/>
  <c r="AZ187" i="101"/>
  <c r="AY187" i="101"/>
  <c r="AX187" i="101"/>
  <c r="AW187" i="101"/>
  <c r="AV187" i="101"/>
  <c r="AU187" i="101"/>
  <c r="AT187" i="101"/>
  <c r="AS187" i="101"/>
  <c r="AR187" i="101"/>
  <c r="AQ187" i="101"/>
  <c r="AP187" i="101"/>
  <c r="AO187" i="101"/>
  <c r="AN187" i="101"/>
  <c r="AM187" i="101"/>
  <c r="AI187" i="101"/>
  <c r="AJ187" i="101" s="1"/>
  <c r="AH187" i="101"/>
  <c r="BE186" i="101"/>
  <c r="BD186" i="101"/>
  <c r="BC186" i="101"/>
  <c r="BB186" i="101"/>
  <c r="BA186" i="101"/>
  <c r="AZ186" i="101"/>
  <c r="AY186" i="101"/>
  <c r="AX186" i="101"/>
  <c r="AW186" i="101"/>
  <c r="AV186" i="101"/>
  <c r="AU186" i="101"/>
  <c r="AT186" i="101"/>
  <c r="AS186" i="101"/>
  <c r="AR186" i="101"/>
  <c r="AQ186" i="101"/>
  <c r="AP186" i="101"/>
  <c r="AO186" i="101"/>
  <c r="AN186" i="101"/>
  <c r="AM186" i="101"/>
  <c r="AI186" i="101"/>
  <c r="AH186" i="101"/>
  <c r="BE185" i="101"/>
  <c r="BD185" i="101"/>
  <c r="BC185" i="101"/>
  <c r="BB185" i="101"/>
  <c r="BA185" i="101"/>
  <c r="AZ185" i="101"/>
  <c r="AY185" i="101"/>
  <c r="AX185" i="101"/>
  <c r="AW185" i="101"/>
  <c r="AV185" i="101"/>
  <c r="AU185" i="101"/>
  <c r="AT185" i="101"/>
  <c r="AS185" i="101"/>
  <c r="AR185" i="101"/>
  <c r="AQ185" i="101"/>
  <c r="AP185" i="101"/>
  <c r="AO185" i="101"/>
  <c r="AN185" i="101"/>
  <c r="AM185" i="101"/>
  <c r="AI185" i="101"/>
  <c r="AH185" i="101"/>
  <c r="BE184" i="101"/>
  <c r="BD184" i="101"/>
  <c r="BC184" i="101"/>
  <c r="BB184" i="101"/>
  <c r="BA184" i="101"/>
  <c r="AZ184" i="101"/>
  <c r="AY184" i="101"/>
  <c r="AX184" i="101"/>
  <c r="AW184" i="101"/>
  <c r="AV184" i="101"/>
  <c r="AU184" i="101"/>
  <c r="AT184" i="101"/>
  <c r="AS184" i="101"/>
  <c r="AR184" i="101"/>
  <c r="AQ184" i="101"/>
  <c r="AP184" i="101"/>
  <c r="AO184" i="101"/>
  <c r="AN184" i="101"/>
  <c r="AM184" i="101"/>
  <c r="AI184" i="101"/>
  <c r="AH184" i="101"/>
  <c r="BE183" i="101"/>
  <c r="BD183" i="101"/>
  <c r="BC183" i="101"/>
  <c r="BB183" i="101"/>
  <c r="BA183" i="101"/>
  <c r="AZ183" i="101"/>
  <c r="AY183" i="101"/>
  <c r="AX183" i="101"/>
  <c r="AW183" i="101"/>
  <c r="AV183" i="101"/>
  <c r="AU183" i="101"/>
  <c r="AT183" i="101"/>
  <c r="AS183" i="101"/>
  <c r="AR183" i="101"/>
  <c r="AQ183" i="101"/>
  <c r="AP183" i="101"/>
  <c r="AO183" i="101"/>
  <c r="AN183" i="101"/>
  <c r="AM183" i="101"/>
  <c r="AI183" i="101"/>
  <c r="AJ183" i="101" s="1"/>
  <c r="AH183" i="101"/>
  <c r="BE182" i="101"/>
  <c r="BD182" i="101"/>
  <c r="BC182" i="101"/>
  <c r="BB182" i="101"/>
  <c r="BA182" i="101"/>
  <c r="AZ182" i="101"/>
  <c r="AY182" i="101"/>
  <c r="AX182" i="101"/>
  <c r="AW182" i="101"/>
  <c r="AV182" i="101"/>
  <c r="AU182" i="101"/>
  <c r="AT182" i="101"/>
  <c r="AS182" i="101"/>
  <c r="AR182" i="101"/>
  <c r="AQ182" i="101"/>
  <c r="AP182" i="101"/>
  <c r="AO182" i="101"/>
  <c r="AN182" i="101"/>
  <c r="AM182" i="101"/>
  <c r="AI182" i="101"/>
  <c r="AH182" i="101"/>
  <c r="BE181" i="101"/>
  <c r="BD181" i="101"/>
  <c r="BC181" i="101"/>
  <c r="BB181" i="101"/>
  <c r="BA181" i="101"/>
  <c r="AZ181" i="101"/>
  <c r="AY181" i="101"/>
  <c r="AX181" i="101"/>
  <c r="AW181" i="101"/>
  <c r="AV181" i="101"/>
  <c r="AU181" i="101"/>
  <c r="AT181" i="101"/>
  <c r="AS181" i="101"/>
  <c r="AR181" i="101"/>
  <c r="AQ181" i="101"/>
  <c r="AP181" i="101"/>
  <c r="AO181" i="101"/>
  <c r="AN181" i="101"/>
  <c r="AM181" i="101"/>
  <c r="AI181" i="101"/>
  <c r="AJ181" i="101" s="1"/>
  <c r="AH181" i="101"/>
  <c r="BE180" i="101"/>
  <c r="BD180" i="101"/>
  <c r="BC180" i="101"/>
  <c r="BB180" i="101"/>
  <c r="BA180" i="101"/>
  <c r="AZ180" i="101"/>
  <c r="AY180" i="101"/>
  <c r="AX180" i="101"/>
  <c r="AW180" i="101"/>
  <c r="AV180" i="101"/>
  <c r="AU180" i="101"/>
  <c r="AT180" i="101"/>
  <c r="AS180" i="101"/>
  <c r="AR180" i="101"/>
  <c r="AQ180" i="101"/>
  <c r="AP180" i="101"/>
  <c r="AO180" i="101"/>
  <c r="AN180" i="101"/>
  <c r="AM180" i="101"/>
  <c r="BF180" i="101" s="1"/>
  <c r="AI180" i="101"/>
  <c r="AH180" i="101"/>
  <c r="BE179" i="101"/>
  <c r="BD179" i="101"/>
  <c r="BC179" i="101"/>
  <c r="BB179" i="101"/>
  <c r="BA179" i="101"/>
  <c r="AZ179" i="101"/>
  <c r="AY179" i="101"/>
  <c r="AX179" i="101"/>
  <c r="AW179" i="101"/>
  <c r="AV179" i="101"/>
  <c r="AU179" i="101"/>
  <c r="AT179" i="101"/>
  <c r="AS179" i="101"/>
  <c r="AR179" i="101"/>
  <c r="AQ179" i="101"/>
  <c r="AP179" i="101"/>
  <c r="AO179" i="101"/>
  <c r="AN179" i="101"/>
  <c r="AM179" i="101"/>
  <c r="AI179" i="101"/>
  <c r="AJ179" i="101" s="1"/>
  <c r="AH179" i="101"/>
  <c r="BE178" i="101"/>
  <c r="BD178" i="101"/>
  <c r="BC178" i="101"/>
  <c r="BB178" i="101"/>
  <c r="BA178" i="101"/>
  <c r="AZ178" i="101"/>
  <c r="AY178" i="101"/>
  <c r="AX178" i="101"/>
  <c r="AW178" i="101"/>
  <c r="AV178" i="101"/>
  <c r="AU178" i="101"/>
  <c r="AT178" i="101"/>
  <c r="AS178" i="101"/>
  <c r="AR178" i="101"/>
  <c r="AQ178" i="101"/>
  <c r="AP178" i="101"/>
  <c r="AO178" i="101"/>
  <c r="AN178" i="101"/>
  <c r="AM178" i="101"/>
  <c r="AI178" i="101"/>
  <c r="AH178" i="101"/>
  <c r="BE177" i="101"/>
  <c r="BD177" i="101"/>
  <c r="BC177" i="101"/>
  <c r="BB177" i="101"/>
  <c r="BA177" i="101"/>
  <c r="AZ177" i="101"/>
  <c r="AY177" i="101"/>
  <c r="AX177" i="101"/>
  <c r="AW177" i="101"/>
  <c r="AV177" i="101"/>
  <c r="AU177" i="101"/>
  <c r="AT177" i="101"/>
  <c r="AS177" i="101"/>
  <c r="AR177" i="101"/>
  <c r="AQ177" i="101"/>
  <c r="AP177" i="101"/>
  <c r="AO177" i="101"/>
  <c r="AN177" i="101"/>
  <c r="AM177" i="101"/>
  <c r="AI177" i="101"/>
  <c r="AH177" i="101"/>
  <c r="BE176" i="101"/>
  <c r="BD176" i="101"/>
  <c r="BC176" i="101"/>
  <c r="BB176" i="101"/>
  <c r="BA176" i="101"/>
  <c r="AZ176" i="101"/>
  <c r="AY176" i="101"/>
  <c r="AX176" i="101"/>
  <c r="AW176" i="101"/>
  <c r="AV176" i="101"/>
  <c r="AU176" i="101"/>
  <c r="AT176" i="101"/>
  <c r="AS176" i="101"/>
  <c r="AR176" i="101"/>
  <c r="AQ176" i="101"/>
  <c r="AP176" i="101"/>
  <c r="AO176" i="101"/>
  <c r="AN176" i="101"/>
  <c r="AM176" i="101"/>
  <c r="BE175" i="101"/>
  <c r="BD175" i="101"/>
  <c r="BC175" i="101"/>
  <c r="BB175" i="101"/>
  <c r="BA175" i="101"/>
  <c r="AZ175" i="101"/>
  <c r="AY175" i="101"/>
  <c r="AX175" i="101"/>
  <c r="AW175" i="101"/>
  <c r="AV175" i="101"/>
  <c r="AU175" i="101"/>
  <c r="AT175" i="101"/>
  <c r="AS175" i="101"/>
  <c r="AR175" i="101"/>
  <c r="AQ175" i="101"/>
  <c r="AP175" i="101"/>
  <c r="AO175" i="101"/>
  <c r="AN175" i="101"/>
  <c r="AM175" i="101"/>
  <c r="AI175" i="101"/>
  <c r="AJ175" i="101" s="1"/>
  <c r="AH175" i="101"/>
  <c r="BE174" i="101"/>
  <c r="BD174" i="101"/>
  <c r="BC174" i="101"/>
  <c r="BB174" i="101"/>
  <c r="BA174" i="101"/>
  <c r="AZ174" i="101"/>
  <c r="AY174" i="101"/>
  <c r="AX174" i="101"/>
  <c r="AW174" i="101"/>
  <c r="AV174" i="101"/>
  <c r="AU174" i="101"/>
  <c r="AT174" i="101"/>
  <c r="AS174" i="101"/>
  <c r="AR174" i="101"/>
  <c r="AQ174" i="101"/>
  <c r="AP174" i="101"/>
  <c r="AO174" i="101"/>
  <c r="AN174" i="101"/>
  <c r="AM174" i="101"/>
  <c r="BF174" i="101" s="1"/>
  <c r="AI174" i="101"/>
  <c r="AH174" i="101"/>
  <c r="BE173" i="101"/>
  <c r="BD173" i="101"/>
  <c r="BC173" i="101"/>
  <c r="BB173" i="101"/>
  <c r="BA173" i="101"/>
  <c r="AZ173" i="101"/>
  <c r="AY173" i="101"/>
  <c r="AX173" i="101"/>
  <c r="AW173" i="101"/>
  <c r="AV173" i="101"/>
  <c r="AU173" i="101"/>
  <c r="AT173" i="101"/>
  <c r="AS173" i="101"/>
  <c r="AR173" i="101"/>
  <c r="AQ173" i="101"/>
  <c r="AP173" i="101"/>
  <c r="AO173" i="101"/>
  <c r="AN173" i="101"/>
  <c r="AM173" i="101"/>
  <c r="AI173" i="101"/>
  <c r="AH173" i="101"/>
  <c r="BE172" i="101"/>
  <c r="BD172" i="101"/>
  <c r="BC172" i="101"/>
  <c r="BB172" i="101"/>
  <c r="BA172" i="101"/>
  <c r="AZ172" i="101"/>
  <c r="AY172" i="101"/>
  <c r="AX172" i="101"/>
  <c r="AW172" i="101"/>
  <c r="AV172" i="101"/>
  <c r="AU172" i="101"/>
  <c r="AT172" i="101"/>
  <c r="AS172" i="101"/>
  <c r="AR172" i="101"/>
  <c r="AQ172" i="101"/>
  <c r="AP172" i="101"/>
  <c r="AO172" i="101"/>
  <c r="AN172" i="101"/>
  <c r="AM172" i="101"/>
  <c r="AI172" i="101"/>
  <c r="AH172" i="101"/>
  <c r="BE171" i="101"/>
  <c r="BD171" i="101"/>
  <c r="BC171" i="101"/>
  <c r="BB171" i="101"/>
  <c r="BA171" i="101"/>
  <c r="AZ171" i="101"/>
  <c r="AY171" i="101"/>
  <c r="AX171" i="101"/>
  <c r="AW171" i="101"/>
  <c r="AV171" i="101"/>
  <c r="AU171" i="101"/>
  <c r="AT171" i="101"/>
  <c r="AS171" i="101"/>
  <c r="AR171" i="101"/>
  <c r="AQ171" i="101"/>
  <c r="AP171" i="101"/>
  <c r="BF171" i="101" s="1"/>
  <c r="AO171" i="101"/>
  <c r="AN171" i="101"/>
  <c r="AM171" i="101"/>
  <c r="BE170" i="101"/>
  <c r="BD170" i="101"/>
  <c r="BC170" i="101"/>
  <c r="BB170" i="101"/>
  <c r="BA170" i="101"/>
  <c r="AZ170" i="101"/>
  <c r="AY170" i="101"/>
  <c r="AX170" i="101"/>
  <c r="AW170" i="101"/>
  <c r="AV170" i="101"/>
  <c r="AU170" i="101"/>
  <c r="AT170" i="101"/>
  <c r="AS170" i="101"/>
  <c r="AR170" i="101"/>
  <c r="AQ170" i="101"/>
  <c r="AP170" i="101"/>
  <c r="AO170" i="101"/>
  <c r="AN170" i="101"/>
  <c r="AM170" i="101"/>
  <c r="AI170" i="101"/>
  <c r="AH170" i="101"/>
  <c r="BE169" i="101"/>
  <c r="BD169" i="101"/>
  <c r="BC169" i="101"/>
  <c r="BB169" i="101"/>
  <c r="BA169" i="101"/>
  <c r="AZ169" i="101"/>
  <c r="AY169" i="101"/>
  <c r="AX169" i="101"/>
  <c r="AW169" i="101"/>
  <c r="AV169" i="101"/>
  <c r="AU169" i="101"/>
  <c r="AT169" i="101"/>
  <c r="AS169" i="101"/>
  <c r="AR169" i="101"/>
  <c r="AQ169" i="101"/>
  <c r="AP169" i="101"/>
  <c r="AO169" i="101"/>
  <c r="AN169" i="101"/>
  <c r="AM169" i="101"/>
  <c r="AI169" i="101"/>
  <c r="AH169" i="101"/>
  <c r="BE168" i="101"/>
  <c r="BD168" i="101"/>
  <c r="BC168" i="101"/>
  <c r="BB168" i="101"/>
  <c r="BA168" i="101"/>
  <c r="AZ168" i="101"/>
  <c r="AY168" i="101"/>
  <c r="AX168" i="101"/>
  <c r="AW168" i="101"/>
  <c r="AV168" i="101"/>
  <c r="AU168" i="101"/>
  <c r="AT168" i="101"/>
  <c r="AS168" i="101"/>
  <c r="AR168" i="101"/>
  <c r="AQ168" i="101"/>
  <c r="AP168" i="101"/>
  <c r="AO168" i="101"/>
  <c r="AN168" i="101"/>
  <c r="AM168" i="101"/>
  <c r="AI168" i="101"/>
  <c r="AH168" i="101"/>
  <c r="BE167" i="101"/>
  <c r="BD167" i="101"/>
  <c r="BC167" i="101"/>
  <c r="BB167" i="101"/>
  <c r="BA167" i="101"/>
  <c r="AZ167" i="101"/>
  <c r="AY167" i="101"/>
  <c r="AX167" i="101"/>
  <c r="AW167" i="101"/>
  <c r="AV167" i="101"/>
  <c r="AU167" i="101"/>
  <c r="AT167" i="101"/>
  <c r="AS167" i="101"/>
  <c r="AR167" i="101"/>
  <c r="AQ167" i="101"/>
  <c r="AP167" i="101"/>
  <c r="AO167" i="101"/>
  <c r="AN167" i="101"/>
  <c r="AM167" i="101"/>
  <c r="AI167" i="101"/>
  <c r="AJ167" i="101" s="1"/>
  <c r="AH167" i="101"/>
  <c r="BE166" i="101"/>
  <c r="BD166" i="101"/>
  <c r="BC166" i="101"/>
  <c r="BB166" i="101"/>
  <c r="BA166" i="101"/>
  <c r="AZ166" i="101"/>
  <c r="AY166" i="101"/>
  <c r="AX166" i="101"/>
  <c r="AW166" i="101"/>
  <c r="AV166" i="101"/>
  <c r="AU166" i="101"/>
  <c r="AT166" i="101"/>
  <c r="AS166" i="101"/>
  <c r="AR166" i="101"/>
  <c r="AQ166" i="101"/>
  <c r="AP166" i="101"/>
  <c r="AO166" i="101"/>
  <c r="AN166" i="101"/>
  <c r="AM166" i="101"/>
  <c r="AI166" i="101"/>
  <c r="AH166" i="101"/>
  <c r="BE165" i="101"/>
  <c r="BD165" i="101"/>
  <c r="BC165" i="101"/>
  <c r="BB165" i="101"/>
  <c r="BA165" i="101"/>
  <c r="AZ165" i="101"/>
  <c r="AY165" i="101"/>
  <c r="AX165" i="101"/>
  <c r="AW165" i="101"/>
  <c r="AV165" i="101"/>
  <c r="AU165" i="101"/>
  <c r="AT165" i="101"/>
  <c r="AS165" i="101"/>
  <c r="AR165" i="101"/>
  <c r="AQ165" i="101"/>
  <c r="AP165" i="101"/>
  <c r="AO165" i="101"/>
  <c r="AN165" i="101"/>
  <c r="AM165" i="101"/>
  <c r="AI165" i="101"/>
  <c r="AJ165" i="101" s="1"/>
  <c r="AH165" i="101"/>
  <c r="BE164" i="101"/>
  <c r="BD164" i="101"/>
  <c r="BC164" i="101"/>
  <c r="BB164" i="101"/>
  <c r="BA164" i="101"/>
  <c r="AZ164" i="101"/>
  <c r="AY164" i="101"/>
  <c r="AX164" i="101"/>
  <c r="AW164" i="101"/>
  <c r="AV164" i="101"/>
  <c r="AU164" i="101"/>
  <c r="AT164" i="101"/>
  <c r="AS164" i="101"/>
  <c r="AR164" i="101"/>
  <c r="AQ164" i="101"/>
  <c r="AP164" i="101"/>
  <c r="AO164" i="101"/>
  <c r="AN164" i="101"/>
  <c r="AM164" i="101"/>
  <c r="AI164" i="101"/>
  <c r="AH164" i="101"/>
  <c r="BE163" i="101"/>
  <c r="BD163" i="101"/>
  <c r="BC163" i="101"/>
  <c r="BB163" i="101"/>
  <c r="BA163" i="101"/>
  <c r="AZ163" i="101"/>
  <c r="AY163" i="101"/>
  <c r="AX163" i="101"/>
  <c r="AW163" i="101"/>
  <c r="AV163" i="101"/>
  <c r="AU163" i="101"/>
  <c r="AT163" i="101"/>
  <c r="AS163" i="101"/>
  <c r="AR163" i="101"/>
  <c r="AQ163" i="101"/>
  <c r="AP163" i="101"/>
  <c r="AO163" i="101"/>
  <c r="AN163" i="101"/>
  <c r="AM163" i="101"/>
  <c r="AI163" i="101"/>
  <c r="AH163" i="101"/>
  <c r="BE162" i="101"/>
  <c r="BD162" i="101"/>
  <c r="BC162" i="101"/>
  <c r="BB162" i="101"/>
  <c r="BA162" i="101"/>
  <c r="AZ162" i="101"/>
  <c r="AY162" i="101"/>
  <c r="AX162" i="101"/>
  <c r="AW162" i="101"/>
  <c r="AV162" i="101"/>
  <c r="AU162" i="101"/>
  <c r="AT162" i="101"/>
  <c r="AS162" i="101"/>
  <c r="AR162" i="101"/>
  <c r="AQ162" i="101"/>
  <c r="AP162" i="101"/>
  <c r="AO162" i="101"/>
  <c r="AN162" i="101"/>
  <c r="AM162" i="101"/>
  <c r="AI162" i="101"/>
  <c r="AH162" i="101"/>
  <c r="BE161" i="101"/>
  <c r="BD161" i="101"/>
  <c r="BC161" i="101"/>
  <c r="BB161" i="101"/>
  <c r="BA161" i="101"/>
  <c r="AZ161" i="101"/>
  <c r="AY161" i="101"/>
  <c r="AX161" i="101"/>
  <c r="AW161" i="101"/>
  <c r="AV161" i="101"/>
  <c r="AU161" i="101"/>
  <c r="AT161" i="101"/>
  <c r="AS161" i="101"/>
  <c r="AR161" i="101"/>
  <c r="AQ161" i="101"/>
  <c r="AP161" i="101"/>
  <c r="AO161" i="101"/>
  <c r="AN161" i="101"/>
  <c r="AM161" i="101"/>
  <c r="AI161" i="101"/>
  <c r="AH161" i="101"/>
  <c r="BE160" i="101"/>
  <c r="BD160" i="101"/>
  <c r="BC160" i="101"/>
  <c r="BB160" i="101"/>
  <c r="BA160" i="101"/>
  <c r="AZ160" i="101"/>
  <c r="AY160" i="101"/>
  <c r="AX160" i="101"/>
  <c r="AW160" i="101"/>
  <c r="AV160" i="101"/>
  <c r="AU160" i="101"/>
  <c r="AT160" i="101"/>
  <c r="AS160" i="101"/>
  <c r="AR160" i="101"/>
  <c r="AQ160" i="101"/>
  <c r="AP160" i="101"/>
  <c r="AO160" i="101"/>
  <c r="AN160" i="101"/>
  <c r="AM160" i="101"/>
  <c r="BE159" i="101"/>
  <c r="BD159" i="101"/>
  <c r="BC159" i="101"/>
  <c r="BB159" i="101"/>
  <c r="BA159" i="101"/>
  <c r="AZ159" i="101"/>
  <c r="AY159" i="101"/>
  <c r="AX159" i="101"/>
  <c r="AW159" i="101"/>
  <c r="AV159" i="101"/>
  <c r="AU159" i="101"/>
  <c r="AT159" i="101"/>
  <c r="AS159" i="101"/>
  <c r="AR159" i="101"/>
  <c r="AQ159" i="101"/>
  <c r="AP159" i="101"/>
  <c r="AO159" i="101"/>
  <c r="AN159" i="101"/>
  <c r="AM159" i="101"/>
  <c r="AI159" i="101"/>
  <c r="AJ159" i="101" s="1"/>
  <c r="AH159" i="101"/>
  <c r="BE158" i="101"/>
  <c r="BD158" i="101"/>
  <c r="BC158" i="101"/>
  <c r="BB158" i="101"/>
  <c r="BA158" i="101"/>
  <c r="AZ158" i="101"/>
  <c r="AY158" i="101"/>
  <c r="AX158" i="101"/>
  <c r="AW158" i="101"/>
  <c r="AV158" i="101"/>
  <c r="AU158" i="101"/>
  <c r="AT158" i="101"/>
  <c r="AS158" i="101"/>
  <c r="AR158" i="101"/>
  <c r="AQ158" i="101"/>
  <c r="AP158" i="101"/>
  <c r="AO158" i="101"/>
  <c r="AN158" i="101"/>
  <c r="AM158" i="101"/>
  <c r="BF158" i="101" s="1"/>
  <c r="BE157" i="101"/>
  <c r="BD157" i="101"/>
  <c r="BC157" i="101"/>
  <c r="BB157" i="101"/>
  <c r="BA157" i="101"/>
  <c r="AZ157" i="101"/>
  <c r="AY157" i="101"/>
  <c r="AX157" i="101"/>
  <c r="AW157" i="101"/>
  <c r="AV157" i="101"/>
  <c r="AU157" i="101"/>
  <c r="AT157" i="101"/>
  <c r="AS157" i="101"/>
  <c r="AR157" i="101"/>
  <c r="AQ157" i="101"/>
  <c r="AP157" i="101"/>
  <c r="AO157" i="101"/>
  <c r="AN157" i="101"/>
  <c r="AM157" i="101"/>
  <c r="AI157" i="101"/>
  <c r="AH157" i="101"/>
  <c r="BE156" i="101"/>
  <c r="BD156" i="101"/>
  <c r="BC156" i="101"/>
  <c r="BB156" i="101"/>
  <c r="BA156" i="101"/>
  <c r="AZ156" i="101"/>
  <c r="AY156" i="101"/>
  <c r="AX156" i="101"/>
  <c r="AW156" i="101"/>
  <c r="AV156" i="101"/>
  <c r="AU156" i="101"/>
  <c r="AT156" i="101"/>
  <c r="AS156" i="101"/>
  <c r="AR156" i="101"/>
  <c r="AQ156" i="101"/>
  <c r="AP156" i="101"/>
  <c r="AO156" i="101"/>
  <c r="AN156" i="101"/>
  <c r="AM156" i="101"/>
  <c r="AI156" i="101"/>
  <c r="AH156" i="101"/>
  <c r="BE155" i="101"/>
  <c r="BD155" i="101"/>
  <c r="BC155" i="101"/>
  <c r="BB155" i="101"/>
  <c r="BA155" i="101"/>
  <c r="AZ155" i="101"/>
  <c r="AY155" i="101"/>
  <c r="AX155" i="101"/>
  <c r="AW155" i="101"/>
  <c r="AV155" i="101"/>
  <c r="AU155" i="101"/>
  <c r="AT155" i="101"/>
  <c r="AS155" i="101"/>
  <c r="AR155" i="101"/>
  <c r="AQ155" i="101"/>
  <c r="AP155" i="101"/>
  <c r="AO155" i="101"/>
  <c r="AN155" i="101"/>
  <c r="AM155" i="101"/>
  <c r="AI155" i="101"/>
  <c r="AH155" i="101"/>
  <c r="BE154" i="101"/>
  <c r="BD154" i="101"/>
  <c r="BC154" i="101"/>
  <c r="BB154" i="101"/>
  <c r="BA154" i="101"/>
  <c r="AZ154" i="101"/>
  <c r="AY154" i="101"/>
  <c r="AX154" i="101"/>
  <c r="AW154" i="101"/>
  <c r="AV154" i="101"/>
  <c r="AU154" i="101"/>
  <c r="AT154" i="101"/>
  <c r="AS154" i="101"/>
  <c r="AR154" i="101"/>
  <c r="AQ154" i="101"/>
  <c r="AP154" i="101"/>
  <c r="AO154" i="101"/>
  <c r="AN154" i="101"/>
  <c r="AM154" i="101"/>
  <c r="AI154" i="101"/>
  <c r="AH154" i="101"/>
  <c r="BE153" i="101"/>
  <c r="BD153" i="101"/>
  <c r="BC153" i="101"/>
  <c r="BB153" i="101"/>
  <c r="BA153" i="101"/>
  <c r="AZ153" i="101"/>
  <c r="AY153" i="101"/>
  <c r="AX153" i="101"/>
  <c r="AW153" i="101"/>
  <c r="AV153" i="101"/>
  <c r="AU153" i="101"/>
  <c r="AT153" i="101"/>
  <c r="AS153" i="101"/>
  <c r="AR153" i="101"/>
  <c r="AQ153" i="101"/>
  <c r="AP153" i="101"/>
  <c r="AO153" i="101"/>
  <c r="AN153" i="101"/>
  <c r="AM153" i="101"/>
  <c r="AI153" i="101"/>
  <c r="AH153" i="101"/>
  <c r="BE152" i="101"/>
  <c r="BD152" i="101"/>
  <c r="BC152" i="101"/>
  <c r="BB152" i="101"/>
  <c r="BA152" i="101"/>
  <c r="AZ152" i="101"/>
  <c r="AY152" i="101"/>
  <c r="AX152" i="101"/>
  <c r="AW152" i="101"/>
  <c r="AV152" i="101"/>
  <c r="AU152" i="101"/>
  <c r="AT152" i="101"/>
  <c r="AS152" i="101"/>
  <c r="AR152" i="101"/>
  <c r="AQ152" i="101"/>
  <c r="AP152" i="101"/>
  <c r="AO152" i="101"/>
  <c r="AN152" i="101"/>
  <c r="AM152" i="101"/>
  <c r="AI152" i="101"/>
  <c r="AH152" i="101"/>
  <c r="BE151" i="101"/>
  <c r="BD151" i="101"/>
  <c r="BC151" i="101"/>
  <c r="BB151" i="101"/>
  <c r="BA151" i="101"/>
  <c r="AZ151" i="101"/>
  <c r="AY151" i="101"/>
  <c r="AX151" i="101"/>
  <c r="AW151" i="101"/>
  <c r="AV151" i="101"/>
  <c r="AU151" i="101"/>
  <c r="AT151" i="101"/>
  <c r="AS151" i="101"/>
  <c r="AR151" i="101"/>
  <c r="AQ151" i="101"/>
  <c r="AP151" i="101"/>
  <c r="AO151" i="101"/>
  <c r="AN151" i="101"/>
  <c r="AM151" i="101"/>
  <c r="BE150" i="101"/>
  <c r="BD150" i="101"/>
  <c r="BC150" i="101"/>
  <c r="BB150" i="101"/>
  <c r="BA150" i="101"/>
  <c r="AZ150" i="101"/>
  <c r="AY150" i="101"/>
  <c r="AX150" i="101"/>
  <c r="AW150" i="101"/>
  <c r="AV150" i="101"/>
  <c r="AU150" i="101"/>
  <c r="AT150" i="101"/>
  <c r="AS150" i="101"/>
  <c r="AR150" i="101"/>
  <c r="AQ150" i="101"/>
  <c r="AP150" i="101"/>
  <c r="AO150" i="101"/>
  <c r="AN150" i="101"/>
  <c r="AM150" i="101"/>
  <c r="BE149" i="101"/>
  <c r="BD149" i="101"/>
  <c r="BC149" i="101"/>
  <c r="BB149" i="101"/>
  <c r="BA149" i="101"/>
  <c r="AZ149" i="101"/>
  <c r="AY149" i="101"/>
  <c r="AX149" i="101"/>
  <c r="AW149" i="101"/>
  <c r="AV149" i="101"/>
  <c r="AU149" i="101"/>
  <c r="AT149" i="101"/>
  <c r="AS149" i="101"/>
  <c r="AR149" i="101"/>
  <c r="AQ149" i="101"/>
  <c r="AP149" i="101"/>
  <c r="AO149" i="101"/>
  <c r="AN149" i="101"/>
  <c r="AM149" i="101"/>
  <c r="BE148" i="101"/>
  <c r="BD148" i="101"/>
  <c r="BC148" i="101"/>
  <c r="BB148" i="101"/>
  <c r="BA148" i="101"/>
  <c r="AZ148" i="101"/>
  <c r="AY148" i="101"/>
  <c r="AX148" i="101"/>
  <c r="AW148" i="101"/>
  <c r="AV148" i="101"/>
  <c r="AU148" i="101"/>
  <c r="AT148" i="101"/>
  <c r="AS148" i="101"/>
  <c r="AR148" i="101"/>
  <c r="AQ148" i="101"/>
  <c r="AP148" i="101"/>
  <c r="AO148" i="101"/>
  <c r="AN148" i="101"/>
  <c r="AM148" i="101"/>
  <c r="BE147" i="101"/>
  <c r="BD147" i="101"/>
  <c r="BC147" i="101"/>
  <c r="BB147" i="101"/>
  <c r="BA147" i="101"/>
  <c r="AZ147" i="101"/>
  <c r="AY147" i="101"/>
  <c r="AX147" i="101"/>
  <c r="AW147" i="101"/>
  <c r="AV147" i="101"/>
  <c r="AU147" i="101"/>
  <c r="AT147" i="101"/>
  <c r="AS147" i="101"/>
  <c r="AR147" i="101"/>
  <c r="AQ147" i="101"/>
  <c r="AP147" i="101"/>
  <c r="AO147" i="101"/>
  <c r="AN147" i="101"/>
  <c r="AM147" i="101"/>
  <c r="AI147" i="101"/>
  <c r="AH147" i="101"/>
  <c r="BE146" i="101"/>
  <c r="BD146" i="101"/>
  <c r="BC146" i="101"/>
  <c r="BB146" i="101"/>
  <c r="BA146" i="101"/>
  <c r="AZ146" i="101"/>
  <c r="AY146" i="101"/>
  <c r="AX146" i="101"/>
  <c r="AW146" i="101"/>
  <c r="AV146" i="101"/>
  <c r="AU146" i="101"/>
  <c r="AT146" i="101"/>
  <c r="AS146" i="101"/>
  <c r="AR146" i="101"/>
  <c r="AQ146" i="101"/>
  <c r="AP146" i="101"/>
  <c r="AO146" i="101"/>
  <c r="AN146" i="101"/>
  <c r="AM146" i="101"/>
  <c r="AI146" i="101"/>
  <c r="AH146" i="101"/>
  <c r="BE145" i="101"/>
  <c r="BD145" i="101"/>
  <c r="BC145" i="101"/>
  <c r="BB145" i="101"/>
  <c r="BA145" i="101"/>
  <c r="AZ145" i="101"/>
  <c r="AY145" i="101"/>
  <c r="AX145" i="101"/>
  <c r="AW145" i="101"/>
  <c r="AV145" i="101"/>
  <c r="AU145" i="101"/>
  <c r="AT145" i="101"/>
  <c r="AS145" i="101"/>
  <c r="AR145" i="101"/>
  <c r="AQ145" i="101"/>
  <c r="AP145" i="101"/>
  <c r="AO145" i="101"/>
  <c r="AN145" i="101"/>
  <c r="AM145" i="101"/>
  <c r="AI145" i="101"/>
  <c r="AH145" i="101"/>
  <c r="BE144" i="101"/>
  <c r="BD144" i="101"/>
  <c r="BC144" i="101"/>
  <c r="BB144" i="101"/>
  <c r="BA144" i="101"/>
  <c r="AZ144" i="101"/>
  <c r="AY144" i="101"/>
  <c r="AX144" i="101"/>
  <c r="AW144" i="101"/>
  <c r="AV144" i="101"/>
  <c r="AU144" i="101"/>
  <c r="AT144" i="101"/>
  <c r="AS144" i="101"/>
  <c r="AR144" i="101"/>
  <c r="AQ144" i="101"/>
  <c r="AP144" i="101"/>
  <c r="AO144" i="101"/>
  <c r="AN144" i="101"/>
  <c r="AM144" i="101"/>
  <c r="AI144" i="101"/>
  <c r="AH144" i="101"/>
  <c r="BE143" i="101"/>
  <c r="BD143" i="101"/>
  <c r="BC143" i="101"/>
  <c r="BB143" i="101"/>
  <c r="BA143" i="101"/>
  <c r="AZ143" i="101"/>
  <c r="AY143" i="101"/>
  <c r="AX143" i="101"/>
  <c r="AW143" i="101"/>
  <c r="AV143" i="101"/>
  <c r="AU143" i="101"/>
  <c r="AT143" i="101"/>
  <c r="AS143" i="101"/>
  <c r="AR143" i="101"/>
  <c r="AQ143" i="101"/>
  <c r="AP143" i="101"/>
  <c r="AO143" i="101"/>
  <c r="AN143" i="101"/>
  <c r="AM143" i="101"/>
  <c r="AI143" i="101"/>
  <c r="AH143" i="101"/>
  <c r="BE142" i="101"/>
  <c r="BD142" i="101"/>
  <c r="BC142" i="101"/>
  <c r="BB142" i="101"/>
  <c r="BA142" i="101"/>
  <c r="AZ142" i="101"/>
  <c r="AY142" i="101"/>
  <c r="AX142" i="101"/>
  <c r="AW142" i="101"/>
  <c r="AV142" i="101"/>
  <c r="AU142" i="101"/>
  <c r="AT142" i="101"/>
  <c r="AS142" i="101"/>
  <c r="AR142" i="101"/>
  <c r="AQ142" i="101"/>
  <c r="AP142" i="101"/>
  <c r="AO142" i="101"/>
  <c r="AN142" i="101"/>
  <c r="AM142" i="101"/>
  <c r="AI142" i="101"/>
  <c r="AH142" i="101"/>
  <c r="BE141" i="101"/>
  <c r="BD141" i="101"/>
  <c r="BC141" i="101"/>
  <c r="BB141" i="101"/>
  <c r="BA141" i="101"/>
  <c r="AZ141" i="101"/>
  <c r="AY141" i="101"/>
  <c r="AX141" i="101"/>
  <c r="AW141" i="101"/>
  <c r="AV141" i="101"/>
  <c r="AU141" i="101"/>
  <c r="AT141" i="101"/>
  <c r="AS141" i="101"/>
  <c r="AR141" i="101"/>
  <c r="AQ141" i="101"/>
  <c r="AP141" i="101"/>
  <c r="AO141" i="101"/>
  <c r="AN141" i="101"/>
  <c r="AM141" i="101"/>
  <c r="AI141" i="101"/>
  <c r="AH141" i="101"/>
  <c r="BE140" i="101"/>
  <c r="BD140" i="101"/>
  <c r="BC140" i="101"/>
  <c r="BB140" i="101"/>
  <c r="BA140" i="101"/>
  <c r="AZ140" i="101"/>
  <c r="AY140" i="101"/>
  <c r="AX140" i="101"/>
  <c r="AW140" i="101"/>
  <c r="AV140" i="101"/>
  <c r="AU140" i="101"/>
  <c r="AT140" i="101"/>
  <c r="AS140" i="101"/>
  <c r="AR140" i="101"/>
  <c r="AQ140" i="101"/>
  <c r="AP140" i="101"/>
  <c r="AO140" i="101"/>
  <c r="AN140" i="101"/>
  <c r="AM140" i="101"/>
  <c r="AI140" i="101"/>
  <c r="AJ140" i="101" s="1"/>
  <c r="AH140" i="101"/>
  <c r="BE139" i="101"/>
  <c r="BD139" i="101"/>
  <c r="BC139" i="101"/>
  <c r="BB139" i="101"/>
  <c r="BA139" i="101"/>
  <c r="AZ139" i="101"/>
  <c r="AY139" i="101"/>
  <c r="AX139" i="101"/>
  <c r="AW139" i="101"/>
  <c r="AV139" i="101"/>
  <c r="AU139" i="101"/>
  <c r="AT139" i="101"/>
  <c r="AS139" i="101"/>
  <c r="AR139" i="101"/>
  <c r="AQ139" i="101"/>
  <c r="AP139" i="101"/>
  <c r="AO139" i="101"/>
  <c r="AN139" i="101"/>
  <c r="AM139" i="101"/>
  <c r="AI139" i="101"/>
  <c r="AH139" i="101"/>
  <c r="BE138" i="101"/>
  <c r="BD138" i="101"/>
  <c r="BC138" i="101"/>
  <c r="BB138" i="101"/>
  <c r="BA138" i="101"/>
  <c r="AZ138" i="101"/>
  <c r="AY138" i="101"/>
  <c r="AX138" i="101"/>
  <c r="AW138" i="101"/>
  <c r="AV138" i="101"/>
  <c r="AU138" i="101"/>
  <c r="AT138" i="101"/>
  <c r="AS138" i="101"/>
  <c r="AR138" i="101"/>
  <c r="AQ138" i="101"/>
  <c r="AP138" i="101"/>
  <c r="AO138" i="101"/>
  <c r="AN138" i="101"/>
  <c r="AM138" i="101"/>
  <c r="AI138" i="101"/>
  <c r="AH138" i="101"/>
  <c r="BE137" i="101"/>
  <c r="BD137" i="101"/>
  <c r="BC137" i="101"/>
  <c r="BB137" i="101"/>
  <c r="BA137" i="101"/>
  <c r="AZ137" i="101"/>
  <c r="AY137" i="101"/>
  <c r="AX137" i="101"/>
  <c r="AW137" i="101"/>
  <c r="AV137" i="101"/>
  <c r="AU137" i="101"/>
  <c r="AT137" i="101"/>
  <c r="AS137" i="101"/>
  <c r="AR137" i="101"/>
  <c r="AQ137" i="101"/>
  <c r="AP137" i="101"/>
  <c r="AO137" i="101"/>
  <c r="AN137" i="101"/>
  <c r="AM137" i="101"/>
  <c r="AI137" i="101"/>
  <c r="AH137" i="101"/>
  <c r="BE136" i="101"/>
  <c r="BD136" i="101"/>
  <c r="BC136" i="101"/>
  <c r="BB136" i="101"/>
  <c r="BA136" i="101"/>
  <c r="AZ136" i="101"/>
  <c r="AY136" i="101"/>
  <c r="AX136" i="101"/>
  <c r="AW136" i="101"/>
  <c r="AV136" i="101"/>
  <c r="AU136" i="101"/>
  <c r="AT136" i="101"/>
  <c r="AS136" i="101"/>
  <c r="AR136" i="101"/>
  <c r="AQ136" i="101"/>
  <c r="AP136" i="101"/>
  <c r="AO136" i="101"/>
  <c r="AN136" i="101"/>
  <c r="AM136" i="101"/>
  <c r="BE135" i="101"/>
  <c r="BD135" i="101"/>
  <c r="BC135" i="101"/>
  <c r="BB135" i="101"/>
  <c r="BA135" i="101"/>
  <c r="AZ135" i="101"/>
  <c r="AY135" i="101"/>
  <c r="AX135" i="101"/>
  <c r="AW135" i="101"/>
  <c r="AV135" i="101"/>
  <c r="AU135" i="101"/>
  <c r="AT135" i="101"/>
  <c r="AS135" i="101"/>
  <c r="AR135" i="101"/>
  <c r="AQ135" i="101"/>
  <c r="AP135" i="101"/>
  <c r="AO135" i="101"/>
  <c r="AN135" i="101"/>
  <c r="AM135" i="101"/>
  <c r="AI135" i="101"/>
  <c r="AH135" i="101"/>
  <c r="BE134" i="101"/>
  <c r="BD134" i="101"/>
  <c r="BC134" i="101"/>
  <c r="BB134" i="101"/>
  <c r="BA134" i="101"/>
  <c r="AZ134" i="101"/>
  <c r="AY134" i="101"/>
  <c r="AX134" i="101"/>
  <c r="AW134" i="101"/>
  <c r="AV134" i="101"/>
  <c r="AU134" i="101"/>
  <c r="AT134" i="101"/>
  <c r="AS134" i="101"/>
  <c r="AR134" i="101"/>
  <c r="AQ134" i="101"/>
  <c r="AP134" i="101"/>
  <c r="AO134" i="101"/>
  <c r="AN134" i="101"/>
  <c r="AM134" i="101"/>
  <c r="AI134" i="101"/>
  <c r="AH134" i="101"/>
  <c r="BE133" i="101"/>
  <c r="BD133" i="101"/>
  <c r="BC133" i="101"/>
  <c r="BB133" i="101"/>
  <c r="BA133" i="101"/>
  <c r="AZ133" i="101"/>
  <c r="AY133" i="101"/>
  <c r="AX133" i="101"/>
  <c r="AW133" i="101"/>
  <c r="AV133" i="101"/>
  <c r="AU133" i="101"/>
  <c r="AT133" i="101"/>
  <c r="AS133" i="101"/>
  <c r="AR133" i="101"/>
  <c r="AQ133" i="101"/>
  <c r="AP133" i="101"/>
  <c r="AO133" i="101"/>
  <c r="AN133" i="101"/>
  <c r="AM133" i="101"/>
  <c r="AI133" i="101"/>
  <c r="AH133" i="101"/>
  <c r="BE132" i="101"/>
  <c r="BD132" i="101"/>
  <c r="BC132" i="101"/>
  <c r="BB132" i="101"/>
  <c r="BA132" i="101"/>
  <c r="AZ132" i="101"/>
  <c r="AY132" i="101"/>
  <c r="AX132" i="101"/>
  <c r="AW132" i="101"/>
  <c r="AV132" i="101"/>
  <c r="AU132" i="101"/>
  <c r="AT132" i="101"/>
  <c r="AS132" i="101"/>
  <c r="AR132" i="101"/>
  <c r="AQ132" i="101"/>
  <c r="AP132" i="101"/>
  <c r="AO132" i="101"/>
  <c r="AN132" i="101"/>
  <c r="AM132" i="101"/>
  <c r="AI132" i="101"/>
  <c r="AH132" i="101"/>
  <c r="BE131" i="101"/>
  <c r="BD131" i="101"/>
  <c r="BC131" i="101"/>
  <c r="BB131" i="101"/>
  <c r="BA131" i="101"/>
  <c r="AZ131" i="101"/>
  <c r="AY131" i="101"/>
  <c r="AX131" i="101"/>
  <c r="AW131" i="101"/>
  <c r="AV131" i="101"/>
  <c r="AU131" i="101"/>
  <c r="AT131" i="101"/>
  <c r="AS131" i="101"/>
  <c r="AR131" i="101"/>
  <c r="AQ131" i="101"/>
  <c r="AP131" i="101"/>
  <c r="AO131" i="101"/>
  <c r="AN131" i="101"/>
  <c r="AM131" i="101"/>
  <c r="AI131" i="101"/>
  <c r="AH131" i="101"/>
  <c r="BE130" i="101"/>
  <c r="BD130" i="101"/>
  <c r="BC130" i="101"/>
  <c r="BB130" i="101"/>
  <c r="BA130" i="101"/>
  <c r="AZ130" i="101"/>
  <c r="AY130" i="101"/>
  <c r="AX130" i="101"/>
  <c r="AW130" i="101"/>
  <c r="AV130" i="101"/>
  <c r="AU130" i="101"/>
  <c r="AT130" i="101"/>
  <c r="AS130" i="101"/>
  <c r="AR130" i="101"/>
  <c r="AQ130" i="101"/>
  <c r="AP130" i="101"/>
  <c r="AO130" i="101"/>
  <c r="AN130" i="101"/>
  <c r="AM130" i="101"/>
  <c r="AI130" i="101"/>
  <c r="AJ130" i="101" s="1"/>
  <c r="AH130" i="101"/>
  <c r="BE129" i="101"/>
  <c r="BD129" i="101"/>
  <c r="BC129" i="101"/>
  <c r="BB129" i="101"/>
  <c r="BA129" i="101"/>
  <c r="AZ129" i="101"/>
  <c r="AY129" i="101"/>
  <c r="AX129" i="101"/>
  <c r="AW129" i="101"/>
  <c r="AV129" i="101"/>
  <c r="AU129" i="101"/>
  <c r="AT129" i="101"/>
  <c r="AS129" i="101"/>
  <c r="AR129" i="101"/>
  <c r="AQ129" i="101"/>
  <c r="AP129" i="101"/>
  <c r="AO129" i="101"/>
  <c r="AN129" i="101"/>
  <c r="AM129" i="101"/>
  <c r="AI129" i="101"/>
  <c r="AH129" i="101"/>
  <c r="BE128" i="101"/>
  <c r="BD128" i="101"/>
  <c r="BC128" i="101"/>
  <c r="BB128" i="101"/>
  <c r="BA128" i="101"/>
  <c r="AZ128" i="101"/>
  <c r="AY128" i="101"/>
  <c r="AX128" i="101"/>
  <c r="AW128" i="101"/>
  <c r="AV128" i="101"/>
  <c r="AU128" i="101"/>
  <c r="AT128" i="101"/>
  <c r="AS128" i="101"/>
  <c r="AR128" i="101"/>
  <c r="AQ128" i="101"/>
  <c r="AP128" i="101"/>
  <c r="AO128" i="101"/>
  <c r="AN128" i="101"/>
  <c r="AM128" i="101"/>
  <c r="BE127" i="101"/>
  <c r="BD127" i="101"/>
  <c r="BC127" i="101"/>
  <c r="BB127" i="101"/>
  <c r="BA127" i="101"/>
  <c r="AZ127" i="101"/>
  <c r="AY127" i="101"/>
  <c r="AX127" i="101"/>
  <c r="AW127" i="101"/>
  <c r="AV127" i="101"/>
  <c r="AU127" i="101"/>
  <c r="AT127" i="101"/>
  <c r="AS127" i="101"/>
  <c r="AR127" i="101"/>
  <c r="AQ127" i="101"/>
  <c r="AP127" i="101"/>
  <c r="AO127" i="101"/>
  <c r="AN127" i="101"/>
  <c r="AM127" i="101"/>
  <c r="AI127" i="101"/>
  <c r="AH127" i="101"/>
  <c r="BE126" i="101"/>
  <c r="BD126" i="101"/>
  <c r="BC126" i="101"/>
  <c r="BB126" i="101"/>
  <c r="BA126" i="101"/>
  <c r="AZ126" i="101"/>
  <c r="AY126" i="101"/>
  <c r="AX126" i="101"/>
  <c r="AW126" i="101"/>
  <c r="AV126" i="101"/>
  <c r="AU126" i="101"/>
  <c r="AT126" i="101"/>
  <c r="AS126" i="101"/>
  <c r="AR126" i="101"/>
  <c r="AQ126" i="101"/>
  <c r="AP126" i="101"/>
  <c r="AO126" i="101"/>
  <c r="AN126" i="101"/>
  <c r="AM126" i="101"/>
  <c r="AI126" i="101"/>
  <c r="AH126" i="101"/>
  <c r="BE125" i="101"/>
  <c r="BD125" i="101"/>
  <c r="BC125" i="101"/>
  <c r="BB125" i="101"/>
  <c r="BA125" i="101"/>
  <c r="AZ125" i="101"/>
  <c r="AY125" i="101"/>
  <c r="AX125" i="101"/>
  <c r="AW125" i="101"/>
  <c r="AV125" i="101"/>
  <c r="AU125" i="101"/>
  <c r="AT125" i="101"/>
  <c r="AS125" i="101"/>
  <c r="AR125" i="101"/>
  <c r="AQ125" i="101"/>
  <c r="AP125" i="101"/>
  <c r="AO125" i="101"/>
  <c r="AN125" i="101"/>
  <c r="AM125" i="101"/>
  <c r="AI125" i="101"/>
  <c r="AH125" i="101"/>
  <c r="BE124" i="101"/>
  <c r="BD124" i="101"/>
  <c r="BC124" i="101"/>
  <c r="BB124" i="101"/>
  <c r="BA124" i="101"/>
  <c r="AZ124" i="101"/>
  <c r="AY124" i="101"/>
  <c r="AX124" i="101"/>
  <c r="AW124" i="101"/>
  <c r="AV124" i="101"/>
  <c r="AU124" i="101"/>
  <c r="AT124" i="101"/>
  <c r="AS124" i="101"/>
  <c r="AR124" i="101"/>
  <c r="AQ124" i="101"/>
  <c r="AP124" i="101"/>
  <c r="AO124" i="101"/>
  <c r="AN124" i="101"/>
  <c r="AM124" i="101"/>
  <c r="AI124" i="101"/>
  <c r="AJ124" i="101" s="1"/>
  <c r="AH124" i="101"/>
  <c r="BE123" i="101"/>
  <c r="BD123" i="101"/>
  <c r="BC123" i="101"/>
  <c r="BB123" i="101"/>
  <c r="BA123" i="101"/>
  <c r="AZ123" i="101"/>
  <c r="AY123" i="101"/>
  <c r="AX123" i="101"/>
  <c r="AW123" i="101"/>
  <c r="AV123" i="101"/>
  <c r="AU123" i="101"/>
  <c r="AT123" i="101"/>
  <c r="AS123" i="101"/>
  <c r="AR123" i="101"/>
  <c r="AQ123" i="101"/>
  <c r="AP123" i="101"/>
  <c r="AO123" i="101"/>
  <c r="AN123" i="101"/>
  <c r="AM123" i="101"/>
  <c r="AI123" i="101"/>
  <c r="AH123" i="101"/>
  <c r="BE122" i="101"/>
  <c r="BD122" i="101"/>
  <c r="BC122" i="101"/>
  <c r="BB122" i="101"/>
  <c r="BA122" i="101"/>
  <c r="AZ122" i="101"/>
  <c r="AY122" i="101"/>
  <c r="AX122" i="101"/>
  <c r="AW122" i="101"/>
  <c r="AV122" i="101"/>
  <c r="AU122" i="101"/>
  <c r="AT122" i="101"/>
  <c r="AS122" i="101"/>
  <c r="AR122" i="101"/>
  <c r="AQ122" i="101"/>
  <c r="AP122" i="101"/>
  <c r="AO122" i="101"/>
  <c r="AN122" i="101"/>
  <c r="AM122" i="101"/>
  <c r="AI122" i="101"/>
  <c r="AH122" i="101"/>
  <c r="BE121" i="101"/>
  <c r="BD121" i="101"/>
  <c r="BC121" i="101"/>
  <c r="BB121" i="101"/>
  <c r="BA121" i="101"/>
  <c r="AZ121" i="101"/>
  <c r="AY121" i="101"/>
  <c r="AX121" i="101"/>
  <c r="AW121" i="101"/>
  <c r="AV121" i="101"/>
  <c r="AU121" i="101"/>
  <c r="AT121" i="101"/>
  <c r="AS121" i="101"/>
  <c r="AR121" i="101"/>
  <c r="AQ121" i="101"/>
  <c r="AP121" i="101"/>
  <c r="AO121" i="101"/>
  <c r="AN121" i="101"/>
  <c r="AM121" i="101"/>
  <c r="AI121" i="101"/>
  <c r="AH121" i="101"/>
  <c r="BE120" i="101"/>
  <c r="BD120" i="101"/>
  <c r="BC120" i="101"/>
  <c r="BB120" i="101"/>
  <c r="BA120" i="101"/>
  <c r="AZ120" i="101"/>
  <c r="AY120" i="101"/>
  <c r="AX120" i="101"/>
  <c r="AW120" i="101"/>
  <c r="AV120" i="101"/>
  <c r="AU120" i="101"/>
  <c r="AT120" i="101"/>
  <c r="AS120" i="101"/>
  <c r="AR120" i="101"/>
  <c r="AQ120" i="101"/>
  <c r="AP120" i="101"/>
  <c r="AO120" i="101"/>
  <c r="AN120" i="101"/>
  <c r="AM120" i="101"/>
  <c r="AI120" i="101"/>
  <c r="AH120" i="101"/>
  <c r="AJ120" i="101" s="1"/>
  <c r="BE119" i="101"/>
  <c r="BD119" i="101"/>
  <c r="BC119" i="101"/>
  <c r="BB119" i="101"/>
  <c r="BA119" i="101"/>
  <c r="AZ119" i="101"/>
  <c r="AY119" i="101"/>
  <c r="AX119" i="101"/>
  <c r="AW119" i="101"/>
  <c r="AV119" i="101"/>
  <c r="AU119" i="101"/>
  <c r="AT119" i="101"/>
  <c r="AS119" i="101"/>
  <c r="AR119" i="101"/>
  <c r="AQ119" i="101"/>
  <c r="AP119" i="101"/>
  <c r="AO119" i="101"/>
  <c r="AN119" i="101"/>
  <c r="AM119" i="101"/>
  <c r="AI119" i="101"/>
  <c r="AH119" i="101"/>
  <c r="BE118" i="101"/>
  <c r="BD118" i="101"/>
  <c r="BC118" i="101"/>
  <c r="BB118" i="101"/>
  <c r="BA118" i="101"/>
  <c r="AZ118" i="101"/>
  <c r="AY118" i="101"/>
  <c r="AX118" i="101"/>
  <c r="AW118" i="101"/>
  <c r="AV118" i="101"/>
  <c r="AU118" i="101"/>
  <c r="AT118" i="101"/>
  <c r="AS118" i="101"/>
  <c r="AR118" i="101"/>
  <c r="AQ118" i="101"/>
  <c r="AP118" i="101"/>
  <c r="AO118" i="101"/>
  <c r="AN118" i="101"/>
  <c r="AM118" i="101"/>
  <c r="AI118" i="101"/>
  <c r="AH118" i="101"/>
  <c r="BE117" i="101"/>
  <c r="BD117" i="101"/>
  <c r="BC117" i="101"/>
  <c r="BB117" i="101"/>
  <c r="BA117" i="101"/>
  <c r="AZ117" i="101"/>
  <c r="AY117" i="101"/>
  <c r="AX117" i="101"/>
  <c r="AW117" i="101"/>
  <c r="AV117" i="101"/>
  <c r="AU117" i="101"/>
  <c r="AT117" i="101"/>
  <c r="AS117" i="101"/>
  <c r="AR117" i="101"/>
  <c r="AQ117" i="101"/>
  <c r="AP117" i="101"/>
  <c r="AO117" i="101"/>
  <c r="AN117" i="101"/>
  <c r="AM117" i="101"/>
  <c r="AI117" i="101"/>
  <c r="AH117" i="101"/>
  <c r="BE116" i="101"/>
  <c r="BD116" i="101"/>
  <c r="BC116" i="101"/>
  <c r="BB116" i="101"/>
  <c r="BA116" i="101"/>
  <c r="AZ116" i="101"/>
  <c r="AY116" i="101"/>
  <c r="AX116" i="101"/>
  <c r="AW116" i="101"/>
  <c r="AV116" i="101"/>
  <c r="AU116" i="101"/>
  <c r="AT116" i="101"/>
  <c r="AS116" i="101"/>
  <c r="AR116" i="101"/>
  <c r="AQ116" i="101"/>
  <c r="AP116" i="101"/>
  <c r="AO116" i="101"/>
  <c r="AN116" i="101"/>
  <c r="AM116" i="101"/>
  <c r="AI116" i="101"/>
  <c r="AH116" i="101"/>
  <c r="BE115" i="101"/>
  <c r="BD115" i="101"/>
  <c r="BC115" i="101"/>
  <c r="BB115" i="101"/>
  <c r="BA115" i="101"/>
  <c r="AZ115" i="101"/>
  <c r="AY115" i="101"/>
  <c r="AX115" i="101"/>
  <c r="AW115" i="101"/>
  <c r="AV115" i="101"/>
  <c r="AU115" i="101"/>
  <c r="AT115" i="101"/>
  <c r="AS115" i="101"/>
  <c r="AR115" i="101"/>
  <c r="AQ115" i="101"/>
  <c r="AP115" i="101"/>
  <c r="AO115" i="101"/>
  <c r="AN115" i="101"/>
  <c r="AM115" i="101"/>
  <c r="AI115" i="101"/>
  <c r="AH115" i="101"/>
  <c r="BE114" i="101"/>
  <c r="BD114" i="101"/>
  <c r="BC114" i="101"/>
  <c r="BB114" i="101"/>
  <c r="BA114" i="101"/>
  <c r="AZ114" i="101"/>
  <c r="AY114" i="101"/>
  <c r="AX114" i="101"/>
  <c r="AW114" i="101"/>
  <c r="AV114" i="101"/>
  <c r="AU114" i="101"/>
  <c r="AT114" i="101"/>
  <c r="AS114" i="101"/>
  <c r="AR114" i="101"/>
  <c r="AQ114" i="101"/>
  <c r="AP114" i="101"/>
  <c r="AO114" i="101"/>
  <c r="AN114" i="101"/>
  <c r="AM114" i="101"/>
  <c r="AI114" i="101"/>
  <c r="AH114" i="101"/>
  <c r="BE113" i="101"/>
  <c r="BD113" i="101"/>
  <c r="BC113" i="101"/>
  <c r="BB113" i="101"/>
  <c r="BA113" i="101"/>
  <c r="AZ113" i="101"/>
  <c r="AY113" i="101"/>
  <c r="AX113" i="101"/>
  <c r="AW113" i="101"/>
  <c r="AV113" i="101"/>
  <c r="AU113" i="101"/>
  <c r="AT113" i="101"/>
  <c r="AS113" i="101"/>
  <c r="AR113" i="101"/>
  <c r="AQ113" i="101"/>
  <c r="AP113" i="101"/>
  <c r="AO113" i="101"/>
  <c r="AN113" i="101"/>
  <c r="AM113" i="101"/>
  <c r="AI113" i="101"/>
  <c r="AH113" i="101"/>
  <c r="BE112" i="101"/>
  <c r="BD112" i="101"/>
  <c r="BC112" i="101"/>
  <c r="BB112" i="101"/>
  <c r="BA112" i="101"/>
  <c r="AZ112" i="101"/>
  <c r="AY112" i="101"/>
  <c r="AX112" i="101"/>
  <c r="AW112" i="101"/>
  <c r="AV112" i="101"/>
  <c r="AU112" i="101"/>
  <c r="AT112" i="101"/>
  <c r="AS112" i="101"/>
  <c r="AR112" i="101"/>
  <c r="AQ112" i="101"/>
  <c r="AP112" i="101"/>
  <c r="AO112" i="101"/>
  <c r="AN112" i="101"/>
  <c r="AM112" i="101"/>
  <c r="AI112" i="101"/>
  <c r="AH112" i="101"/>
  <c r="BE111" i="101"/>
  <c r="BD111" i="101"/>
  <c r="BC111" i="101"/>
  <c r="BB111" i="101"/>
  <c r="BA111" i="101"/>
  <c r="AZ111" i="101"/>
  <c r="AY111" i="101"/>
  <c r="AX111" i="101"/>
  <c r="AW111" i="101"/>
  <c r="AV111" i="101"/>
  <c r="AU111" i="101"/>
  <c r="AT111" i="101"/>
  <c r="AS111" i="101"/>
  <c r="AR111" i="101"/>
  <c r="AQ111" i="101"/>
  <c r="AP111" i="101"/>
  <c r="AO111" i="101"/>
  <c r="AN111" i="101"/>
  <c r="AM111" i="101"/>
  <c r="AI111" i="101"/>
  <c r="AH111" i="101"/>
  <c r="BE110" i="101"/>
  <c r="BD110" i="101"/>
  <c r="BC110" i="101"/>
  <c r="BB110" i="101"/>
  <c r="BA110" i="101"/>
  <c r="AZ110" i="101"/>
  <c r="AY110" i="101"/>
  <c r="AX110" i="101"/>
  <c r="AW110" i="101"/>
  <c r="AV110" i="101"/>
  <c r="AU110" i="101"/>
  <c r="AT110" i="101"/>
  <c r="AS110" i="101"/>
  <c r="AR110" i="101"/>
  <c r="AQ110" i="101"/>
  <c r="AP110" i="101"/>
  <c r="AO110" i="101"/>
  <c r="AN110" i="101"/>
  <c r="AM110" i="101"/>
  <c r="BF110" i="101" s="1"/>
  <c r="AI110" i="101"/>
  <c r="AH110" i="101"/>
  <c r="BE109" i="101"/>
  <c r="BD109" i="101"/>
  <c r="BC109" i="101"/>
  <c r="BB109" i="101"/>
  <c r="BA109" i="101"/>
  <c r="AZ109" i="101"/>
  <c r="AY109" i="101"/>
  <c r="AX109" i="101"/>
  <c r="AW109" i="101"/>
  <c r="AV109" i="101"/>
  <c r="AU109" i="101"/>
  <c r="AT109" i="101"/>
  <c r="AS109" i="101"/>
  <c r="AR109" i="101"/>
  <c r="AQ109" i="101"/>
  <c r="AP109" i="101"/>
  <c r="AO109" i="101"/>
  <c r="AN109" i="101"/>
  <c r="AM109" i="101"/>
  <c r="AI109" i="101"/>
  <c r="AH109" i="101"/>
  <c r="BE108" i="101"/>
  <c r="BD108" i="101"/>
  <c r="BC108" i="101"/>
  <c r="BB108" i="101"/>
  <c r="BA108" i="101"/>
  <c r="AZ108" i="101"/>
  <c r="AY108" i="101"/>
  <c r="AX108" i="101"/>
  <c r="AW108" i="101"/>
  <c r="AV108" i="101"/>
  <c r="AU108" i="101"/>
  <c r="AT108" i="101"/>
  <c r="AS108" i="101"/>
  <c r="AR108" i="101"/>
  <c r="AQ108" i="101"/>
  <c r="AP108" i="101"/>
  <c r="AO108" i="101"/>
  <c r="AN108" i="101"/>
  <c r="AM108" i="101"/>
  <c r="AI108" i="101"/>
  <c r="AH108" i="101"/>
  <c r="BE107" i="101"/>
  <c r="BD107" i="101"/>
  <c r="BC107" i="101"/>
  <c r="BB107" i="101"/>
  <c r="BA107" i="101"/>
  <c r="AZ107" i="101"/>
  <c r="AY107" i="101"/>
  <c r="AX107" i="101"/>
  <c r="AW107" i="101"/>
  <c r="AV107" i="101"/>
  <c r="AU107" i="101"/>
  <c r="AT107" i="101"/>
  <c r="AS107" i="101"/>
  <c r="AR107" i="101"/>
  <c r="AQ107" i="101"/>
  <c r="AP107" i="101"/>
  <c r="AO107" i="101"/>
  <c r="AN107" i="101"/>
  <c r="AM107" i="101"/>
  <c r="AI107" i="101"/>
  <c r="AH107" i="101"/>
  <c r="BE106" i="101"/>
  <c r="BD106" i="101"/>
  <c r="BC106" i="101"/>
  <c r="BB106" i="101"/>
  <c r="BA106" i="101"/>
  <c r="AZ106" i="101"/>
  <c r="AY106" i="101"/>
  <c r="AX106" i="101"/>
  <c r="AW106" i="101"/>
  <c r="AV106" i="101"/>
  <c r="AU106" i="101"/>
  <c r="AT106" i="101"/>
  <c r="AS106" i="101"/>
  <c r="AR106" i="101"/>
  <c r="AQ106" i="101"/>
  <c r="AP106" i="101"/>
  <c r="AO106" i="101"/>
  <c r="AN106" i="101"/>
  <c r="AM106" i="101"/>
  <c r="AI106" i="101"/>
  <c r="AH106" i="101"/>
  <c r="BE105" i="101"/>
  <c r="BD105" i="101"/>
  <c r="BC105" i="101"/>
  <c r="BB105" i="101"/>
  <c r="BA105" i="101"/>
  <c r="AZ105" i="101"/>
  <c r="AY105" i="101"/>
  <c r="AX105" i="101"/>
  <c r="AW105" i="101"/>
  <c r="AV105" i="101"/>
  <c r="AU105" i="101"/>
  <c r="AT105" i="101"/>
  <c r="AS105" i="101"/>
  <c r="AR105" i="101"/>
  <c r="AQ105" i="101"/>
  <c r="AP105" i="101"/>
  <c r="AO105" i="101"/>
  <c r="AN105" i="101"/>
  <c r="AM105" i="101"/>
  <c r="AI105" i="101"/>
  <c r="AH105" i="101"/>
  <c r="BE104" i="101"/>
  <c r="BD104" i="101"/>
  <c r="BC104" i="101"/>
  <c r="BB104" i="101"/>
  <c r="BA104" i="101"/>
  <c r="AZ104" i="101"/>
  <c r="AY104" i="101"/>
  <c r="AX104" i="101"/>
  <c r="AW104" i="101"/>
  <c r="AV104" i="101"/>
  <c r="AU104" i="101"/>
  <c r="AT104" i="101"/>
  <c r="AS104" i="101"/>
  <c r="AR104" i="101"/>
  <c r="AQ104" i="101"/>
  <c r="AP104" i="101"/>
  <c r="AO104" i="101"/>
  <c r="AN104" i="101"/>
  <c r="AM104" i="101"/>
  <c r="AI104" i="101"/>
  <c r="AJ104" i="101" s="1"/>
  <c r="AH104" i="101"/>
  <c r="BE103" i="101"/>
  <c r="BD103" i="101"/>
  <c r="BC103" i="101"/>
  <c r="BB103" i="101"/>
  <c r="BA103" i="101"/>
  <c r="AZ103" i="101"/>
  <c r="AY103" i="101"/>
  <c r="AX103" i="101"/>
  <c r="AW103" i="101"/>
  <c r="AV103" i="101"/>
  <c r="AU103" i="101"/>
  <c r="AT103" i="101"/>
  <c r="AS103" i="101"/>
  <c r="AR103" i="101"/>
  <c r="AQ103" i="101"/>
  <c r="AP103" i="101"/>
  <c r="AO103" i="101"/>
  <c r="AN103" i="101"/>
  <c r="AM103" i="101"/>
  <c r="AI103" i="101"/>
  <c r="AH103" i="101"/>
  <c r="BE102" i="101"/>
  <c r="BD102" i="101"/>
  <c r="BC102" i="101"/>
  <c r="BB102" i="101"/>
  <c r="BA102" i="101"/>
  <c r="AZ102" i="101"/>
  <c r="AY102" i="101"/>
  <c r="AX102" i="101"/>
  <c r="AW102" i="101"/>
  <c r="AV102" i="101"/>
  <c r="AU102" i="101"/>
  <c r="AT102" i="101"/>
  <c r="AS102" i="101"/>
  <c r="AR102" i="101"/>
  <c r="AQ102" i="101"/>
  <c r="AP102" i="101"/>
  <c r="AO102" i="101"/>
  <c r="AN102" i="101"/>
  <c r="AM102" i="101"/>
  <c r="AI102" i="101"/>
  <c r="AH102" i="101"/>
  <c r="BE101" i="101"/>
  <c r="BD101" i="101"/>
  <c r="BC101" i="101"/>
  <c r="BB101" i="101"/>
  <c r="BA101" i="101"/>
  <c r="AZ101" i="101"/>
  <c r="AY101" i="101"/>
  <c r="AX101" i="101"/>
  <c r="AW101" i="101"/>
  <c r="AV101" i="101"/>
  <c r="AU101" i="101"/>
  <c r="AT101" i="101"/>
  <c r="AS101" i="101"/>
  <c r="AR101" i="101"/>
  <c r="AQ101" i="101"/>
  <c r="AP101" i="101"/>
  <c r="AO101" i="101"/>
  <c r="AN101" i="101"/>
  <c r="AM101" i="101"/>
  <c r="AI101" i="101"/>
  <c r="AH101" i="101"/>
  <c r="BE100" i="101"/>
  <c r="BD100" i="101"/>
  <c r="BC100" i="101"/>
  <c r="BB100" i="101"/>
  <c r="BA100" i="101"/>
  <c r="AZ100" i="101"/>
  <c r="AY100" i="101"/>
  <c r="AX100" i="101"/>
  <c r="AW100" i="101"/>
  <c r="AV100" i="101"/>
  <c r="AU100" i="101"/>
  <c r="AT100" i="101"/>
  <c r="AS100" i="101"/>
  <c r="AR100" i="101"/>
  <c r="AQ100" i="101"/>
  <c r="AP100" i="101"/>
  <c r="AO100" i="101"/>
  <c r="AN100" i="101"/>
  <c r="AM100" i="101"/>
  <c r="AI100" i="101"/>
  <c r="AH100" i="101"/>
  <c r="BE99" i="101"/>
  <c r="BD99" i="101"/>
  <c r="BC99" i="101"/>
  <c r="BB99" i="101"/>
  <c r="BA99" i="101"/>
  <c r="AZ99" i="101"/>
  <c r="AY99" i="101"/>
  <c r="AX99" i="101"/>
  <c r="AW99" i="101"/>
  <c r="AV99" i="101"/>
  <c r="AU99" i="101"/>
  <c r="AT99" i="101"/>
  <c r="AS99" i="101"/>
  <c r="AR99" i="101"/>
  <c r="AQ99" i="101"/>
  <c r="AP99" i="101"/>
  <c r="AO99" i="101"/>
  <c r="AN99" i="101"/>
  <c r="AM99" i="101"/>
  <c r="AI99" i="101"/>
  <c r="AH99" i="101"/>
  <c r="BE98" i="101"/>
  <c r="BD98" i="101"/>
  <c r="BC98" i="101"/>
  <c r="BB98" i="101"/>
  <c r="BA98" i="101"/>
  <c r="AZ98" i="101"/>
  <c r="AY98" i="101"/>
  <c r="AX98" i="101"/>
  <c r="AW98" i="101"/>
  <c r="AV98" i="101"/>
  <c r="AU98" i="101"/>
  <c r="AT98" i="101"/>
  <c r="AS98" i="101"/>
  <c r="AR98" i="101"/>
  <c r="AQ98" i="101"/>
  <c r="AP98" i="101"/>
  <c r="AO98" i="101"/>
  <c r="AN98" i="101"/>
  <c r="AM98" i="101"/>
  <c r="AI98" i="101"/>
  <c r="AJ98" i="101" s="1"/>
  <c r="AH98" i="101"/>
  <c r="BE97" i="101"/>
  <c r="BD97" i="101"/>
  <c r="BC97" i="101"/>
  <c r="BB97" i="101"/>
  <c r="BA97" i="101"/>
  <c r="AZ97" i="101"/>
  <c r="AY97" i="101"/>
  <c r="AX97" i="101"/>
  <c r="AW97" i="101"/>
  <c r="AV97" i="101"/>
  <c r="AU97" i="101"/>
  <c r="AT97" i="101"/>
  <c r="AS97" i="101"/>
  <c r="AR97" i="101"/>
  <c r="AQ97" i="101"/>
  <c r="AP97" i="101"/>
  <c r="AO97" i="101"/>
  <c r="AN97" i="101"/>
  <c r="AM97" i="101"/>
  <c r="AI97" i="101"/>
  <c r="AH97" i="101"/>
  <c r="BE96" i="101"/>
  <c r="BD96" i="101"/>
  <c r="BC96" i="101"/>
  <c r="BB96" i="101"/>
  <c r="BA96" i="101"/>
  <c r="AZ96" i="101"/>
  <c r="AY96" i="101"/>
  <c r="AX96" i="101"/>
  <c r="AW96" i="101"/>
  <c r="AV96" i="101"/>
  <c r="AU96" i="101"/>
  <c r="AT96" i="101"/>
  <c r="AS96" i="101"/>
  <c r="AR96" i="101"/>
  <c r="AQ96" i="101"/>
  <c r="AP96" i="101"/>
  <c r="AO96" i="101"/>
  <c r="AN96" i="101"/>
  <c r="AM96" i="101"/>
  <c r="AI96" i="101"/>
  <c r="AH96" i="101"/>
  <c r="BE95" i="101"/>
  <c r="BD95" i="101"/>
  <c r="BC95" i="101"/>
  <c r="BB95" i="101"/>
  <c r="BA95" i="101"/>
  <c r="AZ95" i="101"/>
  <c r="AY95" i="101"/>
  <c r="AX95" i="101"/>
  <c r="AW95" i="101"/>
  <c r="AV95" i="101"/>
  <c r="AU95" i="101"/>
  <c r="AT95" i="101"/>
  <c r="AS95" i="101"/>
  <c r="AR95" i="101"/>
  <c r="AQ95" i="101"/>
  <c r="AP95" i="101"/>
  <c r="AO95" i="101"/>
  <c r="AN95" i="101"/>
  <c r="AM95" i="101"/>
  <c r="AI95" i="101"/>
  <c r="AH95" i="101"/>
  <c r="BE94" i="101"/>
  <c r="BD94" i="101"/>
  <c r="BC94" i="101"/>
  <c r="BB94" i="101"/>
  <c r="BA94" i="101"/>
  <c r="AZ94" i="101"/>
  <c r="AY94" i="101"/>
  <c r="AX94" i="101"/>
  <c r="AW94" i="101"/>
  <c r="AV94" i="101"/>
  <c r="AU94" i="101"/>
  <c r="AT94" i="101"/>
  <c r="AS94" i="101"/>
  <c r="AR94" i="101"/>
  <c r="AQ94" i="101"/>
  <c r="AP94" i="101"/>
  <c r="AO94" i="101"/>
  <c r="AN94" i="101"/>
  <c r="AM94" i="101"/>
  <c r="AI94" i="101"/>
  <c r="AH94" i="101"/>
  <c r="BE93" i="101"/>
  <c r="BD93" i="101"/>
  <c r="BC93" i="101"/>
  <c r="BB93" i="101"/>
  <c r="BA93" i="101"/>
  <c r="AZ93" i="101"/>
  <c r="AY93" i="101"/>
  <c r="AX93" i="101"/>
  <c r="AW93" i="101"/>
  <c r="AV93" i="101"/>
  <c r="AU93" i="101"/>
  <c r="AT93" i="101"/>
  <c r="AS93" i="101"/>
  <c r="AR93" i="101"/>
  <c r="AQ93" i="101"/>
  <c r="AP93" i="101"/>
  <c r="AO93" i="101"/>
  <c r="AN93" i="101"/>
  <c r="AM93" i="101"/>
  <c r="AI93" i="101"/>
  <c r="AH93" i="101"/>
  <c r="BE92" i="101"/>
  <c r="BD92" i="101"/>
  <c r="BC92" i="101"/>
  <c r="BB92" i="101"/>
  <c r="BA92" i="101"/>
  <c r="AZ92" i="101"/>
  <c r="AY92" i="101"/>
  <c r="AX92" i="101"/>
  <c r="AW92" i="101"/>
  <c r="AV92" i="101"/>
  <c r="AU92" i="101"/>
  <c r="AT92" i="101"/>
  <c r="AS92" i="101"/>
  <c r="AR92" i="101"/>
  <c r="AQ92" i="101"/>
  <c r="AP92" i="101"/>
  <c r="AO92" i="101"/>
  <c r="AN92" i="101"/>
  <c r="AM92" i="101"/>
  <c r="AI92" i="101"/>
  <c r="AH92" i="101"/>
  <c r="BE91" i="101"/>
  <c r="BD91" i="101"/>
  <c r="BC91" i="101"/>
  <c r="BB91" i="101"/>
  <c r="BA91" i="101"/>
  <c r="AZ91" i="101"/>
  <c r="AY91" i="101"/>
  <c r="AX91" i="101"/>
  <c r="AW91" i="101"/>
  <c r="AV91" i="101"/>
  <c r="AU91" i="101"/>
  <c r="AT91" i="101"/>
  <c r="AS91" i="101"/>
  <c r="AR91" i="101"/>
  <c r="AQ91" i="101"/>
  <c r="AP91" i="101"/>
  <c r="AO91" i="101"/>
  <c r="AN91" i="101"/>
  <c r="AM91" i="101"/>
  <c r="AI91" i="101"/>
  <c r="AH91" i="101"/>
  <c r="BE90" i="101"/>
  <c r="BD90" i="101"/>
  <c r="BC90" i="101"/>
  <c r="BB90" i="101"/>
  <c r="BA90" i="101"/>
  <c r="AZ90" i="101"/>
  <c r="AY90" i="101"/>
  <c r="AX90" i="101"/>
  <c r="AW90" i="101"/>
  <c r="AV90" i="101"/>
  <c r="AU90" i="101"/>
  <c r="AT90" i="101"/>
  <c r="AS90" i="101"/>
  <c r="AR90" i="101"/>
  <c r="AQ90" i="101"/>
  <c r="AP90" i="101"/>
  <c r="AO90" i="101"/>
  <c r="AN90" i="101"/>
  <c r="AM90" i="101"/>
  <c r="AI90" i="101"/>
  <c r="AH90" i="101"/>
  <c r="BE89" i="101"/>
  <c r="BD89" i="101"/>
  <c r="BC89" i="101"/>
  <c r="BB89" i="101"/>
  <c r="BA89" i="101"/>
  <c r="AZ89" i="101"/>
  <c r="AY89" i="101"/>
  <c r="AX89" i="101"/>
  <c r="AW89" i="101"/>
  <c r="AV89" i="101"/>
  <c r="AU89" i="101"/>
  <c r="AT89" i="101"/>
  <c r="AS89" i="101"/>
  <c r="AR89" i="101"/>
  <c r="AQ89" i="101"/>
  <c r="AP89" i="101"/>
  <c r="AO89" i="101"/>
  <c r="AN89" i="101"/>
  <c r="AM89" i="101"/>
  <c r="AI89" i="101"/>
  <c r="AH89" i="101"/>
  <c r="BE88" i="101"/>
  <c r="BD88" i="101"/>
  <c r="BC88" i="101"/>
  <c r="BB88" i="101"/>
  <c r="BA88" i="101"/>
  <c r="AZ88" i="101"/>
  <c r="AY88" i="101"/>
  <c r="AX88" i="101"/>
  <c r="AW88" i="101"/>
  <c r="AV88" i="101"/>
  <c r="AU88" i="101"/>
  <c r="AT88" i="101"/>
  <c r="AS88" i="101"/>
  <c r="AR88" i="101"/>
  <c r="AQ88" i="101"/>
  <c r="AP88" i="101"/>
  <c r="BF88" i="101" s="1"/>
  <c r="AO88" i="101"/>
  <c r="AN88" i="101"/>
  <c r="AM88" i="101"/>
  <c r="AI88" i="101"/>
  <c r="AJ88" i="101" s="1"/>
  <c r="AH88" i="101"/>
  <c r="BE87" i="101"/>
  <c r="BD87" i="101"/>
  <c r="BC87" i="101"/>
  <c r="BB87" i="101"/>
  <c r="BA87" i="101"/>
  <c r="AZ87" i="101"/>
  <c r="AY87" i="101"/>
  <c r="AX87" i="101"/>
  <c r="AW87" i="101"/>
  <c r="AV87" i="101"/>
  <c r="AU87" i="101"/>
  <c r="AT87" i="101"/>
  <c r="AS87" i="101"/>
  <c r="AR87" i="101"/>
  <c r="AQ87" i="101"/>
  <c r="AP87" i="101"/>
  <c r="AO87" i="101"/>
  <c r="AN87" i="101"/>
  <c r="AM87" i="101"/>
  <c r="AI87" i="101"/>
  <c r="AH87" i="101"/>
  <c r="BE86" i="101"/>
  <c r="BD86" i="101"/>
  <c r="BC86" i="101"/>
  <c r="BB86" i="101"/>
  <c r="BA86" i="101"/>
  <c r="AZ86" i="101"/>
  <c r="AY86" i="101"/>
  <c r="AX86" i="101"/>
  <c r="AW86" i="101"/>
  <c r="AV86" i="101"/>
  <c r="AU86" i="101"/>
  <c r="AT86" i="101"/>
  <c r="AS86" i="101"/>
  <c r="AR86" i="101"/>
  <c r="AQ86" i="101"/>
  <c r="AP86" i="101"/>
  <c r="AO86" i="101"/>
  <c r="AN86" i="101"/>
  <c r="AM86" i="101"/>
  <c r="AI86" i="101"/>
  <c r="AH86" i="101"/>
  <c r="BE85" i="101"/>
  <c r="BD85" i="101"/>
  <c r="BC85" i="101"/>
  <c r="BB85" i="101"/>
  <c r="BA85" i="101"/>
  <c r="AZ85" i="101"/>
  <c r="AY85" i="101"/>
  <c r="AX85" i="101"/>
  <c r="AW85" i="101"/>
  <c r="AV85" i="101"/>
  <c r="AU85" i="101"/>
  <c r="AT85" i="101"/>
  <c r="AS85" i="101"/>
  <c r="AR85" i="101"/>
  <c r="AQ85" i="101"/>
  <c r="AP85" i="101"/>
  <c r="AO85" i="101"/>
  <c r="AN85" i="101"/>
  <c r="AM85" i="101"/>
  <c r="AI85" i="101"/>
  <c r="AH85" i="101"/>
  <c r="BE84" i="101"/>
  <c r="BD84" i="101"/>
  <c r="BC84" i="101"/>
  <c r="BB84" i="101"/>
  <c r="BA84" i="101"/>
  <c r="AZ84" i="101"/>
  <c r="AY84" i="101"/>
  <c r="AX84" i="101"/>
  <c r="AW84" i="101"/>
  <c r="AV84" i="101"/>
  <c r="AU84" i="101"/>
  <c r="AT84" i="101"/>
  <c r="AS84" i="101"/>
  <c r="AR84" i="101"/>
  <c r="AQ84" i="101"/>
  <c r="AP84" i="101"/>
  <c r="AO84" i="101"/>
  <c r="AN84" i="101"/>
  <c r="AM84" i="101"/>
  <c r="BE83" i="101"/>
  <c r="BD83" i="101"/>
  <c r="BC83" i="101"/>
  <c r="BB83" i="101"/>
  <c r="BA83" i="101"/>
  <c r="AZ83" i="101"/>
  <c r="AY83" i="101"/>
  <c r="AX83" i="101"/>
  <c r="AW83" i="101"/>
  <c r="AV83" i="101"/>
  <c r="AU83" i="101"/>
  <c r="AT83" i="101"/>
  <c r="AS83" i="101"/>
  <c r="AR83" i="101"/>
  <c r="AQ83" i="101"/>
  <c r="AP83" i="101"/>
  <c r="AO83" i="101"/>
  <c r="BF83" i="101" s="1"/>
  <c r="AN83" i="101"/>
  <c r="AM83" i="101"/>
  <c r="AI83" i="101"/>
  <c r="AH83" i="101"/>
  <c r="BE82" i="101"/>
  <c r="BD82" i="101"/>
  <c r="BC82" i="101"/>
  <c r="BB82" i="101"/>
  <c r="BA82" i="101"/>
  <c r="AZ82" i="101"/>
  <c r="AY82" i="101"/>
  <c r="AX82" i="101"/>
  <c r="AW82" i="101"/>
  <c r="AV82" i="101"/>
  <c r="AU82" i="101"/>
  <c r="AT82" i="101"/>
  <c r="AS82" i="101"/>
  <c r="AR82" i="101"/>
  <c r="AQ82" i="101"/>
  <c r="AP82" i="101"/>
  <c r="AO82" i="101"/>
  <c r="AN82" i="101"/>
  <c r="AM82" i="101"/>
  <c r="AI82" i="101"/>
  <c r="AH82" i="101"/>
  <c r="BE81" i="101"/>
  <c r="BD81" i="101"/>
  <c r="BC81" i="101"/>
  <c r="BB81" i="101"/>
  <c r="BA81" i="101"/>
  <c r="AZ81" i="101"/>
  <c r="AY81" i="101"/>
  <c r="AX81" i="101"/>
  <c r="AW81" i="101"/>
  <c r="AV81" i="101"/>
  <c r="AU81" i="101"/>
  <c r="AT81" i="101"/>
  <c r="AS81" i="101"/>
  <c r="AR81" i="101"/>
  <c r="AQ81" i="101"/>
  <c r="AP81" i="101"/>
  <c r="AO81" i="101"/>
  <c r="AN81" i="101"/>
  <c r="AM81" i="101"/>
  <c r="BF81" i="101" s="1"/>
  <c r="AI81" i="101"/>
  <c r="AH81" i="101"/>
  <c r="BE80" i="101"/>
  <c r="BD80" i="101"/>
  <c r="BC80" i="101"/>
  <c r="BB80" i="101"/>
  <c r="BA80" i="101"/>
  <c r="AZ80" i="101"/>
  <c r="AY80" i="101"/>
  <c r="AX80" i="101"/>
  <c r="AW80" i="101"/>
  <c r="AV80" i="101"/>
  <c r="AU80" i="101"/>
  <c r="AT80" i="101"/>
  <c r="AS80" i="101"/>
  <c r="AR80" i="101"/>
  <c r="AQ80" i="101"/>
  <c r="AP80" i="101"/>
  <c r="AO80" i="101"/>
  <c r="AN80" i="101"/>
  <c r="AM80" i="101"/>
  <c r="BE79" i="101"/>
  <c r="BD79" i="101"/>
  <c r="BC79" i="101"/>
  <c r="BB79" i="101"/>
  <c r="BA79" i="101"/>
  <c r="AZ79" i="101"/>
  <c r="AY79" i="101"/>
  <c r="AX79" i="101"/>
  <c r="AW79" i="101"/>
  <c r="AV79" i="101"/>
  <c r="AU79" i="101"/>
  <c r="AT79" i="101"/>
  <c r="AS79" i="101"/>
  <c r="AR79" i="101"/>
  <c r="AQ79" i="101"/>
  <c r="AP79" i="101"/>
  <c r="AO79" i="101"/>
  <c r="AN79" i="101"/>
  <c r="AM79" i="101"/>
  <c r="AI79" i="101"/>
  <c r="AJ79" i="101" s="1"/>
  <c r="AH79" i="101"/>
  <c r="BE78" i="101"/>
  <c r="BD78" i="101"/>
  <c r="BC78" i="101"/>
  <c r="BB78" i="101"/>
  <c r="BA78" i="101"/>
  <c r="AZ78" i="101"/>
  <c r="AY78" i="101"/>
  <c r="AX78" i="101"/>
  <c r="AW78" i="101"/>
  <c r="AV78" i="101"/>
  <c r="AU78" i="101"/>
  <c r="AT78" i="101"/>
  <c r="AS78" i="101"/>
  <c r="AR78" i="101"/>
  <c r="AQ78" i="101"/>
  <c r="AP78" i="101"/>
  <c r="AO78" i="101"/>
  <c r="AN78" i="101"/>
  <c r="AM78" i="101"/>
  <c r="AI78" i="101"/>
  <c r="AH78" i="101"/>
  <c r="BE77" i="101"/>
  <c r="BD77" i="101"/>
  <c r="BC77" i="101"/>
  <c r="BB77" i="101"/>
  <c r="BA77" i="101"/>
  <c r="AZ77" i="101"/>
  <c r="AY77" i="101"/>
  <c r="AX77" i="101"/>
  <c r="AW77" i="101"/>
  <c r="AV77" i="101"/>
  <c r="AU77" i="101"/>
  <c r="AT77" i="101"/>
  <c r="AS77" i="101"/>
  <c r="AR77" i="101"/>
  <c r="AQ77" i="101"/>
  <c r="AP77" i="101"/>
  <c r="AO77" i="101"/>
  <c r="AN77" i="101"/>
  <c r="AM77" i="101"/>
  <c r="AI77" i="101"/>
  <c r="AH77" i="101"/>
  <c r="AJ77" i="101" s="1"/>
  <c r="BE76" i="101"/>
  <c r="BD76" i="101"/>
  <c r="BC76" i="101"/>
  <c r="BB76" i="101"/>
  <c r="BA76" i="101"/>
  <c r="AZ76" i="101"/>
  <c r="AY76" i="101"/>
  <c r="AX76" i="101"/>
  <c r="AW76" i="101"/>
  <c r="AV76" i="101"/>
  <c r="AU76" i="101"/>
  <c r="AT76" i="101"/>
  <c r="AS76" i="101"/>
  <c r="AR76" i="101"/>
  <c r="AQ76" i="101"/>
  <c r="AP76" i="101"/>
  <c r="AO76" i="101"/>
  <c r="AN76" i="101"/>
  <c r="AM76" i="101"/>
  <c r="AI76" i="101"/>
  <c r="AH76" i="101"/>
  <c r="BE75" i="101"/>
  <c r="BD75" i="101"/>
  <c r="BC75" i="101"/>
  <c r="BB75" i="101"/>
  <c r="BA75" i="101"/>
  <c r="AZ75" i="101"/>
  <c r="AY75" i="101"/>
  <c r="AX75" i="101"/>
  <c r="AW75" i="101"/>
  <c r="AV75" i="101"/>
  <c r="AU75" i="101"/>
  <c r="AT75" i="101"/>
  <c r="AS75" i="101"/>
  <c r="AR75" i="101"/>
  <c r="AQ75" i="101"/>
  <c r="AP75" i="101"/>
  <c r="AO75" i="101"/>
  <c r="AN75" i="101"/>
  <c r="AM75" i="101"/>
  <c r="AI75" i="101"/>
  <c r="AH75" i="101"/>
  <c r="BE74" i="101"/>
  <c r="BD74" i="101"/>
  <c r="BC74" i="101"/>
  <c r="BB74" i="101"/>
  <c r="BA74" i="101"/>
  <c r="AZ74" i="101"/>
  <c r="AY74" i="101"/>
  <c r="AX74" i="101"/>
  <c r="AW74" i="101"/>
  <c r="AV74" i="101"/>
  <c r="AU74" i="101"/>
  <c r="AT74" i="101"/>
  <c r="AS74" i="101"/>
  <c r="AR74" i="101"/>
  <c r="AQ74" i="101"/>
  <c r="AP74" i="101"/>
  <c r="AO74" i="101"/>
  <c r="AN74" i="101"/>
  <c r="AM74" i="101"/>
  <c r="AI74" i="101"/>
  <c r="AH74" i="101"/>
  <c r="BE73" i="101"/>
  <c r="BD73" i="101"/>
  <c r="BC73" i="101"/>
  <c r="BB73" i="101"/>
  <c r="BA73" i="101"/>
  <c r="AZ73" i="101"/>
  <c r="AY73" i="101"/>
  <c r="AX73" i="101"/>
  <c r="AW73" i="101"/>
  <c r="AV73" i="101"/>
  <c r="AU73" i="101"/>
  <c r="AT73" i="101"/>
  <c r="AS73" i="101"/>
  <c r="AR73" i="101"/>
  <c r="AQ73" i="101"/>
  <c r="AP73" i="101"/>
  <c r="AO73" i="101"/>
  <c r="AN73" i="101"/>
  <c r="AM73" i="101"/>
  <c r="AI73" i="101"/>
  <c r="AH73" i="101"/>
  <c r="AJ73" i="101" s="1"/>
  <c r="BE72" i="101"/>
  <c r="BD72" i="101"/>
  <c r="BC72" i="101"/>
  <c r="BB72" i="101"/>
  <c r="BA72" i="101"/>
  <c r="AZ72" i="101"/>
  <c r="AY72" i="101"/>
  <c r="AX72" i="101"/>
  <c r="AW72" i="101"/>
  <c r="AV72" i="101"/>
  <c r="AU72" i="101"/>
  <c r="AT72" i="101"/>
  <c r="AS72" i="101"/>
  <c r="AR72" i="101"/>
  <c r="AQ72" i="101"/>
  <c r="AP72" i="101"/>
  <c r="BF72" i="101" s="1"/>
  <c r="AO72" i="101"/>
  <c r="AN72" i="101"/>
  <c r="AM72" i="101"/>
  <c r="AI72" i="101"/>
  <c r="AJ72" i="101" s="1"/>
  <c r="AH72" i="101"/>
  <c r="BE71" i="101"/>
  <c r="BD71" i="101"/>
  <c r="BC71" i="101"/>
  <c r="BB71" i="101"/>
  <c r="BA71" i="101"/>
  <c r="AZ71" i="101"/>
  <c r="AY71" i="101"/>
  <c r="AX71" i="101"/>
  <c r="AW71" i="101"/>
  <c r="AV71" i="101"/>
  <c r="AU71" i="101"/>
  <c r="AT71" i="101"/>
  <c r="AS71" i="101"/>
  <c r="AR71" i="101"/>
  <c r="AQ71" i="101"/>
  <c r="AP71" i="101"/>
  <c r="AO71" i="101"/>
  <c r="AN71" i="101"/>
  <c r="AM71" i="101"/>
  <c r="AI71" i="101"/>
  <c r="AH71" i="101"/>
  <c r="BE70" i="101"/>
  <c r="BD70" i="101"/>
  <c r="BC70" i="101"/>
  <c r="BB70" i="101"/>
  <c r="BA70" i="101"/>
  <c r="AZ70" i="101"/>
  <c r="AY70" i="101"/>
  <c r="AX70" i="101"/>
  <c r="AW70" i="101"/>
  <c r="AV70" i="101"/>
  <c r="AU70" i="101"/>
  <c r="AT70" i="101"/>
  <c r="AS70" i="101"/>
  <c r="AR70" i="101"/>
  <c r="AQ70" i="101"/>
  <c r="AP70" i="101"/>
  <c r="AO70" i="101"/>
  <c r="AN70" i="101"/>
  <c r="AM70" i="101"/>
  <c r="AI70" i="101"/>
  <c r="AH70" i="101"/>
  <c r="BE69" i="101"/>
  <c r="BD69" i="101"/>
  <c r="BC69" i="101"/>
  <c r="BB69" i="101"/>
  <c r="BA69" i="101"/>
  <c r="AZ69" i="101"/>
  <c r="AY69" i="101"/>
  <c r="AX69" i="101"/>
  <c r="AW69" i="101"/>
  <c r="AV69" i="101"/>
  <c r="AU69" i="101"/>
  <c r="AT69" i="101"/>
  <c r="AS69" i="101"/>
  <c r="AR69" i="101"/>
  <c r="AQ69" i="101"/>
  <c r="AP69" i="101"/>
  <c r="AO69" i="101"/>
  <c r="AN69" i="101"/>
  <c r="AM69" i="101"/>
  <c r="BE68" i="101"/>
  <c r="BD68" i="101"/>
  <c r="BC68" i="101"/>
  <c r="BB68" i="101"/>
  <c r="BA68" i="101"/>
  <c r="AZ68" i="101"/>
  <c r="AY68" i="101"/>
  <c r="AX68" i="101"/>
  <c r="AW68" i="101"/>
  <c r="AV68" i="101"/>
  <c r="AU68" i="101"/>
  <c r="AT68" i="101"/>
  <c r="AS68" i="101"/>
  <c r="AR68" i="101"/>
  <c r="AQ68" i="101"/>
  <c r="AP68" i="101"/>
  <c r="AO68" i="101"/>
  <c r="AN68" i="101"/>
  <c r="AM68" i="101"/>
  <c r="AI68" i="101"/>
  <c r="AH68" i="101"/>
  <c r="BE67" i="101"/>
  <c r="BD67" i="101"/>
  <c r="BC67" i="101"/>
  <c r="BB67" i="101"/>
  <c r="BA67" i="101"/>
  <c r="AZ67" i="101"/>
  <c r="AY67" i="101"/>
  <c r="AX67" i="101"/>
  <c r="AW67" i="101"/>
  <c r="AV67" i="101"/>
  <c r="AU67" i="101"/>
  <c r="AT67" i="101"/>
  <c r="AS67" i="101"/>
  <c r="AR67" i="101"/>
  <c r="AQ67" i="101"/>
  <c r="AP67" i="101"/>
  <c r="AO67" i="101"/>
  <c r="BF67" i="101" s="1"/>
  <c r="AN67" i="101"/>
  <c r="AM67" i="101"/>
  <c r="AI67" i="101"/>
  <c r="AH67" i="101"/>
  <c r="BE66" i="101"/>
  <c r="BD66" i="101"/>
  <c r="BC66" i="101"/>
  <c r="BB66" i="101"/>
  <c r="BA66" i="101"/>
  <c r="AZ66" i="101"/>
  <c r="AY66" i="101"/>
  <c r="AX66" i="101"/>
  <c r="AW66" i="101"/>
  <c r="AV66" i="101"/>
  <c r="AU66" i="101"/>
  <c r="AT66" i="101"/>
  <c r="AS66" i="101"/>
  <c r="AR66" i="101"/>
  <c r="AQ66" i="101"/>
  <c r="AP66" i="101"/>
  <c r="AO66" i="101"/>
  <c r="AN66" i="101"/>
  <c r="AM66" i="101"/>
  <c r="AI66" i="101"/>
  <c r="AH66" i="101"/>
  <c r="BE65" i="101"/>
  <c r="BD65" i="101"/>
  <c r="BC65" i="101"/>
  <c r="BB65" i="101"/>
  <c r="BA65" i="101"/>
  <c r="AZ65" i="101"/>
  <c r="AY65" i="101"/>
  <c r="AX65" i="101"/>
  <c r="AW65" i="101"/>
  <c r="AV65" i="101"/>
  <c r="AU65" i="101"/>
  <c r="AT65" i="101"/>
  <c r="AS65" i="101"/>
  <c r="AR65" i="101"/>
  <c r="AQ65" i="101"/>
  <c r="AP65" i="101"/>
  <c r="AO65" i="101"/>
  <c r="AN65" i="101"/>
  <c r="AM65" i="101"/>
  <c r="BE64" i="101"/>
  <c r="BD64" i="101"/>
  <c r="BC64" i="101"/>
  <c r="BB64" i="101"/>
  <c r="BA64" i="101"/>
  <c r="AZ64" i="101"/>
  <c r="AY64" i="101"/>
  <c r="AX64" i="101"/>
  <c r="AW64" i="101"/>
  <c r="AV64" i="101"/>
  <c r="AU64" i="101"/>
  <c r="AT64" i="101"/>
  <c r="AS64" i="101"/>
  <c r="AR64" i="101"/>
  <c r="AQ64" i="101"/>
  <c r="AP64" i="101"/>
  <c r="AO64" i="101"/>
  <c r="AN64" i="101"/>
  <c r="AM64" i="101"/>
  <c r="AI64" i="101"/>
  <c r="AJ64" i="101" s="1"/>
  <c r="AH64" i="101"/>
  <c r="BE63" i="101"/>
  <c r="BD63" i="101"/>
  <c r="BC63" i="101"/>
  <c r="BB63" i="101"/>
  <c r="BA63" i="101"/>
  <c r="AZ63" i="101"/>
  <c r="AY63" i="101"/>
  <c r="AX63" i="101"/>
  <c r="AW63" i="101"/>
  <c r="AV63" i="101"/>
  <c r="AU63" i="101"/>
  <c r="AT63" i="101"/>
  <c r="AS63" i="101"/>
  <c r="AR63" i="101"/>
  <c r="AQ63" i="101"/>
  <c r="AP63" i="101"/>
  <c r="AO63" i="101"/>
  <c r="AN63" i="101"/>
  <c r="AM63" i="101"/>
  <c r="AI63" i="101"/>
  <c r="AJ63" i="101" s="1"/>
  <c r="AH63" i="101"/>
  <c r="BE62" i="101"/>
  <c r="BD62" i="101"/>
  <c r="BC62" i="101"/>
  <c r="BB62" i="101"/>
  <c r="BA62" i="101"/>
  <c r="AZ62" i="101"/>
  <c r="AY62" i="101"/>
  <c r="AX62" i="101"/>
  <c r="AW62" i="101"/>
  <c r="AV62" i="101"/>
  <c r="AU62" i="101"/>
  <c r="AT62" i="101"/>
  <c r="AS62" i="101"/>
  <c r="AR62" i="101"/>
  <c r="AQ62" i="101"/>
  <c r="AP62" i="101"/>
  <c r="AO62" i="101"/>
  <c r="AN62" i="101"/>
  <c r="AM62" i="101"/>
  <c r="AI62" i="101"/>
  <c r="AH62" i="101"/>
  <c r="BE61" i="101"/>
  <c r="BD61" i="101"/>
  <c r="BC61" i="101"/>
  <c r="BB61" i="101"/>
  <c r="BA61" i="101"/>
  <c r="AZ61" i="101"/>
  <c r="AY61" i="101"/>
  <c r="AX61" i="101"/>
  <c r="AW61" i="101"/>
  <c r="AV61" i="101"/>
  <c r="AU61" i="101"/>
  <c r="AT61" i="101"/>
  <c r="AS61" i="101"/>
  <c r="AR61" i="101"/>
  <c r="AQ61" i="101"/>
  <c r="AP61" i="101"/>
  <c r="AO61" i="101"/>
  <c r="AN61" i="101"/>
  <c r="AM61" i="101"/>
  <c r="AI61" i="101"/>
  <c r="AH61" i="101"/>
  <c r="AJ61" i="101" s="1"/>
  <c r="BE60" i="101"/>
  <c r="BD60" i="101"/>
  <c r="BC60" i="101"/>
  <c r="BB60" i="101"/>
  <c r="BA60" i="101"/>
  <c r="AZ60" i="101"/>
  <c r="AY60" i="101"/>
  <c r="AX60" i="101"/>
  <c r="AW60" i="101"/>
  <c r="AV60" i="101"/>
  <c r="AU60" i="101"/>
  <c r="AT60" i="101"/>
  <c r="AS60" i="101"/>
  <c r="AR60" i="101"/>
  <c r="AQ60" i="101"/>
  <c r="AP60" i="101"/>
  <c r="AO60" i="101"/>
  <c r="AN60" i="101"/>
  <c r="AM60" i="101"/>
  <c r="BE59" i="101"/>
  <c r="BD59" i="101"/>
  <c r="BC59" i="101"/>
  <c r="BB59" i="101"/>
  <c r="BA59" i="101"/>
  <c r="AZ59" i="101"/>
  <c r="AY59" i="101"/>
  <c r="AX59" i="101"/>
  <c r="AW59" i="101"/>
  <c r="AV59" i="101"/>
  <c r="AU59" i="101"/>
  <c r="AT59" i="101"/>
  <c r="AS59" i="101"/>
  <c r="AR59" i="101"/>
  <c r="AQ59" i="101"/>
  <c r="AP59" i="101"/>
  <c r="AO59" i="101"/>
  <c r="AN59" i="101"/>
  <c r="AM59" i="101"/>
  <c r="AI59" i="101"/>
  <c r="AH59" i="101"/>
  <c r="BE58" i="101"/>
  <c r="BD58" i="101"/>
  <c r="BC58" i="101"/>
  <c r="BB58" i="101"/>
  <c r="BA58" i="101"/>
  <c r="AZ58" i="101"/>
  <c r="AY58" i="101"/>
  <c r="AX58" i="101"/>
  <c r="AW58" i="101"/>
  <c r="AV58" i="101"/>
  <c r="AU58" i="101"/>
  <c r="AT58" i="101"/>
  <c r="AS58" i="101"/>
  <c r="AR58" i="101"/>
  <c r="AQ58" i="101"/>
  <c r="AP58" i="101"/>
  <c r="AO58" i="101"/>
  <c r="AN58" i="101"/>
  <c r="AM58" i="101"/>
  <c r="AI58" i="101"/>
  <c r="AH58" i="101"/>
  <c r="BE57" i="101"/>
  <c r="BD57" i="101"/>
  <c r="BC57" i="101"/>
  <c r="BB57" i="101"/>
  <c r="BA57" i="101"/>
  <c r="AZ57" i="101"/>
  <c r="AY57" i="101"/>
  <c r="AX57" i="101"/>
  <c r="AW57" i="101"/>
  <c r="AV57" i="101"/>
  <c r="AU57" i="101"/>
  <c r="AT57" i="101"/>
  <c r="AS57" i="101"/>
  <c r="AR57" i="101"/>
  <c r="AQ57" i="101"/>
  <c r="AP57" i="101"/>
  <c r="AO57" i="101"/>
  <c r="AN57" i="101"/>
  <c r="AM57" i="101"/>
  <c r="AI57" i="101"/>
  <c r="AH57" i="101"/>
  <c r="BE56" i="101"/>
  <c r="BD56" i="101"/>
  <c r="BC56" i="101"/>
  <c r="BB56" i="101"/>
  <c r="BA56" i="101"/>
  <c r="AZ56" i="101"/>
  <c r="AY56" i="101"/>
  <c r="AX56" i="101"/>
  <c r="AW56" i="101"/>
  <c r="AV56" i="101"/>
  <c r="AU56" i="101"/>
  <c r="AT56" i="101"/>
  <c r="AS56" i="101"/>
  <c r="AR56" i="101"/>
  <c r="AQ56" i="101"/>
  <c r="AP56" i="101"/>
  <c r="AO56" i="101"/>
  <c r="AN56" i="101"/>
  <c r="AM56" i="101"/>
  <c r="BE55" i="101"/>
  <c r="BD55" i="101"/>
  <c r="BC55" i="101"/>
  <c r="BB55" i="101"/>
  <c r="BA55" i="101"/>
  <c r="AZ55" i="101"/>
  <c r="AY55" i="101"/>
  <c r="AX55" i="101"/>
  <c r="AW55" i="101"/>
  <c r="AV55" i="101"/>
  <c r="AU55" i="101"/>
  <c r="AT55" i="101"/>
  <c r="AS55" i="101"/>
  <c r="AR55" i="101"/>
  <c r="AQ55" i="101"/>
  <c r="AP55" i="101"/>
  <c r="AO55" i="101"/>
  <c r="AN55" i="101"/>
  <c r="AM55" i="101"/>
  <c r="AI55" i="101"/>
  <c r="AJ55" i="101" s="1"/>
  <c r="B149" i="101" s="1"/>
  <c r="AH55" i="101"/>
  <c r="BE54" i="101"/>
  <c r="BD54" i="101"/>
  <c r="BC54" i="101"/>
  <c r="BB54" i="101"/>
  <c r="BA54" i="101"/>
  <c r="AZ54" i="101"/>
  <c r="AY54" i="101"/>
  <c r="AX54" i="101"/>
  <c r="AW54" i="101"/>
  <c r="AV54" i="101"/>
  <c r="AU54" i="101"/>
  <c r="AT54" i="101"/>
  <c r="AS54" i="101"/>
  <c r="AR54" i="101"/>
  <c r="AQ54" i="101"/>
  <c r="AP54" i="101"/>
  <c r="AO54" i="101"/>
  <c r="AN54" i="101"/>
  <c r="AM54" i="101"/>
  <c r="AI54" i="101"/>
  <c r="AH54" i="101"/>
  <c r="BE53" i="101"/>
  <c r="BD53" i="101"/>
  <c r="BC53" i="101"/>
  <c r="BB53" i="101"/>
  <c r="BA53" i="101"/>
  <c r="AZ53" i="101"/>
  <c r="AY53" i="101"/>
  <c r="AX53" i="101"/>
  <c r="AW53" i="101"/>
  <c r="AV53" i="101"/>
  <c r="AU53" i="101"/>
  <c r="AT53" i="101"/>
  <c r="AS53" i="101"/>
  <c r="AR53" i="101"/>
  <c r="AQ53" i="101"/>
  <c r="AP53" i="101"/>
  <c r="AO53" i="101"/>
  <c r="AN53" i="101"/>
  <c r="AM53" i="101"/>
  <c r="AI53" i="101"/>
  <c r="AH53" i="101"/>
  <c r="BE52" i="101"/>
  <c r="BD52" i="101"/>
  <c r="BC52" i="101"/>
  <c r="BB52" i="101"/>
  <c r="BA52" i="101"/>
  <c r="AZ52" i="101"/>
  <c r="AY52" i="101"/>
  <c r="AX52" i="101"/>
  <c r="AW52" i="101"/>
  <c r="AV52" i="101"/>
  <c r="AU52" i="101"/>
  <c r="AT52" i="101"/>
  <c r="AS52" i="101"/>
  <c r="AR52" i="101"/>
  <c r="AQ52" i="101"/>
  <c r="AP52" i="101"/>
  <c r="AO52" i="101"/>
  <c r="AN52" i="101"/>
  <c r="AM52" i="101"/>
  <c r="BE51" i="101"/>
  <c r="BD51" i="101"/>
  <c r="BC51" i="101"/>
  <c r="BB51" i="101"/>
  <c r="BA51" i="101"/>
  <c r="AZ51" i="101"/>
  <c r="AY51" i="101"/>
  <c r="AX51" i="101"/>
  <c r="AW51" i="101"/>
  <c r="AV51" i="101"/>
  <c r="AU51" i="101"/>
  <c r="AT51" i="101"/>
  <c r="AS51" i="101"/>
  <c r="AR51" i="101"/>
  <c r="AQ51" i="101"/>
  <c r="AP51" i="101"/>
  <c r="AO51" i="101"/>
  <c r="AN51" i="101"/>
  <c r="AM51" i="101"/>
  <c r="AI51" i="101"/>
  <c r="AH51" i="101"/>
  <c r="BE50" i="101"/>
  <c r="BD50" i="101"/>
  <c r="BC50" i="101"/>
  <c r="BB50" i="101"/>
  <c r="BA50" i="101"/>
  <c r="AZ50" i="101"/>
  <c r="AY50" i="101"/>
  <c r="AX50" i="101"/>
  <c r="AW50" i="101"/>
  <c r="AV50" i="101"/>
  <c r="AU50" i="101"/>
  <c r="AT50" i="101"/>
  <c r="AS50" i="101"/>
  <c r="AR50" i="101"/>
  <c r="AQ50" i="101"/>
  <c r="AP50" i="101"/>
  <c r="AO50" i="101"/>
  <c r="AN50" i="101"/>
  <c r="AM50" i="101"/>
  <c r="AI50" i="101"/>
  <c r="AJ50" i="101" s="1"/>
  <c r="B150" i="101" s="1"/>
  <c r="AH50" i="101"/>
  <c r="BE49" i="101"/>
  <c r="BD49" i="101"/>
  <c r="BC49" i="101"/>
  <c r="BB49" i="101"/>
  <c r="BA49" i="101"/>
  <c r="AZ49" i="101"/>
  <c r="AY49" i="101"/>
  <c r="AX49" i="101"/>
  <c r="AW49" i="101"/>
  <c r="AV49" i="101"/>
  <c r="AU49" i="101"/>
  <c r="AT49" i="101"/>
  <c r="AS49" i="101"/>
  <c r="AR49" i="101"/>
  <c r="AQ49" i="101"/>
  <c r="AP49" i="101"/>
  <c r="AO49" i="101"/>
  <c r="AN49" i="101"/>
  <c r="AM49" i="101"/>
  <c r="AI49" i="101"/>
  <c r="AH49" i="101"/>
  <c r="BE48" i="101"/>
  <c r="BD48" i="101"/>
  <c r="BC48" i="101"/>
  <c r="BB48" i="101"/>
  <c r="BA48" i="101"/>
  <c r="AZ48" i="101"/>
  <c r="AY48" i="101"/>
  <c r="AX48" i="101"/>
  <c r="AW48" i="101"/>
  <c r="AV48" i="101"/>
  <c r="AU48" i="101"/>
  <c r="AT48" i="101"/>
  <c r="AS48" i="101"/>
  <c r="AR48" i="101"/>
  <c r="AQ48" i="101"/>
  <c r="AP48" i="101"/>
  <c r="AO48" i="101"/>
  <c r="AN48" i="101"/>
  <c r="AM48" i="101"/>
  <c r="AI48" i="101"/>
  <c r="AH48" i="101"/>
  <c r="BE47" i="101"/>
  <c r="BD47" i="101"/>
  <c r="BC47" i="101"/>
  <c r="BB47" i="101"/>
  <c r="BA47" i="101"/>
  <c r="AZ47" i="101"/>
  <c r="AY47" i="101"/>
  <c r="AX47" i="101"/>
  <c r="AW47" i="101"/>
  <c r="AV47" i="101"/>
  <c r="AU47" i="101"/>
  <c r="AT47" i="101"/>
  <c r="AS47" i="101"/>
  <c r="AR47" i="101"/>
  <c r="AQ47" i="101"/>
  <c r="AP47" i="101"/>
  <c r="AO47" i="101"/>
  <c r="AN47" i="101"/>
  <c r="AM47" i="101"/>
  <c r="AI47" i="101"/>
  <c r="AH47" i="101"/>
  <c r="BE46" i="101"/>
  <c r="BD46" i="101"/>
  <c r="BC46" i="101"/>
  <c r="BB46" i="101"/>
  <c r="BA46" i="101"/>
  <c r="AZ46" i="101"/>
  <c r="AY46" i="101"/>
  <c r="AX46" i="101"/>
  <c r="AW46" i="101"/>
  <c r="AV46" i="101"/>
  <c r="AU46" i="101"/>
  <c r="AT46" i="101"/>
  <c r="AS46" i="101"/>
  <c r="AR46" i="101"/>
  <c r="AQ46" i="101"/>
  <c r="AP46" i="101"/>
  <c r="AO46" i="101"/>
  <c r="AN46" i="101"/>
  <c r="AM46" i="101"/>
  <c r="AI46" i="101"/>
  <c r="AH46" i="101"/>
  <c r="BE45" i="101"/>
  <c r="BD45" i="101"/>
  <c r="BC45" i="101"/>
  <c r="BB45" i="101"/>
  <c r="BA45" i="101"/>
  <c r="AZ45" i="101"/>
  <c r="AY45" i="101"/>
  <c r="AX45" i="101"/>
  <c r="AW45" i="101"/>
  <c r="AV45" i="101"/>
  <c r="AU45" i="101"/>
  <c r="AT45" i="101"/>
  <c r="AS45" i="101"/>
  <c r="AR45" i="101"/>
  <c r="AQ45" i="101"/>
  <c r="AP45" i="101"/>
  <c r="AO45" i="101"/>
  <c r="AN45" i="101"/>
  <c r="AM45" i="101"/>
  <c r="AI45" i="101"/>
  <c r="AH45" i="101"/>
  <c r="BE44" i="101"/>
  <c r="BD44" i="101"/>
  <c r="BC44" i="101"/>
  <c r="BB44" i="101"/>
  <c r="BA44" i="101"/>
  <c r="AZ44" i="101"/>
  <c r="AY44" i="101"/>
  <c r="AX44" i="101"/>
  <c r="AW44" i="101"/>
  <c r="AV44" i="101"/>
  <c r="AU44" i="101"/>
  <c r="AT44" i="101"/>
  <c r="AS44" i="101"/>
  <c r="AR44" i="101"/>
  <c r="AQ44" i="101"/>
  <c r="AP44" i="101"/>
  <c r="AO44" i="101"/>
  <c r="AN44" i="101"/>
  <c r="AM44" i="101"/>
  <c r="AI44" i="101"/>
  <c r="AH44" i="101"/>
  <c r="BE43" i="101"/>
  <c r="BD43" i="101"/>
  <c r="BC43" i="101"/>
  <c r="BB43" i="101"/>
  <c r="BA43" i="101"/>
  <c r="AZ43" i="101"/>
  <c r="AY43" i="101"/>
  <c r="AX43" i="101"/>
  <c r="AW43" i="101"/>
  <c r="AV43" i="101"/>
  <c r="AU43" i="101"/>
  <c r="AT43" i="101"/>
  <c r="AS43" i="101"/>
  <c r="AR43" i="101"/>
  <c r="AQ43" i="101"/>
  <c r="AP43" i="101"/>
  <c r="AO43" i="101"/>
  <c r="AN43" i="101"/>
  <c r="AM43" i="101"/>
  <c r="AI43" i="101"/>
  <c r="AH43" i="101"/>
  <c r="BE42" i="101"/>
  <c r="BD42" i="101"/>
  <c r="BC42" i="101"/>
  <c r="BB42" i="101"/>
  <c r="BA42" i="101"/>
  <c r="AZ42" i="101"/>
  <c r="AY42" i="101"/>
  <c r="AX42" i="101"/>
  <c r="AW42" i="101"/>
  <c r="AV42" i="101"/>
  <c r="AU42" i="101"/>
  <c r="AT42" i="101"/>
  <c r="AS42" i="101"/>
  <c r="AR42" i="101"/>
  <c r="AQ42" i="101"/>
  <c r="AP42" i="101"/>
  <c r="AO42" i="101"/>
  <c r="AN42" i="101"/>
  <c r="AM42" i="101"/>
  <c r="AI42" i="101"/>
  <c r="AH42" i="101"/>
  <c r="BE41" i="101"/>
  <c r="BD41" i="101"/>
  <c r="BC41" i="101"/>
  <c r="BB41" i="101"/>
  <c r="BA41" i="101"/>
  <c r="AZ41" i="101"/>
  <c r="AY41" i="101"/>
  <c r="AX41" i="101"/>
  <c r="AW41" i="101"/>
  <c r="AV41" i="101"/>
  <c r="AU41" i="101"/>
  <c r="AT41" i="101"/>
  <c r="AS41" i="101"/>
  <c r="AR41" i="101"/>
  <c r="AQ41" i="101"/>
  <c r="AP41" i="101"/>
  <c r="AO41" i="101"/>
  <c r="AN41" i="101"/>
  <c r="AM41" i="101"/>
  <c r="AI41" i="101"/>
  <c r="AH41" i="101"/>
  <c r="BE40" i="101"/>
  <c r="BD40" i="101"/>
  <c r="BC40" i="101"/>
  <c r="BB40" i="101"/>
  <c r="BA40" i="101"/>
  <c r="AZ40" i="101"/>
  <c r="AY40" i="101"/>
  <c r="AX40" i="101"/>
  <c r="AW40" i="101"/>
  <c r="AV40" i="101"/>
  <c r="AU40" i="101"/>
  <c r="AT40" i="101"/>
  <c r="AS40" i="101"/>
  <c r="AR40" i="101"/>
  <c r="AQ40" i="101"/>
  <c r="AP40" i="101"/>
  <c r="AO40" i="101"/>
  <c r="AN40" i="101"/>
  <c r="AM40" i="101"/>
  <c r="BE39" i="101"/>
  <c r="BD39" i="101"/>
  <c r="BC39" i="101"/>
  <c r="BB39" i="101"/>
  <c r="BA39" i="101"/>
  <c r="AZ39" i="101"/>
  <c r="AY39" i="101"/>
  <c r="AX39" i="101"/>
  <c r="AW39" i="101"/>
  <c r="AV39" i="101"/>
  <c r="AU39" i="101"/>
  <c r="AT39" i="101"/>
  <c r="AS39" i="101"/>
  <c r="AR39" i="101"/>
  <c r="AQ39" i="101"/>
  <c r="AP39" i="101"/>
  <c r="AO39" i="101"/>
  <c r="AN39" i="101"/>
  <c r="AM39" i="101"/>
  <c r="AI39" i="101"/>
  <c r="AH39" i="101"/>
  <c r="BE38" i="101"/>
  <c r="BD38" i="101"/>
  <c r="BC38" i="101"/>
  <c r="BB38" i="101"/>
  <c r="BA38" i="101"/>
  <c r="AZ38" i="101"/>
  <c r="AY38" i="101"/>
  <c r="AX38" i="101"/>
  <c r="AW38" i="101"/>
  <c r="AV38" i="101"/>
  <c r="AU38" i="101"/>
  <c r="AT38" i="101"/>
  <c r="AS38" i="101"/>
  <c r="AR38" i="101"/>
  <c r="AQ38" i="101"/>
  <c r="AP38" i="101"/>
  <c r="AO38" i="101"/>
  <c r="AN38" i="101"/>
  <c r="AM38" i="101"/>
  <c r="AI38" i="101"/>
  <c r="AH38" i="101"/>
  <c r="BE37" i="101"/>
  <c r="BD37" i="101"/>
  <c r="BC37" i="101"/>
  <c r="BB37" i="101"/>
  <c r="BA37" i="101"/>
  <c r="AZ37" i="101"/>
  <c r="AY37" i="101"/>
  <c r="AX37" i="101"/>
  <c r="AW37" i="101"/>
  <c r="AV37" i="101"/>
  <c r="AU37" i="101"/>
  <c r="AT37" i="101"/>
  <c r="AS37" i="101"/>
  <c r="AR37" i="101"/>
  <c r="AQ37" i="101"/>
  <c r="AP37" i="101"/>
  <c r="AO37" i="101"/>
  <c r="AN37" i="101"/>
  <c r="AM37" i="101"/>
  <c r="AI37" i="101"/>
  <c r="AJ37" i="101" s="1"/>
  <c r="AH37" i="101"/>
  <c r="BE36" i="101"/>
  <c r="BD36" i="101"/>
  <c r="BC36" i="101"/>
  <c r="BB36" i="101"/>
  <c r="BA36" i="101"/>
  <c r="AZ36" i="101"/>
  <c r="AY36" i="101"/>
  <c r="AX36" i="101"/>
  <c r="AW36" i="101"/>
  <c r="AV36" i="101"/>
  <c r="AU36" i="101"/>
  <c r="AT36" i="101"/>
  <c r="AS36" i="101"/>
  <c r="AR36" i="101"/>
  <c r="AQ36" i="101"/>
  <c r="AP36" i="101"/>
  <c r="AO36" i="101"/>
  <c r="AN36" i="101"/>
  <c r="AM36" i="101"/>
  <c r="AI36" i="101"/>
  <c r="AH36" i="101"/>
  <c r="BE35" i="101"/>
  <c r="BD35" i="101"/>
  <c r="BC35" i="101"/>
  <c r="BB35" i="101"/>
  <c r="BA35" i="101"/>
  <c r="AZ35" i="101"/>
  <c r="AY35" i="101"/>
  <c r="AX35" i="101"/>
  <c r="AW35" i="101"/>
  <c r="AV35" i="101"/>
  <c r="AU35" i="101"/>
  <c r="AT35" i="101"/>
  <c r="AS35" i="101"/>
  <c r="AR35" i="101"/>
  <c r="AQ35" i="101"/>
  <c r="AP35" i="101"/>
  <c r="AO35" i="101"/>
  <c r="AN35" i="101"/>
  <c r="AM35" i="101"/>
  <c r="BE34" i="101"/>
  <c r="BD34" i="101"/>
  <c r="BC34" i="101"/>
  <c r="BB34" i="101"/>
  <c r="BA34" i="101"/>
  <c r="AZ34" i="101"/>
  <c r="AY34" i="101"/>
  <c r="AX34" i="101"/>
  <c r="AW34" i="101"/>
  <c r="AV34" i="101"/>
  <c r="AU34" i="101"/>
  <c r="AT34" i="101"/>
  <c r="AS34" i="101"/>
  <c r="AR34" i="101"/>
  <c r="AQ34" i="101"/>
  <c r="AP34" i="101"/>
  <c r="AO34" i="101"/>
  <c r="AN34" i="101"/>
  <c r="AM34" i="101"/>
  <c r="BE33" i="101"/>
  <c r="BD33" i="101"/>
  <c r="BC33" i="101"/>
  <c r="BB33" i="101"/>
  <c r="BA33" i="101"/>
  <c r="AZ33" i="101"/>
  <c r="AY33" i="101"/>
  <c r="AX33" i="101"/>
  <c r="AW33" i="101"/>
  <c r="AV33" i="101"/>
  <c r="AU33" i="101"/>
  <c r="AT33" i="101"/>
  <c r="AS33" i="101"/>
  <c r="AR33" i="101"/>
  <c r="AQ33" i="101"/>
  <c r="AP33" i="101"/>
  <c r="AO33" i="101"/>
  <c r="AN33" i="101"/>
  <c r="AM33" i="101"/>
  <c r="AI33" i="101"/>
  <c r="AH33" i="101"/>
  <c r="BE32" i="101"/>
  <c r="BD32" i="101"/>
  <c r="BC32" i="101"/>
  <c r="BB32" i="101"/>
  <c r="BA32" i="101"/>
  <c r="AZ32" i="101"/>
  <c r="AY32" i="101"/>
  <c r="AX32" i="101"/>
  <c r="AW32" i="101"/>
  <c r="AV32" i="101"/>
  <c r="AU32" i="101"/>
  <c r="AT32" i="101"/>
  <c r="AS32" i="101"/>
  <c r="AR32" i="101"/>
  <c r="AQ32" i="101"/>
  <c r="AP32" i="101"/>
  <c r="AO32" i="101"/>
  <c r="AN32" i="101"/>
  <c r="AM32" i="101"/>
  <c r="AI32" i="101"/>
  <c r="AH32" i="101"/>
  <c r="BE31" i="101"/>
  <c r="BD31" i="101"/>
  <c r="BC31" i="101"/>
  <c r="BB31" i="101"/>
  <c r="BA31" i="101"/>
  <c r="AZ31" i="101"/>
  <c r="AY31" i="101"/>
  <c r="AX31" i="101"/>
  <c r="AW31" i="101"/>
  <c r="AV31" i="101"/>
  <c r="AU31" i="101"/>
  <c r="AT31" i="101"/>
  <c r="AS31" i="101"/>
  <c r="AR31" i="101"/>
  <c r="AQ31" i="101"/>
  <c r="AP31" i="101"/>
  <c r="AO31" i="101"/>
  <c r="AN31" i="101"/>
  <c r="AM31" i="101"/>
  <c r="AI31" i="101"/>
  <c r="AH31" i="101"/>
  <c r="BE30" i="101"/>
  <c r="BD30" i="101"/>
  <c r="BC30" i="101"/>
  <c r="BB30" i="101"/>
  <c r="BA30" i="101"/>
  <c r="AZ30" i="101"/>
  <c r="AY30" i="101"/>
  <c r="AX30" i="101"/>
  <c r="AW30" i="101"/>
  <c r="AV30" i="101"/>
  <c r="AU30" i="101"/>
  <c r="AT30" i="101"/>
  <c r="AS30" i="101"/>
  <c r="AR30" i="101"/>
  <c r="AQ30" i="101"/>
  <c r="AP30" i="101"/>
  <c r="AO30" i="101"/>
  <c r="AN30" i="101"/>
  <c r="AM30" i="101"/>
  <c r="AI30" i="101"/>
  <c r="AH30" i="101"/>
  <c r="BE29" i="101"/>
  <c r="BD29" i="101"/>
  <c r="BC29" i="101"/>
  <c r="BB29" i="101"/>
  <c r="BA29" i="101"/>
  <c r="AZ29" i="101"/>
  <c r="AY29" i="101"/>
  <c r="AX29" i="101"/>
  <c r="AW29" i="101"/>
  <c r="AV29" i="101"/>
  <c r="AU29" i="101"/>
  <c r="AT29" i="101"/>
  <c r="AS29" i="101"/>
  <c r="AR29" i="101"/>
  <c r="AQ29" i="101"/>
  <c r="AP29" i="101"/>
  <c r="AO29" i="101"/>
  <c r="AN29" i="101"/>
  <c r="AM29" i="101"/>
  <c r="AI29" i="101"/>
  <c r="AH29" i="101"/>
  <c r="BE28" i="101"/>
  <c r="BD28" i="101"/>
  <c r="BC28" i="101"/>
  <c r="BB28" i="101"/>
  <c r="BA28" i="101"/>
  <c r="AZ28" i="101"/>
  <c r="AY28" i="101"/>
  <c r="AX28" i="101"/>
  <c r="AW28" i="101"/>
  <c r="AV28" i="101"/>
  <c r="AU28" i="101"/>
  <c r="AT28" i="101"/>
  <c r="AS28" i="101"/>
  <c r="AR28" i="101"/>
  <c r="AQ28" i="101"/>
  <c r="AP28" i="101"/>
  <c r="AO28" i="101"/>
  <c r="AN28" i="101"/>
  <c r="AM28" i="101"/>
  <c r="AI28" i="101"/>
  <c r="AH28" i="101"/>
  <c r="BE27" i="101"/>
  <c r="BD27" i="101"/>
  <c r="BC27" i="101"/>
  <c r="BB27" i="101"/>
  <c r="BA27" i="101"/>
  <c r="AZ27" i="101"/>
  <c r="AY27" i="101"/>
  <c r="AX27" i="101"/>
  <c r="AW27" i="101"/>
  <c r="AV27" i="101"/>
  <c r="AU27" i="101"/>
  <c r="AT27" i="101"/>
  <c r="AS27" i="101"/>
  <c r="AR27" i="101"/>
  <c r="AQ27" i="101"/>
  <c r="AP27" i="101"/>
  <c r="AO27" i="101"/>
  <c r="AN27" i="101"/>
  <c r="AM27" i="101"/>
  <c r="AI27" i="101"/>
  <c r="AH27" i="101"/>
  <c r="BE26" i="101"/>
  <c r="BD26" i="101"/>
  <c r="BC26" i="101"/>
  <c r="BB26" i="101"/>
  <c r="BA26" i="101"/>
  <c r="AZ26" i="101"/>
  <c r="AY26" i="101"/>
  <c r="AX26" i="101"/>
  <c r="AW26" i="101"/>
  <c r="AV26" i="101"/>
  <c r="AU26" i="101"/>
  <c r="AT26" i="101"/>
  <c r="AS26" i="101"/>
  <c r="AR26" i="101"/>
  <c r="AQ26" i="101"/>
  <c r="AP26" i="101"/>
  <c r="AO26" i="101"/>
  <c r="AN26" i="101"/>
  <c r="AM26" i="101"/>
  <c r="BE25" i="101"/>
  <c r="BD25" i="101"/>
  <c r="BC25" i="101"/>
  <c r="BB25" i="101"/>
  <c r="BA25" i="101"/>
  <c r="AZ25" i="101"/>
  <c r="AY25" i="101"/>
  <c r="AX25" i="101"/>
  <c r="AW25" i="101"/>
  <c r="AV25" i="101"/>
  <c r="AU25" i="101"/>
  <c r="AT25" i="101"/>
  <c r="AS25" i="101"/>
  <c r="AR25" i="101"/>
  <c r="AQ25" i="101"/>
  <c r="AP25" i="101"/>
  <c r="AO25" i="101"/>
  <c r="AN25" i="101"/>
  <c r="AM25" i="101"/>
  <c r="BE24" i="101"/>
  <c r="BD24" i="101"/>
  <c r="BC24" i="101"/>
  <c r="BB24" i="101"/>
  <c r="BA24" i="101"/>
  <c r="AZ24" i="101"/>
  <c r="AY24" i="101"/>
  <c r="AX24" i="101"/>
  <c r="AW24" i="101"/>
  <c r="AV24" i="101"/>
  <c r="AU24" i="101"/>
  <c r="AT24" i="101"/>
  <c r="AS24" i="101"/>
  <c r="AR24" i="101"/>
  <c r="AQ24" i="101"/>
  <c r="AP24" i="101"/>
  <c r="AO24" i="101"/>
  <c r="AN24" i="101"/>
  <c r="AM24" i="101"/>
  <c r="AI24" i="101"/>
  <c r="AH24" i="101"/>
  <c r="BE23" i="101"/>
  <c r="BD23" i="101"/>
  <c r="BC23" i="101"/>
  <c r="BB23" i="101"/>
  <c r="BA23" i="101"/>
  <c r="AZ23" i="101"/>
  <c r="AY23" i="101"/>
  <c r="AX23" i="101"/>
  <c r="AW23" i="101"/>
  <c r="AV23" i="101"/>
  <c r="AU23" i="101"/>
  <c r="AT23" i="101"/>
  <c r="AS23" i="101"/>
  <c r="AR23" i="101"/>
  <c r="AQ23" i="101"/>
  <c r="AP23" i="101"/>
  <c r="AO23" i="101"/>
  <c r="AN23" i="101"/>
  <c r="AM23" i="101"/>
  <c r="BE22" i="101"/>
  <c r="BD22" i="101"/>
  <c r="BC22" i="101"/>
  <c r="BB22" i="101"/>
  <c r="BA22" i="101"/>
  <c r="AZ22" i="101"/>
  <c r="AY22" i="101"/>
  <c r="AX22" i="101"/>
  <c r="AW22" i="101"/>
  <c r="AV22" i="101"/>
  <c r="AU22" i="101"/>
  <c r="AT22" i="101"/>
  <c r="AS22" i="101"/>
  <c r="AR22" i="101"/>
  <c r="AQ22" i="101"/>
  <c r="AP22" i="101"/>
  <c r="AO22" i="101"/>
  <c r="AN22" i="101"/>
  <c r="AM22" i="101"/>
  <c r="AI22" i="101"/>
  <c r="AH22" i="101"/>
  <c r="AJ22" i="101" s="1"/>
  <c r="BE21" i="101"/>
  <c r="BD21" i="101"/>
  <c r="BC21" i="101"/>
  <c r="BB21" i="101"/>
  <c r="BA21" i="101"/>
  <c r="AZ21" i="101"/>
  <c r="AY21" i="101"/>
  <c r="AX21" i="101"/>
  <c r="AW21" i="101"/>
  <c r="AV21" i="101"/>
  <c r="AU21" i="101"/>
  <c r="AT21" i="101"/>
  <c r="AS21" i="101"/>
  <c r="AR21" i="101"/>
  <c r="AQ21" i="101"/>
  <c r="AP21" i="101"/>
  <c r="AO21" i="101"/>
  <c r="AN21" i="101"/>
  <c r="AM21" i="101"/>
  <c r="AI21" i="101"/>
  <c r="AJ21" i="101" s="1"/>
  <c r="AH21" i="101"/>
  <c r="BE20" i="101"/>
  <c r="BD20" i="101"/>
  <c r="BC20" i="101"/>
  <c r="BB20" i="101"/>
  <c r="BA20" i="101"/>
  <c r="AZ20" i="101"/>
  <c r="AY20" i="101"/>
  <c r="AX20" i="101"/>
  <c r="AW20" i="101"/>
  <c r="AV20" i="101"/>
  <c r="AU20" i="101"/>
  <c r="AT20" i="101"/>
  <c r="AS20" i="101"/>
  <c r="AR20" i="101"/>
  <c r="AQ20" i="101"/>
  <c r="AP20" i="101"/>
  <c r="AO20" i="101"/>
  <c r="AN20" i="101"/>
  <c r="AM20" i="101"/>
  <c r="AI20" i="101"/>
  <c r="AH20" i="101"/>
  <c r="BE19" i="101"/>
  <c r="BD19" i="101"/>
  <c r="BC19" i="101"/>
  <c r="BB19" i="101"/>
  <c r="BA19" i="101"/>
  <c r="AZ19" i="101"/>
  <c r="AY19" i="101"/>
  <c r="AX19" i="101"/>
  <c r="AW19" i="101"/>
  <c r="AV19" i="101"/>
  <c r="AU19" i="101"/>
  <c r="AT19" i="101"/>
  <c r="AS19" i="101"/>
  <c r="AR19" i="101"/>
  <c r="AQ19" i="101"/>
  <c r="AP19" i="101"/>
  <c r="AO19" i="101"/>
  <c r="AN19" i="101"/>
  <c r="AM19" i="101"/>
  <c r="AI19" i="101"/>
  <c r="AH19" i="101"/>
  <c r="BE18" i="101"/>
  <c r="BD18" i="101"/>
  <c r="BC18" i="101"/>
  <c r="BB18" i="101"/>
  <c r="BA18" i="101"/>
  <c r="AZ18" i="101"/>
  <c r="AY18" i="101"/>
  <c r="AX18" i="101"/>
  <c r="AW18" i="101"/>
  <c r="AV18" i="101"/>
  <c r="AU18" i="101"/>
  <c r="AT18" i="101"/>
  <c r="AS18" i="101"/>
  <c r="AR18" i="101"/>
  <c r="AQ18" i="101"/>
  <c r="AP18" i="101"/>
  <c r="AO18" i="101"/>
  <c r="AN18" i="101"/>
  <c r="AM18" i="101"/>
  <c r="AI18" i="101"/>
  <c r="AH18" i="101"/>
  <c r="BE17" i="101"/>
  <c r="BD17" i="101"/>
  <c r="BC17" i="101"/>
  <c r="BB17" i="101"/>
  <c r="BA17" i="101"/>
  <c r="AZ17" i="101"/>
  <c r="AY17" i="101"/>
  <c r="AX17" i="101"/>
  <c r="AW17" i="101"/>
  <c r="AV17" i="101"/>
  <c r="AU17" i="101"/>
  <c r="AT17" i="101"/>
  <c r="AS17" i="101"/>
  <c r="AR17" i="101"/>
  <c r="AQ17" i="101"/>
  <c r="AP17" i="101"/>
  <c r="AO17" i="101"/>
  <c r="AN17" i="101"/>
  <c r="AM17" i="101"/>
  <c r="AI17" i="101"/>
  <c r="AJ17" i="101" s="1"/>
  <c r="AH17" i="101"/>
  <c r="BE16" i="101"/>
  <c r="BD16" i="101"/>
  <c r="BC16" i="101"/>
  <c r="BB16" i="101"/>
  <c r="BA16" i="101"/>
  <c r="AZ16" i="101"/>
  <c r="AY16" i="101"/>
  <c r="AX16" i="101"/>
  <c r="AW16" i="101"/>
  <c r="AV16" i="101"/>
  <c r="AU16" i="101"/>
  <c r="AT16" i="101"/>
  <c r="AS16" i="101"/>
  <c r="AR16" i="101"/>
  <c r="AQ16" i="101"/>
  <c r="AP16" i="101"/>
  <c r="AO16" i="101"/>
  <c r="AN16" i="101"/>
  <c r="AM16" i="101"/>
  <c r="AI16" i="101"/>
  <c r="AH16" i="101"/>
  <c r="BE15" i="101"/>
  <c r="BD15" i="101"/>
  <c r="BC15" i="101"/>
  <c r="BB15" i="101"/>
  <c r="BA15" i="101"/>
  <c r="AZ15" i="101"/>
  <c r="AY15" i="101"/>
  <c r="AX15" i="101"/>
  <c r="AW15" i="101"/>
  <c r="AV15" i="101"/>
  <c r="AU15" i="101"/>
  <c r="AT15" i="101"/>
  <c r="AS15" i="101"/>
  <c r="AR15" i="101"/>
  <c r="AQ15" i="101"/>
  <c r="AP15" i="101"/>
  <c r="AO15" i="101"/>
  <c r="AN15" i="101"/>
  <c r="AM15" i="101"/>
  <c r="AI15" i="101"/>
  <c r="AH15" i="101"/>
  <c r="BE14" i="101"/>
  <c r="BD14" i="101"/>
  <c r="BC14" i="101"/>
  <c r="BB14" i="101"/>
  <c r="BA14" i="101"/>
  <c r="AZ14" i="101"/>
  <c r="AY14" i="101"/>
  <c r="AX14" i="101"/>
  <c r="AW14" i="101"/>
  <c r="AV14" i="101"/>
  <c r="AU14" i="101"/>
  <c r="AT14" i="101"/>
  <c r="AS14" i="101"/>
  <c r="AR14" i="101"/>
  <c r="AQ14" i="101"/>
  <c r="AP14" i="101"/>
  <c r="AO14" i="101"/>
  <c r="AN14" i="101"/>
  <c r="AM14" i="101"/>
  <c r="AI14" i="101"/>
  <c r="AH14" i="101"/>
  <c r="BE13" i="101"/>
  <c r="BD13" i="101"/>
  <c r="BC13" i="101"/>
  <c r="BB13" i="101"/>
  <c r="BA13" i="101"/>
  <c r="AZ13" i="101"/>
  <c r="AY13" i="101"/>
  <c r="AX13" i="101"/>
  <c r="AW13" i="101"/>
  <c r="AV13" i="101"/>
  <c r="AU13" i="101"/>
  <c r="AT13" i="101"/>
  <c r="AS13" i="101"/>
  <c r="AR13" i="101"/>
  <c r="AQ13" i="101"/>
  <c r="AP13" i="101"/>
  <c r="AO13" i="101"/>
  <c r="AN13" i="101"/>
  <c r="AM13" i="101"/>
  <c r="AI13" i="101"/>
  <c r="AH13" i="101"/>
  <c r="BE12" i="101"/>
  <c r="BD12" i="101"/>
  <c r="BC12" i="101"/>
  <c r="BB12" i="101"/>
  <c r="BA12" i="101"/>
  <c r="AZ12" i="101"/>
  <c r="AY12" i="101"/>
  <c r="AX12" i="101"/>
  <c r="AW12" i="101"/>
  <c r="AV12" i="101"/>
  <c r="AU12" i="101"/>
  <c r="AT12" i="101"/>
  <c r="AS12" i="101"/>
  <c r="AR12" i="101"/>
  <c r="AQ12" i="101"/>
  <c r="AP12" i="101"/>
  <c r="AO12" i="101"/>
  <c r="AN12" i="101"/>
  <c r="AM12" i="101"/>
  <c r="AI12" i="101"/>
  <c r="AH12" i="101"/>
  <c r="BE11" i="101"/>
  <c r="BD11" i="101"/>
  <c r="BC11" i="101"/>
  <c r="BB11" i="101"/>
  <c r="BA11" i="101"/>
  <c r="AZ11" i="101"/>
  <c r="AY11" i="101"/>
  <c r="AX11" i="101"/>
  <c r="AW11" i="101"/>
  <c r="AV11" i="101"/>
  <c r="AU11" i="101"/>
  <c r="AT11" i="101"/>
  <c r="AS11" i="101"/>
  <c r="AR11" i="101"/>
  <c r="AQ11" i="101"/>
  <c r="AP11" i="101"/>
  <c r="AO11" i="101"/>
  <c r="AN11" i="101"/>
  <c r="AM11" i="101"/>
  <c r="AI11" i="101"/>
  <c r="AH11" i="101"/>
  <c r="BE10" i="101"/>
  <c r="BD10" i="101"/>
  <c r="BC10" i="101"/>
  <c r="BB10" i="101"/>
  <c r="BA10" i="101"/>
  <c r="AZ10" i="101"/>
  <c r="AY10" i="101"/>
  <c r="AX10" i="101"/>
  <c r="AW10" i="101"/>
  <c r="AV10" i="101"/>
  <c r="AU10" i="101"/>
  <c r="AT10" i="101"/>
  <c r="AS10" i="101"/>
  <c r="AR10" i="101"/>
  <c r="AQ10" i="101"/>
  <c r="AP10" i="101"/>
  <c r="AO10" i="101"/>
  <c r="AN10" i="101"/>
  <c r="AM10" i="101"/>
  <c r="AI10" i="101"/>
  <c r="AH10" i="101"/>
  <c r="AJ10" i="101" s="1"/>
  <c r="BE9" i="101"/>
  <c r="BD9" i="101"/>
  <c r="BC9" i="101"/>
  <c r="BB9" i="101"/>
  <c r="BA9" i="101"/>
  <c r="AZ9" i="101"/>
  <c r="AY9" i="101"/>
  <c r="AX9" i="101"/>
  <c r="AW9" i="101"/>
  <c r="AV9" i="101"/>
  <c r="AU9" i="101"/>
  <c r="AT9" i="101"/>
  <c r="AS9" i="101"/>
  <c r="AR9" i="101"/>
  <c r="AQ9" i="101"/>
  <c r="AP9" i="101"/>
  <c r="AO9" i="101"/>
  <c r="AN9" i="101"/>
  <c r="AM9" i="101"/>
  <c r="AI9" i="101"/>
  <c r="AJ9" i="101" s="1"/>
  <c r="AH9" i="101"/>
  <c r="AI8" i="101"/>
  <c r="AJ8" i="101" s="1"/>
  <c r="AH8" i="101"/>
  <c r="BE7" i="101"/>
  <c r="BD7" i="101"/>
  <c r="BC7" i="101"/>
  <c r="BB7" i="101"/>
  <c r="BA7" i="101"/>
  <c r="AZ7" i="101"/>
  <c r="AY7" i="101"/>
  <c r="AX7" i="101"/>
  <c r="AW7" i="101"/>
  <c r="AV7" i="101"/>
  <c r="AU7" i="101"/>
  <c r="AT7" i="101"/>
  <c r="AS7" i="101"/>
  <c r="AR7" i="101"/>
  <c r="AQ7" i="101"/>
  <c r="AP7" i="101"/>
  <c r="AO7" i="101"/>
  <c r="AN7" i="101"/>
  <c r="AM7" i="101"/>
  <c r="BE188" i="100"/>
  <c r="BD188" i="100"/>
  <c r="BC188" i="100"/>
  <c r="BB188" i="100"/>
  <c r="BA188" i="100"/>
  <c r="AZ188" i="100"/>
  <c r="AY188" i="100"/>
  <c r="AX188" i="100"/>
  <c r="AW188" i="100"/>
  <c r="AV188" i="100"/>
  <c r="AU188" i="100"/>
  <c r="AT188" i="100"/>
  <c r="AS188" i="100"/>
  <c r="AR188" i="100"/>
  <c r="AQ188" i="100"/>
  <c r="AP188" i="100"/>
  <c r="AO188" i="100"/>
  <c r="AN188" i="100"/>
  <c r="AM188" i="100"/>
  <c r="BE187" i="100"/>
  <c r="BD187" i="100"/>
  <c r="BC187" i="100"/>
  <c r="BB187" i="100"/>
  <c r="BA187" i="100"/>
  <c r="AZ187" i="100"/>
  <c r="AY187" i="100"/>
  <c r="AX187" i="100"/>
  <c r="AW187" i="100"/>
  <c r="AV187" i="100"/>
  <c r="AU187" i="100"/>
  <c r="AT187" i="100"/>
  <c r="AS187" i="100"/>
  <c r="AR187" i="100"/>
  <c r="AQ187" i="100"/>
  <c r="AP187" i="100"/>
  <c r="AO187" i="100"/>
  <c r="AN187" i="100"/>
  <c r="AM187" i="100"/>
  <c r="AI187" i="100"/>
  <c r="AH187" i="100"/>
  <c r="AJ187" i="100" s="1"/>
  <c r="BE186" i="100"/>
  <c r="BD186" i="100"/>
  <c r="BC186" i="100"/>
  <c r="BB186" i="100"/>
  <c r="BA186" i="100"/>
  <c r="AZ186" i="100"/>
  <c r="AY186" i="100"/>
  <c r="AX186" i="100"/>
  <c r="AW186" i="100"/>
  <c r="AV186" i="100"/>
  <c r="AU186" i="100"/>
  <c r="AT186" i="100"/>
  <c r="AS186" i="100"/>
  <c r="AR186" i="100"/>
  <c r="AQ186" i="100"/>
  <c r="AP186" i="100"/>
  <c r="AO186" i="100"/>
  <c r="AN186" i="100"/>
  <c r="AM186" i="100"/>
  <c r="AI186" i="100"/>
  <c r="AH186" i="100"/>
  <c r="BE185" i="100"/>
  <c r="BD185" i="100"/>
  <c r="BC185" i="100"/>
  <c r="BB185" i="100"/>
  <c r="BA185" i="100"/>
  <c r="AZ185" i="100"/>
  <c r="AY185" i="100"/>
  <c r="AX185" i="100"/>
  <c r="AW185" i="100"/>
  <c r="AV185" i="100"/>
  <c r="AU185" i="100"/>
  <c r="AT185" i="100"/>
  <c r="AS185" i="100"/>
  <c r="AR185" i="100"/>
  <c r="AQ185" i="100"/>
  <c r="AP185" i="100"/>
  <c r="AO185" i="100"/>
  <c r="AN185" i="100"/>
  <c r="AM185" i="100"/>
  <c r="AI185" i="100"/>
  <c r="AH185" i="100"/>
  <c r="BE184" i="100"/>
  <c r="BD184" i="100"/>
  <c r="BC184" i="100"/>
  <c r="BB184" i="100"/>
  <c r="BA184" i="100"/>
  <c r="AZ184" i="100"/>
  <c r="AY184" i="100"/>
  <c r="AX184" i="100"/>
  <c r="AW184" i="100"/>
  <c r="AV184" i="100"/>
  <c r="AU184" i="100"/>
  <c r="AT184" i="100"/>
  <c r="AS184" i="100"/>
  <c r="AR184" i="100"/>
  <c r="AQ184" i="100"/>
  <c r="AP184" i="100"/>
  <c r="AO184" i="100"/>
  <c r="AN184" i="100"/>
  <c r="AM184" i="100"/>
  <c r="AI184" i="100"/>
  <c r="AJ184" i="100" s="1"/>
  <c r="AH184" i="100"/>
  <c r="BE183" i="100"/>
  <c r="BD183" i="100"/>
  <c r="BC183" i="100"/>
  <c r="BB183" i="100"/>
  <c r="BA183" i="100"/>
  <c r="AZ183" i="100"/>
  <c r="AY183" i="100"/>
  <c r="AX183" i="100"/>
  <c r="AW183" i="100"/>
  <c r="AV183" i="100"/>
  <c r="AU183" i="100"/>
  <c r="AT183" i="100"/>
  <c r="AS183" i="100"/>
  <c r="AR183" i="100"/>
  <c r="AQ183" i="100"/>
  <c r="AP183" i="100"/>
  <c r="AO183" i="100"/>
  <c r="AN183" i="100"/>
  <c r="AM183" i="100"/>
  <c r="AI183" i="100"/>
  <c r="AH183" i="100"/>
  <c r="BE182" i="100"/>
  <c r="BD182" i="100"/>
  <c r="BC182" i="100"/>
  <c r="BB182" i="100"/>
  <c r="BA182" i="100"/>
  <c r="AZ182" i="100"/>
  <c r="AY182" i="100"/>
  <c r="AX182" i="100"/>
  <c r="AW182" i="100"/>
  <c r="AV182" i="100"/>
  <c r="AU182" i="100"/>
  <c r="AT182" i="100"/>
  <c r="AS182" i="100"/>
  <c r="AR182" i="100"/>
  <c r="AQ182" i="100"/>
  <c r="AP182" i="100"/>
  <c r="AO182" i="100"/>
  <c r="AN182" i="100"/>
  <c r="AM182" i="100"/>
  <c r="AI182" i="100"/>
  <c r="AH182" i="100"/>
  <c r="BE181" i="100"/>
  <c r="BD181" i="100"/>
  <c r="BC181" i="100"/>
  <c r="BB181" i="100"/>
  <c r="BA181" i="100"/>
  <c r="AZ181" i="100"/>
  <c r="AY181" i="100"/>
  <c r="AX181" i="100"/>
  <c r="AW181" i="100"/>
  <c r="AV181" i="100"/>
  <c r="AU181" i="100"/>
  <c r="AT181" i="100"/>
  <c r="AS181" i="100"/>
  <c r="AR181" i="100"/>
  <c r="AQ181" i="100"/>
  <c r="AP181" i="100"/>
  <c r="AO181" i="100"/>
  <c r="AN181" i="100"/>
  <c r="AM181" i="100"/>
  <c r="AI181" i="100"/>
  <c r="AH181" i="100"/>
  <c r="BE180" i="100"/>
  <c r="BD180" i="100"/>
  <c r="BC180" i="100"/>
  <c r="BB180" i="100"/>
  <c r="BA180" i="100"/>
  <c r="AZ180" i="100"/>
  <c r="AY180" i="100"/>
  <c r="AX180" i="100"/>
  <c r="AW180" i="100"/>
  <c r="AV180" i="100"/>
  <c r="AU180" i="100"/>
  <c r="AT180" i="100"/>
  <c r="AS180" i="100"/>
  <c r="AR180" i="100"/>
  <c r="AQ180" i="100"/>
  <c r="AP180" i="100"/>
  <c r="AO180" i="100"/>
  <c r="AN180" i="100"/>
  <c r="AM180" i="100"/>
  <c r="AI180" i="100"/>
  <c r="AH180" i="100"/>
  <c r="BE179" i="100"/>
  <c r="BD179" i="100"/>
  <c r="BC179" i="100"/>
  <c r="BB179" i="100"/>
  <c r="BA179" i="100"/>
  <c r="AZ179" i="100"/>
  <c r="AY179" i="100"/>
  <c r="AX179" i="100"/>
  <c r="AW179" i="100"/>
  <c r="AV179" i="100"/>
  <c r="AU179" i="100"/>
  <c r="AT179" i="100"/>
  <c r="AS179" i="100"/>
  <c r="AR179" i="100"/>
  <c r="AQ179" i="100"/>
  <c r="AP179" i="100"/>
  <c r="AO179" i="100"/>
  <c r="AN179" i="100"/>
  <c r="AM179" i="100"/>
  <c r="AI179" i="100"/>
  <c r="AH179" i="100"/>
  <c r="BE178" i="100"/>
  <c r="BD178" i="100"/>
  <c r="BC178" i="100"/>
  <c r="BB178" i="100"/>
  <c r="BA178" i="100"/>
  <c r="AZ178" i="100"/>
  <c r="AY178" i="100"/>
  <c r="AX178" i="100"/>
  <c r="AW178" i="100"/>
  <c r="AV178" i="100"/>
  <c r="AU178" i="100"/>
  <c r="AT178" i="100"/>
  <c r="AS178" i="100"/>
  <c r="AR178" i="100"/>
  <c r="AQ178" i="100"/>
  <c r="AP178" i="100"/>
  <c r="AO178" i="100"/>
  <c r="AN178" i="100"/>
  <c r="AM178" i="100"/>
  <c r="AI178" i="100"/>
  <c r="AH178" i="100"/>
  <c r="BE177" i="100"/>
  <c r="BD177" i="100"/>
  <c r="BC177" i="100"/>
  <c r="BB177" i="100"/>
  <c r="BA177" i="100"/>
  <c r="AZ177" i="100"/>
  <c r="AY177" i="100"/>
  <c r="AX177" i="100"/>
  <c r="AW177" i="100"/>
  <c r="AV177" i="100"/>
  <c r="AU177" i="100"/>
  <c r="AT177" i="100"/>
  <c r="AS177" i="100"/>
  <c r="AR177" i="100"/>
  <c r="AQ177" i="100"/>
  <c r="AP177" i="100"/>
  <c r="AO177" i="100"/>
  <c r="AN177" i="100"/>
  <c r="AM177" i="100"/>
  <c r="AI177" i="100"/>
  <c r="AH177" i="100"/>
  <c r="BE176" i="100"/>
  <c r="BD176" i="100"/>
  <c r="BC176" i="100"/>
  <c r="BB176" i="100"/>
  <c r="BA176" i="100"/>
  <c r="AZ176" i="100"/>
  <c r="AY176" i="100"/>
  <c r="AX176" i="100"/>
  <c r="AW176" i="100"/>
  <c r="AV176" i="100"/>
  <c r="AU176" i="100"/>
  <c r="AT176" i="100"/>
  <c r="AS176" i="100"/>
  <c r="AR176" i="100"/>
  <c r="AQ176" i="100"/>
  <c r="AP176" i="100"/>
  <c r="AO176" i="100"/>
  <c r="AN176" i="100"/>
  <c r="AM176" i="100"/>
  <c r="AI176" i="100"/>
  <c r="AH176" i="100"/>
  <c r="BE175" i="100"/>
  <c r="BD175" i="100"/>
  <c r="BC175" i="100"/>
  <c r="BB175" i="100"/>
  <c r="BA175" i="100"/>
  <c r="AZ175" i="100"/>
  <c r="AY175" i="100"/>
  <c r="AX175" i="100"/>
  <c r="AW175" i="100"/>
  <c r="AV175" i="100"/>
  <c r="AU175" i="100"/>
  <c r="AT175" i="100"/>
  <c r="AS175" i="100"/>
  <c r="AR175" i="100"/>
  <c r="AQ175" i="100"/>
  <c r="AP175" i="100"/>
  <c r="AO175" i="100"/>
  <c r="AN175" i="100"/>
  <c r="AM175" i="100"/>
  <c r="BE174" i="100"/>
  <c r="BD174" i="100"/>
  <c r="BC174" i="100"/>
  <c r="BB174" i="100"/>
  <c r="BA174" i="100"/>
  <c r="AZ174" i="100"/>
  <c r="AY174" i="100"/>
  <c r="AX174" i="100"/>
  <c r="AW174" i="100"/>
  <c r="AV174" i="100"/>
  <c r="AU174" i="100"/>
  <c r="AT174" i="100"/>
  <c r="AS174" i="100"/>
  <c r="AR174" i="100"/>
  <c r="AQ174" i="100"/>
  <c r="AP174" i="100"/>
  <c r="AO174" i="100"/>
  <c r="AN174" i="100"/>
  <c r="AM174" i="100"/>
  <c r="AI174" i="100"/>
  <c r="AH174" i="100"/>
  <c r="BE173" i="100"/>
  <c r="BD173" i="100"/>
  <c r="BC173" i="100"/>
  <c r="BB173" i="100"/>
  <c r="BA173" i="100"/>
  <c r="AZ173" i="100"/>
  <c r="AY173" i="100"/>
  <c r="AX173" i="100"/>
  <c r="AW173" i="100"/>
  <c r="AV173" i="100"/>
  <c r="AU173" i="100"/>
  <c r="AT173" i="100"/>
  <c r="AS173" i="100"/>
  <c r="AR173" i="100"/>
  <c r="AQ173" i="100"/>
  <c r="AP173" i="100"/>
  <c r="AO173" i="100"/>
  <c r="AN173" i="100"/>
  <c r="AM173" i="100"/>
  <c r="BE172" i="100"/>
  <c r="BD172" i="100"/>
  <c r="BC172" i="100"/>
  <c r="BB172" i="100"/>
  <c r="BA172" i="100"/>
  <c r="AZ172" i="100"/>
  <c r="AY172" i="100"/>
  <c r="AX172" i="100"/>
  <c r="AW172" i="100"/>
  <c r="AV172" i="100"/>
  <c r="AU172" i="100"/>
  <c r="AT172" i="100"/>
  <c r="AS172" i="100"/>
  <c r="AR172" i="100"/>
  <c r="AQ172" i="100"/>
  <c r="AP172" i="100"/>
  <c r="AO172" i="100"/>
  <c r="AN172" i="100"/>
  <c r="AM172" i="100"/>
  <c r="AI172" i="100"/>
  <c r="AJ172" i="100" s="1"/>
  <c r="AH172" i="100"/>
  <c r="BE171" i="100"/>
  <c r="BD171" i="100"/>
  <c r="BC171" i="100"/>
  <c r="BB171" i="100"/>
  <c r="BA171" i="100"/>
  <c r="AZ171" i="100"/>
  <c r="AY171" i="100"/>
  <c r="AX171" i="100"/>
  <c r="AW171" i="100"/>
  <c r="AV171" i="100"/>
  <c r="AU171" i="100"/>
  <c r="AT171" i="100"/>
  <c r="AS171" i="100"/>
  <c r="AR171" i="100"/>
  <c r="AQ171" i="100"/>
  <c r="AP171" i="100"/>
  <c r="AO171" i="100"/>
  <c r="AN171" i="100"/>
  <c r="AM171" i="100"/>
  <c r="AI171" i="100"/>
  <c r="AH171" i="100"/>
  <c r="BE170" i="100"/>
  <c r="BD170" i="100"/>
  <c r="BC170" i="100"/>
  <c r="BB170" i="100"/>
  <c r="BA170" i="100"/>
  <c r="AZ170" i="100"/>
  <c r="AY170" i="100"/>
  <c r="AX170" i="100"/>
  <c r="AW170" i="100"/>
  <c r="AV170" i="100"/>
  <c r="AU170" i="100"/>
  <c r="AT170" i="100"/>
  <c r="AS170" i="100"/>
  <c r="AR170" i="100"/>
  <c r="AQ170" i="100"/>
  <c r="AP170" i="100"/>
  <c r="AO170" i="100"/>
  <c r="AN170" i="100"/>
  <c r="AM170" i="100"/>
  <c r="AI170" i="100"/>
  <c r="AH170" i="100"/>
  <c r="BE169" i="100"/>
  <c r="BD169" i="100"/>
  <c r="BC169" i="100"/>
  <c r="BB169" i="100"/>
  <c r="BA169" i="100"/>
  <c r="AZ169" i="100"/>
  <c r="AY169" i="100"/>
  <c r="AX169" i="100"/>
  <c r="AW169" i="100"/>
  <c r="AV169" i="100"/>
  <c r="AU169" i="100"/>
  <c r="AT169" i="100"/>
  <c r="AS169" i="100"/>
  <c r="AR169" i="100"/>
  <c r="AQ169" i="100"/>
  <c r="AP169" i="100"/>
  <c r="AO169" i="100"/>
  <c r="AN169" i="100"/>
  <c r="AM169" i="100"/>
  <c r="AI169" i="100"/>
  <c r="AH169" i="100"/>
  <c r="BE168" i="100"/>
  <c r="BD168" i="100"/>
  <c r="BC168" i="100"/>
  <c r="BB168" i="100"/>
  <c r="BA168" i="100"/>
  <c r="AZ168" i="100"/>
  <c r="AY168" i="100"/>
  <c r="AX168" i="100"/>
  <c r="AW168" i="100"/>
  <c r="AV168" i="100"/>
  <c r="AU168" i="100"/>
  <c r="AT168" i="100"/>
  <c r="AS168" i="100"/>
  <c r="AR168" i="100"/>
  <c r="AQ168" i="100"/>
  <c r="AP168" i="100"/>
  <c r="AO168" i="100"/>
  <c r="AN168" i="100"/>
  <c r="AM168" i="100"/>
  <c r="AI168" i="100"/>
  <c r="AJ168" i="100" s="1"/>
  <c r="AH168" i="100"/>
  <c r="BE167" i="100"/>
  <c r="BD167" i="100"/>
  <c r="BC167" i="100"/>
  <c r="BB167" i="100"/>
  <c r="BA167" i="100"/>
  <c r="AZ167" i="100"/>
  <c r="AY167" i="100"/>
  <c r="AX167" i="100"/>
  <c r="AW167" i="100"/>
  <c r="AV167" i="100"/>
  <c r="AU167" i="100"/>
  <c r="AT167" i="100"/>
  <c r="AS167" i="100"/>
  <c r="AR167" i="100"/>
  <c r="AQ167" i="100"/>
  <c r="AP167" i="100"/>
  <c r="AO167" i="100"/>
  <c r="AN167" i="100"/>
  <c r="AM167" i="100"/>
  <c r="AI167" i="100"/>
  <c r="AH167" i="100"/>
  <c r="BE166" i="100"/>
  <c r="BD166" i="100"/>
  <c r="BC166" i="100"/>
  <c r="BB166" i="100"/>
  <c r="BA166" i="100"/>
  <c r="AZ166" i="100"/>
  <c r="AY166" i="100"/>
  <c r="AX166" i="100"/>
  <c r="AW166" i="100"/>
  <c r="AV166" i="100"/>
  <c r="AU166" i="100"/>
  <c r="AT166" i="100"/>
  <c r="AS166" i="100"/>
  <c r="AR166" i="100"/>
  <c r="AQ166" i="100"/>
  <c r="AP166" i="100"/>
  <c r="AO166" i="100"/>
  <c r="AN166" i="100"/>
  <c r="AM166" i="100"/>
  <c r="AI166" i="100"/>
  <c r="AH166" i="100"/>
  <c r="BE165" i="100"/>
  <c r="BD165" i="100"/>
  <c r="BC165" i="100"/>
  <c r="BB165" i="100"/>
  <c r="BA165" i="100"/>
  <c r="AZ165" i="100"/>
  <c r="AY165" i="100"/>
  <c r="AX165" i="100"/>
  <c r="AW165" i="100"/>
  <c r="AV165" i="100"/>
  <c r="AU165" i="100"/>
  <c r="AT165" i="100"/>
  <c r="AS165" i="100"/>
  <c r="AR165" i="100"/>
  <c r="AQ165" i="100"/>
  <c r="AP165" i="100"/>
  <c r="AO165" i="100"/>
  <c r="AN165" i="100"/>
  <c r="AM165" i="100"/>
  <c r="AI165" i="100"/>
  <c r="AH165" i="100"/>
  <c r="BE164" i="100"/>
  <c r="BD164" i="100"/>
  <c r="BC164" i="100"/>
  <c r="BB164" i="100"/>
  <c r="BA164" i="100"/>
  <c r="AZ164" i="100"/>
  <c r="AY164" i="100"/>
  <c r="AX164" i="100"/>
  <c r="AW164" i="100"/>
  <c r="AV164" i="100"/>
  <c r="AU164" i="100"/>
  <c r="AT164" i="100"/>
  <c r="AS164" i="100"/>
  <c r="AR164" i="100"/>
  <c r="AQ164" i="100"/>
  <c r="AP164" i="100"/>
  <c r="AO164" i="100"/>
  <c r="AN164" i="100"/>
  <c r="AM164" i="100"/>
  <c r="AI164" i="100"/>
  <c r="AH164" i="100"/>
  <c r="BE163" i="100"/>
  <c r="BD163" i="100"/>
  <c r="BC163" i="100"/>
  <c r="BB163" i="100"/>
  <c r="BA163" i="100"/>
  <c r="AZ163" i="100"/>
  <c r="AY163" i="100"/>
  <c r="AX163" i="100"/>
  <c r="AW163" i="100"/>
  <c r="AV163" i="100"/>
  <c r="AU163" i="100"/>
  <c r="AT163" i="100"/>
  <c r="AS163" i="100"/>
  <c r="AR163" i="100"/>
  <c r="AQ163" i="100"/>
  <c r="AP163" i="100"/>
  <c r="AO163" i="100"/>
  <c r="AN163" i="100"/>
  <c r="AM163" i="100"/>
  <c r="AI163" i="100"/>
  <c r="AH163" i="100"/>
  <c r="BE162" i="100"/>
  <c r="BD162" i="100"/>
  <c r="BC162" i="100"/>
  <c r="BB162" i="100"/>
  <c r="BA162" i="100"/>
  <c r="AZ162" i="100"/>
  <c r="AY162" i="100"/>
  <c r="AX162" i="100"/>
  <c r="AW162" i="100"/>
  <c r="AV162" i="100"/>
  <c r="AU162" i="100"/>
  <c r="AT162" i="100"/>
  <c r="AS162" i="100"/>
  <c r="AR162" i="100"/>
  <c r="AQ162" i="100"/>
  <c r="AP162" i="100"/>
  <c r="AO162" i="100"/>
  <c r="AN162" i="100"/>
  <c r="AM162" i="100"/>
  <c r="AI162" i="100"/>
  <c r="AH162" i="100"/>
  <c r="BE161" i="100"/>
  <c r="BD161" i="100"/>
  <c r="BC161" i="100"/>
  <c r="BB161" i="100"/>
  <c r="BA161" i="100"/>
  <c r="AZ161" i="100"/>
  <c r="AY161" i="100"/>
  <c r="AX161" i="100"/>
  <c r="AW161" i="100"/>
  <c r="AV161" i="100"/>
  <c r="AU161" i="100"/>
  <c r="AT161" i="100"/>
  <c r="AS161" i="100"/>
  <c r="AR161" i="100"/>
  <c r="AQ161" i="100"/>
  <c r="AP161" i="100"/>
  <c r="AO161" i="100"/>
  <c r="AN161" i="100"/>
  <c r="AM161" i="100"/>
  <c r="AI161" i="100"/>
  <c r="AH161" i="100"/>
  <c r="BE160" i="100"/>
  <c r="BD160" i="100"/>
  <c r="BC160" i="100"/>
  <c r="BB160" i="100"/>
  <c r="BA160" i="100"/>
  <c r="AZ160" i="100"/>
  <c r="AY160" i="100"/>
  <c r="AX160" i="100"/>
  <c r="AW160" i="100"/>
  <c r="AV160" i="100"/>
  <c r="AU160" i="100"/>
  <c r="AT160" i="100"/>
  <c r="AS160" i="100"/>
  <c r="AR160" i="100"/>
  <c r="AQ160" i="100"/>
  <c r="AP160" i="100"/>
  <c r="AO160" i="100"/>
  <c r="AN160" i="100"/>
  <c r="AM160" i="100"/>
  <c r="AI160" i="100"/>
  <c r="AH160" i="100"/>
  <c r="BE159" i="100"/>
  <c r="BD159" i="100"/>
  <c r="BC159" i="100"/>
  <c r="BB159" i="100"/>
  <c r="BA159" i="100"/>
  <c r="AZ159" i="100"/>
  <c r="AY159" i="100"/>
  <c r="AX159" i="100"/>
  <c r="AW159" i="100"/>
  <c r="AV159" i="100"/>
  <c r="AU159" i="100"/>
  <c r="AT159" i="100"/>
  <c r="AS159" i="100"/>
  <c r="AR159" i="100"/>
  <c r="AQ159" i="100"/>
  <c r="AP159" i="100"/>
  <c r="AO159" i="100"/>
  <c r="AN159" i="100"/>
  <c r="AM159" i="100"/>
  <c r="AI159" i="100"/>
  <c r="AH159" i="100"/>
  <c r="AJ159" i="100" s="1"/>
  <c r="BE158" i="100"/>
  <c r="BD158" i="100"/>
  <c r="BC158" i="100"/>
  <c r="BB158" i="100"/>
  <c r="BA158" i="100"/>
  <c r="AZ158" i="100"/>
  <c r="AY158" i="100"/>
  <c r="AX158" i="100"/>
  <c r="AW158" i="100"/>
  <c r="AV158" i="100"/>
  <c r="AU158" i="100"/>
  <c r="AT158" i="100"/>
  <c r="AS158" i="100"/>
  <c r="AR158" i="100"/>
  <c r="AQ158" i="100"/>
  <c r="AP158" i="100"/>
  <c r="AO158" i="100"/>
  <c r="AN158" i="100"/>
  <c r="AM158" i="100"/>
  <c r="AI158" i="100"/>
  <c r="AH158" i="100"/>
  <c r="BE157" i="100"/>
  <c r="BD157" i="100"/>
  <c r="BC157" i="100"/>
  <c r="BB157" i="100"/>
  <c r="BA157" i="100"/>
  <c r="AZ157" i="100"/>
  <c r="AY157" i="100"/>
  <c r="AX157" i="100"/>
  <c r="AW157" i="100"/>
  <c r="AV157" i="100"/>
  <c r="AU157" i="100"/>
  <c r="AT157" i="100"/>
  <c r="AS157" i="100"/>
  <c r="AR157" i="100"/>
  <c r="AQ157" i="100"/>
  <c r="AP157" i="100"/>
  <c r="AO157" i="100"/>
  <c r="AN157" i="100"/>
  <c r="AM157" i="100"/>
  <c r="AI157" i="100"/>
  <c r="AH157" i="100"/>
  <c r="BE156" i="100"/>
  <c r="BD156" i="100"/>
  <c r="BC156" i="100"/>
  <c r="BB156" i="100"/>
  <c r="BA156" i="100"/>
  <c r="AZ156" i="100"/>
  <c r="AY156" i="100"/>
  <c r="AX156" i="100"/>
  <c r="AW156" i="100"/>
  <c r="AV156" i="100"/>
  <c r="AU156" i="100"/>
  <c r="AT156" i="100"/>
  <c r="AS156" i="100"/>
  <c r="AR156" i="100"/>
  <c r="AQ156" i="100"/>
  <c r="AP156" i="100"/>
  <c r="AO156" i="100"/>
  <c r="AN156" i="100"/>
  <c r="AM156" i="100"/>
  <c r="AI156" i="100"/>
  <c r="AJ156" i="100" s="1"/>
  <c r="AH156" i="100"/>
  <c r="BE155" i="100"/>
  <c r="BD155" i="100"/>
  <c r="BC155" i="100"/>
  <c r="BB155" i="100"/>
  <c r="BA155" i="100"/>
  <c r="AZ155" i="100"/>
  <c r="AY155" i="100"/>
  <c r="AX155" i="100"/>
  <c r="AW155" i="100"/>
  <c r="AV155" i="100"/>
  <c r="AU155" i="100"/>
  <c r="AT155" i="100"/>
  <c r="AS155" i="100"/>
  <c r="AR155" i="100"/>
  <c r="AQ155" i="100"/>
  <c r="AP155" i="100"/>
  <c r="AO155" i="100"/>
  <c r="AN155" i="100"/>
  <c r="AM155" i="100"/>
  <c r="AI155" i="100"/>
  <c r="AH155" i="100"/>
  <c r="AJ155" i="100" s="1"/>
  <c r="BE154" i="100"/>
  <c r="BD154" i="100"/>
  <c r="BC154" i="100"/>
  <c r="BB154" i="100"/>
  <c r="BA154" i="100"/>
  <c r="AZ154" i="100"/>
  <c r="AY154" i="100"/>
  <c r="AX154" i="100"/>
  <c r="AW154" i="100"/>
  <c r="AV154" i="100"/>
  <c r="AU154" i="100"/>
  <c r="AT154" i="100"/>
  <c r="AS154" i="100"/>
  <c r="AR154" i="100"/>
  <c r="AQ154" i="100"/>
  <c r="AP154" i="100"/>
  <c r="AO154" i="100"/>
  <c r="AN154" i="100"/>
  <c r="AM154" i="100"/>
  <c r="AI154" i="100"/>
  <c r="AH154" i="100"/>
  <c r="BE153" i="100"/>
  <c r="BD153" i="100"/>
  <c r="BC153" i="100"/>
  <c r="BB153" i="100"/>
  <c r="BA153" i="100"/>
  <c r="AZ153" i="100"/>
  <c r="AY153" i="100"/>
  <c r="AX153" i="100"/>
  <c r="AW153" i="100"/>
  <c r="AV153" i="100"/>
  <c r="AU153" i="100"/>
  <c r="AT153" i="100"/>
  <c r="AS153" i="100"/>
  <c r="AR153" i="100"/>
  <c r="AQ153" i="100"/>
  <c r="AP153" i="100"/>
  <c r="AO153" i="100"/>
  <c r="AN153" i="100"/>
  <c r="AM153" i="100"/>
  <c r="BE152" i="100"/>
  <c r="BD152" i="100"/>
  <c r="BC152" i="100"/>
  <c r="BB152" i="100"/>
  <c r="BA152" i="100"/>
  <c r="AZ152" i="100"/>
  <c r="AY152" i="100"/>
  <c r="AX152" i="100"/>
  <c r="AW152" i="100"/>
  <c r="AV152" i="100"/>
  <c r="AU152" i="100"/>
  <c r="AT152" i="100"/>
  <c r="AS152" i="100"/>
  <c r="AR152" i="100"/>
  <c r="AQ152" i="100"/>
  <c r="AP152" i="100"/>
  <c r="AO152" i="100"/>
  <c r="AN152" i="100"/>
  <c r="AM152" i="100"/>
  <c r="AI152" i="100"/>
  <c r="AJ152" i="100" s="1"/>
  <c r="AH152" i="100"/>
  <c r="BE151" i="100"/>
  <c r="BD151" i="100"/>
  <c r="BC151" i="100"/>
  <c r="BB151" i="100"/>
  <c r="BA151" i="100"/>
  <c r="AZ151" i="100"/>
  <c r="AY151" i="100"/>
  <c r="AX151" i="100"/>
  <c r="AW151" i="100"/>
  <c r="AV151" i="100"/>
  <c r="AU151" i="100"/>
  <c r="AT151" i="100"/>
  <c r="AS151" i="100"/>
  <c r="AR151" i="100"/>
  <c r="AQ151" i="100"/>
  <c r="AP151" i="100"/>
  <c r="AO151" i="100"/>
  <c r="AN151" i="100"/>
  <c r="AM151" i="100"/>
  <c r="AI151" i="100"/>
  <c r="AH151" i="100"/>
  <c r="BE150" i="100"/>
  <c r="BD150" i="100"/>
  <c r="BC150" i="100"/>
  <c r="BB150" i="100"/>
  <c r="BA150" i="100"/>
  <c r="AZ150" i="100"/>
  <c r="AY150" i="100"/>
  <c r="AX150" i="100"/>
  <c r="AW150" i="100"/>
  <c r="AV150" i="100"/>
  <c r="AU150" i="100"/>
  <c r="AT150" i="100"/>
  <c r="AS150" i="100"/>
  <c r="AR150" i="100"/>
  <c r="AQ150" i="100"/>
  <c r="AP150" i="100"/>
  <c r="AO150" i="100"/>
  <c r="AN150" i="100"/>
  <c r="AM150" i="100"/>
  <c r="AI150" i="100"/>
  <c r="AJ150" i="100" s="1"/>
  <c r="AH150" i="100"/>
  <c r="BE149" i="100"/>
  <c r="BD149" i="100"/>
  <c r="BC149" i="100"/>
  <c r="BB149" i="100"/>
  <c r="BA149" i="100"/>
  <c r="AZ149" i="100"/>
  <c r="AY149" i="100"/>
  <c r="AX149" i="100"/>
  <c r="AW149" i="100"/>
  <c r="AV149" i="100"/>
  <c r="AU149" i="100"/>
  <c r="AT149" i="100"/>
  <c r="AS149" i="100"/>
  <c r="AR149" i="100"/>
  <c r="AQ149" i="100"/>
  <c r="AP149" i="100"/>
  <c r="AO149" i="100"/>
  <c r="AN149" i="100"/>
  <c r="AM149" i="100"/>
  <c r="BF149" i="100" s="1"/>
  <c r="BE148" i="100"/>
  <c r="BD148" i="100"/>
  <c r="BC148" i="100"/>
  <c r="BB148" i="100"/>
  <c r="BA148" i="100"/>
  <c r="AZ148" i="100"/>
  <c r="AY148" i="100"/>
  <c r="AX148" i="100"/>
  <c r="AW148" i="100"/>
  <c r="AV148" i="100"/>
  <c r="AU148" i="100"/>
  <c r="AT148" i="100"/>
  <c r="AS148" i="100"/>
  <c r="AR148" i="100"/>
  <c r="AQ148" i="100"/>
  <c r="AP148" i="100"/>
  <c r="AO148" i="100"/>
  <c r="AN148" i="100"/>
  <c r="AM148" i="100"/>
  <c r="AI148" i="100"/>
  <c r="AH148" i="100"/>
  <c r="BE147" i="100"/>
  <c r="BD147" i="100"/>
  <c r="BC147" i="100"/>
  <c r="BB147" i="100"/>
  <c r="BA147" i="100"/>
  <c r="AZ147" i="100"/>
  <c r="AY147" i="100"/>
  <c r="AX147" i="100"/>
  <c r="AW147" i="100"/>
  <c r="AV147" i="100"/>
  <c r="AU147" i="100"/>
  <c r="AT147" i="100"/>
  <c r="AS147" i="100"/>
  <c r="AR147" i="100"/>
  <c r="AQ147" i="100"/>
  <c r="AP147" i="100"/>
  <c r="AO147" i="100"/>
  <c r="AN147" i="100"/>
  <c r="AM147" i="100"/>
  <c r="AI147" i="100"/>
  <c r="AH147" i="100"/>
  <c r="BE146" i="100"/>
  <c r="BD146" i="100"/>
  <c r="BC146" i="100"/>
  <c r="BB146" i="100"/>
  <c r="BA146" i="100"/>
  <c r="AZ146" i="100"/>
  <c r="AY146" i="100"/>
  <c r="AX146" i="100"/>
  <c r="AW146" i="100"/>
  <c r="AV146" i="100"/>
  <c r="AU146" i="100"/>
  <c r="AT146" i="100"/>
  <c r="AS146" i="100"/>
  <c r="AR146" i="100"/>
  <c r="AQ146" i="100"/>
  <c r="AP146" i="100"/>
  <c r="AO146" i="100"/>
  <c r="AN146" i="100"/>
  <c r="AM146" i="100"/>
  <c r="AI146" i="100"/>
  <c r="AJ146" i="100" s="1"/>
  <c r="AH146" i="100"/>
  <c r="BE145" i="100"/>
  <c r="BD145" i="100"/>
  <c r="BC145" i="100"/>
  <c r="BB145" i="100"/>
  <c r="BA145" i="100"/>
  <c r="AZ145" i="100"/>
  <c r="AY145" i="100"/>
  <c r="AX145" i="100"/>
  <c r="AW145" i="100"/>
  <c r="AV145" i="100"/>
  <c r="AU145" i="100"/>
  <c r="AT145" i="100"/>
  <c r="AS145" i="100"/>
  <c r="AR145" i="100"/>
  <c r="AQ145" i="100"/>
  <c r="AP145" i="100"/>
  <c r="AO145" i="100"/>
  <c r="AN145" i="100"/>
  <c r="AM145" i="100"/>
  <c r="AI145" i="100"/>
  <c r="AH145" i="100"/>
  <c r="BE144" i="100"/>
  <c r="BD144" i="100"/>
  <c r="BC144" i="100"/>
  <c r="BB144" i="100"/>
  <c r="BA144" i="100"/>
  <c r="AZ144" i="100"/>
  <c r="AY144" i="100"/>
  <c r="AX144" i="100"/>
  <c r="AW144" i="100"/>
  <c r="AV144" i="100"/>
  <c r="AU144" i="100"/>
  <c r="AT144" i="100"/>
  <c r="AS144" i="100"/>
  <c r="AR144" i="100"/>
  <c r="AQ144" i="100"/>
  <c r="AP144" i="100"/>
  <c r="AO144" i="100"/>
  <c r="AN144" i="100"/>
  <c r="AM144" i="100"/>
  <c r="AI144" i="100"/>
  <c r="AH144" i="100"/>
  <c r="BE143" i="100"/>
  <c r="BD143" i="100"/>
  <c r="BC143" i="100"/>
  <c r="BB143" i="100"/>
  <c r="BA143" i="100"/>
  <c r="AZ143" i="100"/>
  <c r="AY143" i="100"/>
  <c r="AX143" i="100"/>
  <c r="AW143" i="100"/>
  <c r="AV143" i="100"/>
  <c r="AU143" i="100"/>
  <c r="AT143" i="100"/>
  <c r="AS143" i="100"/>
  <c r="AR143" i="100"/>
  <c r="AQ143" i="100"/>
  <c r="AP143" i="100"/>
  <c r="AO143" i="100"/>
  <c r="AN143" i="100"/>
  <c r="AM143" i="100"/>
  <c r="AI143" i="100"/>
  <c r="AH143" i="100"/>
  <c r="BE142" i="100"/>
  <c r="BD142" i="100"/>
  <c r="BC142" i="100"/>
  <c r="BB142" i="100"/>
  <c r="BA142" i="100"/>
  <c r="AZ142" i="100"/>
  <c r="AY142" i="100"/>
  <c r="AX142" i="100"/>
  <c r="AW142" i="100"/>
  <c r="AV142" i="100"/>
  <c r="AU142" i="100"/>
  <c r="AT142" i="100"/>
  <c r="AS142" i="100"/>
  <c r="AR142" i="100"/>
  <c r="AQ142" i="100"/>
  <c r="AP142" i="100"/>
  <c r="AO142" i="100"/>
  <c r="AN142" i="100"/>
  <c r="AM142" i="100"/>
  <c r="AI142" i="100"/>
  <c r="AH142" i="100"/>
  <c r="BE141" i="100"/>
  <c r="BD141" i="100"/>
  <c r="BC141" i="100"/>
  <c r="BB141" i="100"/>
  <c r="BA141" i="100"/>
  <c r="AZ141" i="100"/>
  <c r="AY141" i="100"/>
  <c r="AX141" i="100"/>
  <c r="AW141" i="100"/>
  <c r="AV141" i="100"/>
  <c r="AU141" i="100"/>
  <c r="AT141" i="100"/>
  <c r="AS141" i="100"/>
  <c r="AR141" i="100"/>
  <c r="AQ141" i="100"/>
  <c r="AP141" i="100"/>
  <c r="AO141" i="100"/>
  <c r="AN141" i="100"/>
  <c r="AM141" i="100"/>
  <c r="AI141" i="100"/>
  <c r="AH141" i="100"/>
  <c r="BE140" i="100"/>
  <c r="BD140" i="100"/>
  <c r="BC140" i="100"/>
  <c r="BB140" i="100"/>
  <c r="BA140" i="100"/>
  <c r="AZ140" i="100"/>
  <c r="AY140" i="100"/>
  <c r="AX140" i="100"/>
  <c r="AW140" i="100"/>
  <c r="AV140" i="100"/>
  <c r="AU140" i="100"/>
  <c r="AT140" i="100"/>
  <c r="AS140" i="100"/>
  <c r="AR140" i="100"/>
  <c r="AQ140" i="100"/>
  <c r="AP140" i="100"/>
  <c r="AO140" i="100"/>
  <c r="AN140" i="100"/>
  <c r="AM140" i="100"/>
  <c r="AI140" i="100"/>
  <c r="AH140" i="100"/>
  <c r="BE139" i="100"/>
  <c r="BD139" i="100"/>
  <c r="BC139" i="100"/>
  <c r="BB139" i="100"/>
  <c r="BA139" i="100"/>
  <c r="AZ139" i="100"/>
  <c r="AY139" i="100"/>
  <c r="AX139" i="100"/>
  <c r="AW139" i="100"/>
  <c r="AV139" i="100"/>
  <c r="AU139" i="100"/>
  <c r="AT139" i="100"/>
  <c r="AS139" i="100"/>
  <c r="AR139" i="100"/>
  <c r="AQ139" i="100"/>
  <c r="AP139" i="100"/>
  <c r="AO139" i="100"/>
  <c r="AN139" i="100"/>
  <c r="AM139" i="100"/>
  <c r="AI139" i="100"/>
  <c r="AH139" i="100"/>
  <c r="BE138" i="100"/>
  <c r="BD138" i="100"/>
  <c r="BC138" i="100"/>
  <c r="BB138" i="100"/>
  <c r="BA138" i="100"/>
  <c r="AZ138" i="100"/>
  <c r="AY138" i="100"/>
  <c r="AX138" i="100"/>
  <c r="AW138" i="100"/>
  <c r="AV138" i="100"/>
  <c r="AU138" i="100"/>
  <c r="AT138" i="100"/>
  <c r="AS138" i="100"/>
  <c r="AR138" i="100"/>
  <c r="AQ138" i="100"/>
  <c r="AP138" i="100"/>
  <c r="AO138" i="100"/>
  <c r="AN138" i="100"/>
  <c r="AM138" i="100"/>
  <c r="AI138" i="100"/>
  <c r="AH138" i="100"/>
  <c r="BE137" i="100"/>
  <c r="BD137" i="100"/>
  <c r="BC137" i="100"/>
  <c r="BB137" i="100"/>
  <c r="BA137" i="100"/>
  <c r="AZ137" i="100"/>
  <c r="AY137" i="100"/>
  <c r="AX137" i="100"/>
  <c r="AW137" i="100"/>
  <c r="AV137" i="100"/>
  <c r="AU137" i="100"/>
  <c r="AT137" i="100"/>
  <c r="AS137" i="100"/>
  <c r="AR137" i="100"/>
  <c r="AQ137" i="100"/>
  <c r="AP137" i="100"/>
  <c r="AO137" i="100"/>
  <c r="AN137" i="100"/>
  <c r="AM137" i="100"/>
  <c r="AI137" i="100"/>
  <c r="AH137" i="100"/>
  <c r="BE136" i="100"/>
  <c r="BD136" i="100"/>
  <c r="BC136" i="100"/>
  <c r="BB136" i="100"/>
  <c r="BA136" i="100"/>
  <c r="AZ136" i="100"/>
  <c r="AY136" i="100"/>
  <c r="AX136" i="100"/>
  <c r="AW136" i="100"/>
  <c r="AV136" i="100"/>
  <c r="AU136" i="100"/>
  <c r="AT136" i="100"/>
  <c r="AS136" i="100"/>
  <c r="AR136" i="100"/>
  <c r="AQ136" i="100"/>
  <c r="AP136" i="100"/>
  <c r="AO136" i="100"/>
  <c r="AN136" i="100"/>
  <c r="AM136" i="100"/>
  <c r="BE135" i="100"/>
  <c r="BD135" i="100"/>
  <c r="BC135" i="100"/>
  <c r="BB135" i="100"/>
  <c r="BA135" i="100"/>
  <c r="AZ135" i="100"/>
  <c r="AY135" i="100"/>
  <c r="AX135" i="100"/>
  <c r="AW135" i="100"/>
  <c r="AV135" i="100"/>
  <c r="AU135" i="100"/>
  <c r="AT135" i="100"/>
  <c r="AS135" i="100"/>
  <c r="AR135" i="100"/>
  <c r="AQ135" i="100"/>
  <c r="AP135" i="100"/>
  <c r="AO135" i="100"/>
  <c r="AN135" i="100"/>
  <c r="AM135" i="100"/>
  <c r="AI135" i="100"/>
  <c r="AH135" i="100"/>
  <c r="BE134" i="100"/>
  <c r="BD134" i="100"/>
  <c r="BC134" i="100"/>
  <c r="BB134" i="100"/>
  <c r="BA134" i="100"/>
  <c r="AZ134" i="100"/>
  <c r="AY134" i="100"/>
  <c r="AX134" i="100"/>
  <c r="AW134" i="100"/>
  <c r="AV134" i="100"/>
  <c r="AU134" i="100"/>
  <c r="AT134" i="100"/>
  <c r="AS134" i="100"/>
  <c r="AR134" i="100"/>
  <c r="AQ134" i="100"/>
  <c r="AP134" i="100"/>
  <c r="AO134" i="100"/>
  <c r="AN134" i="100"/>
  <c r="AM134" i="100"/>
  <c r="AI134" i="100"/>
  <c r="AH134" i="100"/>
  <c r="BE133" i="100"/>
  <c r="BD133" i="100"/>
  <c r="BC133" i="100"/>
  <c r="BB133" i="100"/>
  <c r="BA133" i="100"/>
  <c r="AZ133" i="100"/>
  <c r="AY133" i="100"/>
  <c r="AX133" i="100"/>
  <c r="AW133" i="100"/>
  <c r="AV133" i="100"/>
  <c r="AU133" i="100"/>
  <c r="AT133" i="100"/>
  <c r="AS133" i="100"/>
  <c r="AR133" i="100"/>
  <c r="AQ133" i="100"/>
  <c r="AP133" i="100"/>
  <c r="AO133" i="100"/>
  <c r="AN133" i="100"/>
  <c r="AM133" i="100"/>
  <c r="BF133" i="100" s="1"/>
  <c r="AI133" i="100"/>
  <c r="AH133" i="100"/>
  <c r="BE132" i="100"/>
  <c r="BD132" i="100"/>
  <c r="BC132" i="100"/>
  <c r="BB132" i="100"/>
  <c r="BA132" i="100"/>
  <c r="AZ132" i="100"/>
  <c r="AY132" i="100"/>
  <c r="AX132" i="100"/>
  <c r="AW132" i="100"/>
  <c r="AV132" i="100"/>
  <c r="AU132" i="100"/>
  <c r="AT132" i="100"/>
  <c r="AS132" i="100"/>
  <c r="AR132" i="100"/>
  <c r="AQ132" i="100"/>
  <c r="AP132" i="100"/>
  <c r="AO132" i="100"/>
  <c r="AN132" i="100"/>
  <c r="AM132" i="100"/>
  <c r="AI132" i="100"/>
  <c r="AH132" i="100"/>
  <c r="BE131" i="100"/>
  <c r="BD131" i="100"/>
  <c r="BC131" i="100"/>
  <c r="BB131" i="100"/>
  <c r="BA131" i="100"/>
  <c r="AZ131" i="100"/>
  <c r="AY131" i="100"/>
  <c r="AX131" i="100"/>
  <c r="AW131" i="100"/>
  <c r="AV131" i="100"/>
  <c r="AU131" i="100"/>
  <c r="AT131" i="100"/>
  <c r="AS131" i="100"/>
  <c r="AR131" i="100"/>
  <c r="AQ131" i="100"/>
  <c r="AP131" i="100"/>
  <c r="AO131" i="100"/>
  <c r="AN131" i="100"/>
  <c r="AM131" i="100"/>
  <c r="AI131" i="100"/>
  <c r="AH131" i="100"/>
  <c r="BE130" i="100"/>
  <c r="BD130" i="100"/>
  <c r="BC130" i="100"/>
  <c r="BB130" i="100"/>
  <c r="BA130" i="100"/>
  <c r="AZ130" i="100"/>
  <c r="AY130" i="100"/>
  <c r="AX130" i="100"/>
  <c r="AW130" i="100"/>
  <c r="AV130" i="100"/>
  <c r="AU130" i="100"/>
  <c r="AT130" i="100"/>
  <c r="AS130" i="100"/>
  <c r="AR130" i="100"/>
  <c r="AQ130" i="100"/>
  <c r="AP130" i="100"/>
  <c r="AO130" i="100"/>
  <c r="AN130" i="100"/>
  <c r="AM130" i="100"/>
  <c r="AI130" i="100"/>
  <c r="AH130" i="100"/>
  <c r="BE129" i="100"/>
  <c r="BD129" i="100"/>
  <c r="BC129" i="100"/>
  <c r="BB129" i="100"/>
  <c r="BA129" i="100"/>
  <c r="AZ129" i="100"/>
  <c r="AY129" i="100"/>
  <c r="AX129" i="100"/>
  <c r="AW129" i="100"/>
  <c r="AV129" i="100"/>
  <c r="AU129" i="100"/>
  <c r="AT129" i="100"/>
  <c r="AS129" i="100"/>
  <c r="AR129" i="100"/>
  <c r="AQ129" i="100"/>
  <c r="AP129" i="100"/>
  <c r="AO129" i="100"/>
  <c r="AN129" i="100"/>
  <c r="AM129" i="100"/>
  <c r="AI129" i="100"/>
  <c r="AH129" i="100"/>
  <c r="BE128" i="100"/>
  <c r="BD128" i="100"/>
  <c r="BC128" i="100"/>
  <c r="BB128" i="100"/>
  <c r="BA128" i="100"/>
  <c r="AZ128" i="100"/>
  <c r="AY128" i="100"/>
  <c r="AX128" i="100"/>
  <c r="AW128" i="100"/>
  <c r="AV128" i="100"/>
  <c r="AU128" i="100"/>
  <c r="AT128" i="100"/>
  <c r="AS128" i="100"/>
  <c r="AR128" i="100"/>
  <c r="AQ128" i="100"/>
  <c r="AP128" i="100"/>
  <c r="AO128" i="100"/>
  <c r="AN128" i="100"/>
  <c r="AM128" i="100"/>
  <c r="AI128" i="100"/>
  <c r="AH128" i="100"/>
  <c r="BE127" i="100"/>
  <c r="BD127" i="100"/>
  <c r="BC127" i="100"/>
  <c r="BB127" i="100"/>
  <c r="BA127" i="100"/>
  <c r="AZ127" i="100"/>
  <c r="AY127" i="100"/>
  <c r="AX127" i="100"/>
  <c r="AW127" i="100"/>
  <c r="AV127" i="100"/>
  <c r="AU127" i="100"/>
  <c r="AT127" i="100"/>
  <c r="AS127" i="100"/>
  <c r="AR127" i="100"/>
  <c r="AQ127" i="100"/>
  <c r="AP127" i="100"/>
  <c r="AO127" i="100"/>
  <c r="AN127" i="100"/>
  <c r="AM127" i="100"/>
  <c r="AI127" i="100"/>
  <c r="AH127" i="100"/>
  <c r="AJ127" i="100" s="1"/>
  <c r="BE126" i="100"/>
  <c r="BD126" i="100"/>
  <c r="BC126" i="100"/>
  <c r="BB126" i="100"/>
  <c r="BA126" i="100"/>
  <c r="AZ126" i="100"/>
  <c r="AY126" i="100"/>
  <c r="AX126" i="100"/>
  <c r="AW126" i="100"/>
  <c r="AV126" i="100"/>
  <c r="AU126" i="100"/>
  <c r="AT126" i="100"/>
  <c r="AS126" i="100"/>
  <c r="AR126" i="100"/>
  <c r="AQ126" i="100"/>
  <c r="AP126" i="100"/>
  <c r="AO126" i="100"/>
  <c r="AN126" i="100"/>
  <c r="AM126" i="100"/>
  <c r="AI126" i="100"/>
  <c r="AH126" i="100"/>
  <c r="BE125" i="100"/>
  <c r="BD125" i="100"/>
  <c r="BC125" i="100"/>
  <c r="BB125" i="100"/>
  <c r="BA125" i="100"/>
  <c r="AZ125" i="100"/>
  <c r="AY125" i="100"/>
  <c r="AX125" i="100"/>
  <c r="AW125" i="100"/>
  <c r="AV125" i="100"/>
  <c r="AU125" i="100"/>
  <c r="AT125" i="100"/>
  <c r="AS125" i="100"/>
  <c r="AR125" i="100"/>
  <c r="AQ125" i="100"/>
  <c r="AP125" i="100"/>
  <c r="AO125" i="100"/>
  <c r="AN125" i="100"/>
  <c r="AM125" i="100"/>
  <c r="AI125" i="100"/>
  <c r="AH125" i="100"/>
  <c r="BE124" i="100"/>
  <c r="BD124" i="100"/>
  <c r="BC124" i="100"/>
  <c r="BB124" i="100"/>
  <c r="BA124" i="100"/>
  <c r="AZ124" i="100"/>
  <c r="AY124" i="100"/>
  <c r="AX124" i="100"/>
  <c r="AW124" i="100"/>
  <c r="AV124" i="100"/>
  <c r="AU124" i="100"/>
  <c r="AT124" i="100"/>
  <c r="AS124" i="100"/>
  <c r="AR124" i="100"/>
  <c r="AQ124" i="100"/>
  <c r="AP124" i="100"/>
  <c r="AO124" i="100"/>
  <c r="AN124" i="100"/>
  <c r="AM124" i="100"/>
  <c r="AI124" i="100"/>
  <c r="AJ124" i="100" s="1"/>
  <c r="AH124" i="100"/>
  <c r="BE123" i="100"/>
  <c r="BD123" i="100"/>
  <c r="BC123" i="100"/>
  <c r="BB123" i="100"/>
  <c r="BA123" i="100"/>
  <c r="AZ123" i="100"/>
  <c r="AY123" i="100"/>
  <c r="AX123" i="100"/>
  <c r="AW123" i="100"/>
  <c r="AV123" i="100"/>
  <c r="AU123" i="100"/>
  <c r="AT123" i="100"/>
  <c r="AS123" i="100"/>
  <c r="AR123" i="100"/>
  <c r="AQ123" i="100"/>
  <c r="AP123" i="100"/>
  <c r="AO123" i="100"/>
  <c r="AN123" i="100"/>
  <c r="AM123" i="100"/>
  <c r="AI123" i="100"/>
  <c r="AH123" i="100"/>
  <c r="AJ123" i="100" s="1"/>
  <c r="BE122" i="100"/>
  <c r="BD122" i="100"/>
  <c r="BC122" i="100"/>
  <c r="BB122" i="100"/>
  <c r="BA122" i="100"/>
  <c r="AZ122" i="100"/>
  <c r="AY122" i="100"/>
  <c r="AX122" i="100"/>
  <c r="AW122" i="100"/>
  <c r="AV122" i="100"/>
  <c r="AU122" i="100"/>
  <c r="AT122" i="100"/>
  <c r="AS122" i="100"/>
  <c r="AR122" i="100"/>
  <c r="AQ122" i="100"/>
  <c r="AP122" i="100"/>
  <c r="AO122" i="100"/>
  <c r="AN122" i="100"/>
  <c r="AM122" i="100"/>
  <c r="AI122" i="100"/>
  <c r="AH122" i="100"/>
  <c r="BE121" i="100"/>
  <c r="BD121" i="100"/>
  <c r="BC121" i="100"/>
  <c r="BB121" i="100"/>
  <c r="BA121" i="100"/>
  <c r="AZ121" i="100"/>
  <c r="AY121" i="100"/>
  <c r="AX121" i="100"/>
  <c r="AW121" i="100"/>
  <c r="AV121" i="100"/>
  <c r="AU121" i="100"/>
  <c r="AT121" i="100"/>
  <c r="AS121" i="100"/>
  <c r="AR121" i="100"/>
  <c r="AQ121" i="100"/>
  <c r="AP121" i="100"/>
  <c r="AO121" i="100"/>
  <c r="AN121" i="100"/>
  <c r="AM121" i="100"/>
  <c r="AI121" i="100"/>
  <c r="AH121" i="100"/>
  <c r="BE120" i="100"/>
  <c r="BD120" i="100"/>
  <c r="BC120" i="100"/>
  <c r="BB120" i="100"/>
  <c r="BA120" i="100"/>
  <c r="AZ120" i="100"/>
  <c r="AY120" i="100"/>
  <c r="AX120" i="100"/>
  <c r="AW120" i="100"/>
  <c r="AV120" i="100"/>
  <c r="AU120" i="100"/>
  <c r="AT120" i="100"/>
  <c r="AS120" i="100"/>
  <c r="AR120" i="100"/>
  <c r="AQ120" i="100"/>
  <c r="AP120" i="100"/>
  <c r="AO120" i="100"/>
  <c r="AN120" i="100"/>
  <c r="AM120" i="100"/>
  <c r="AI120" i="100"/>
  <c r="AJ120" i="100" s="1"/>
  <c r="AH120" i="100"/>
  <c r="BE119" i="100"/>
  <c r="BD119" i="100"/>
  <c r="BC119" i="100"/>
  <c r="BB119" i="100"/>
  <c r="BA119" i="100"/>
  <c r="AZ119" i="100"/>
  <c r="AY119" i="100"/>
  <c r="AX119" i="100"/>
  <c r="AW119" i="100"/>
  <c r="AV119" i="100"/>
  <c r="AU119" i="100"/>
  <c r="AT119" i="100"/>
  <c r="AS119" i="100"/>
  <c r="AR119" i="100"/>
  <c r="AQ119" i="100"/>
  <c r="AP119" i="100"/>
  <c r="AO119" i="100"/>
  <c r="AN119" i="100"/>
  <c r="AM119" i="100"/>
  <c r="AI119" i="100"/>
  <c r="AH119" i="100"/>
  <c r="BE118" i="100"/>
  <c r="BD118" i="100"/>
  <c r="BC118" i="100"/>
  <c r="BB118" i="100"/>
  <c r="BA118" i="100"/>
  <c r="AZ118" i="100"/>
  <c r="AY118" i="100"/>
  <c r="AX118" i="100"/>
  <c r="AW118" i="100"/>
  <c r="AV118" i="100"/>
  <c r="AU118" i="100"/>
  <c r="AT118" i="100"/>
  <c r="AS118" i="100"/>
  <c r="AR118" i="100"/>
  <c r="AQ118" i="100"/>
  <c r="AP118" i="100"/>
  <c r="AO118" i="100"/>
  <c r="AN118" i="100"/>
  <c r="AM118" i="100"/>
  <c r="AI118" i="100"/>
  <c r="AJ118" i="100" s="1"/>
  <c r="AH118" i="100"/>
  <c r="BE117" i="100"/>
  <c r="BD117" i="100"/>
  <c r="BC117" i="100"/>
  <c r="BB117" i="100"/>
  <c r="BA117" i="100"/>
  <c r="AZ117" i="100"/>
  <c r="AY117" i="100"/>
  <c r="AX117" i="100"/>
  <c r="AW117" i="100"/>
  <c r="AV117" i="100"/>
  <c r="AU117" i="100"/>
  <c r="AT117" i="100"/>
  <c r="AS117" i="100"/>
  <c r="AR117" i="100"/>
  <c r="AQ117" i="100"/>
  <c r="AP117" i="100"/>
  <c r="AO117" i="100"/>
  <c r="AN117" i="100"/>
  <c r="AM117" i="100"/>
  <c r="BF117" i="100" s="1"/>
  <c r="AI117" i="100"/>
  <c r="AH117" i="100"/>
  <c r="BE116" i="100"/>
  <c r="BD116" i="100"/>
  <c r="BC116" i="100"/>
  <c r="BB116" i="100"/>
  <c r="BA116" i="100"/>
  <c r="AZ116" i="100"/>
  <c r="AY116" i="100"/>
  <c r="AX116" i="100"/>
  <c r="AW116" i="100"/>
  <c r="AV116" i="100"/>
  <c r="AU116" i="100"/>
  <c r="AT116" i="100"/>
  <c r="AS116" i="100"/>
  <c r="AR116" i="100"/>
  <c r="AQ116" i="100"/>
  <c r="AP116" i="100"/>
  <c r="AO116" i="100"/>
  <c r="AN116" i="100"/>
  <c r="AM116" i="100"/>
  <c r="AI116" i="100"/>
  <c r="AH116" i="100"/>
  <c r="BE115" i="100"/>
  <c r="BD115" i="100"/>
  <c r="BC115" i="100"/>
  <c r="BB115" i="100"/>
  <c r="BA115" i="100"/>
  <c r="AZ115" i="100"/>
  <c r="AY115" i="100"/>
  <c r="AX115" i="100"/>
  <c r="AW115" i="100"/>
  <c r="AV115" i="100"/>
  <c r="AU115" i="100"/>
  <c r="AT115" i="100"/>
  <c r="AS115" i="100"/>
  <c r="AR115" i="100"/>
  <c r="AQ115" i="100"/>
  <c r="AP115" i="100"/>
  <c r="AO115" i="100"/>
  <c r="AN115" i="100"/>
  <c r="AM115" i="100"/>
  <c r="AI115" i="100"/>
  <c r="AH115" i="100"/>
  <c r="BE114" i="100"/>
  <c r="BD114" i="100"/>
  <c r="BC114" i="100"/>
  <c r="BB114" i="100"/>
  <c r="BA114" i="100"/>
  <c r="AZ114" i="100"/>
  <c r="AY114" i="100"/>
  <c r="AX114" i="100"/>
  <c r="AW114" i="100"/>
  <c r="AV114" i="100"/>
  <c r="AU114" i="100"/>
  <c r="AT114" i="100"/>
  <c r="AS114" i="100"/>
  <c r="AR114" i="100"/>
  <c r="AQ114" i="100"/>
  <c r="AP114" i="100"/>
  <c r="AO114" i="100"/>
  <c r="AN114" i="100"/>
  <c r="AM114" i="100"/>
  <c r="AI114" i="100"/>
  <c r="AJ114" i="100" s="1"/>
  <c r="AH114" i="100"/>
  <c r="BE113" i="100"/>
  <c r="BD113" i="100"/>
  <c r="BC113" i="100"/>
  <c r="BB113" i="100"/>
  <c r="BA113" i="100"/>
  <c r="AZ113" i="100"/>
  <c r="AY113" i="100"/>
  <c r="AX113" i="100"/>
  <c r="AW113" i="100"/>
  <c r="AV113" i="100"/>
  <c r="AU113" i="100"/>
  <c r="AT113" i="100"/>
  <c r="AS113" i="100"/>
  <c r="AR113" i="100"/>
  <c r="AQ113" i="100"/>
  <c r="AP113" i="100"/>
  <c r="AO113" i="100"/>
  <c r="AN113" i="100"/>
  <c r="AM113" i="100"/>
  <c r="AI113" i="100"/>
  <c r="AH113" i="100"/>
  <c r="BE112" i="100"/>
  <c r="BD112" i="100"/>
  <c r="BC112" i="100"/>
  <c r="BB112" i="100"/>
  <c r="BA112" i="100"/>
  <c r="AZ112" i="100"/>
  <c r="AY112" i="100"/>
  <c r="AX112" i="100"/>
  <c r="AW112" i="100"/>
  <c r="AV112" i="100"/>
  <c r="AU112" i="100"/>
  <c r="AT112" i="100"/>
  <c r="AS112" i="100"/>
  <c r="AR112" i="100"/>
  <c r="AQ112" i="100"/>
  <c r="AP112" i="100"/>
  <c r="AO112" i="100"/>
  <c r="AN112" i="100"/>
  <c r="AM112" i="100"/>
  <c r="AI112" i="100"/>
  <c r="AH112" i="100"/>
  <c r="BE111" i="100"/>
  <c r="BD111" i="100"/>
  <c r="BC111" i="100"/>
  <c r="BB111" i="100"/>
  <c r="BA111" i="100"/>
  <c r="AZ111" i="100"/>
  <c r="AY111" i="100"/>
  <c r="AX111" i="100"/>
  <c r="AW111" i="100"/>
  <c r="AV111" i="100"/>
  <c r="AU111" i="100"/>
  <c r="AT111" i="100"/>
  <c r="AS111" i="100"/>
  <c r="AR111" i="100"/>
  <c r="AQ111" i="100"/>
  <c r="AP111" i="100"/>
  <c r="AO111" i="100"/>
  <c r="AN111" i="100"/>
  <c r="AM111" i="100"/>
  <c r="AI111" i="100"/>
  <c r="AH111" i="100"/>
  <c r="BE110" i="100"/>
  <c r="BD110" i="100"/>
  <c r="BC110" i="100"/>
  <c r="BB110" i="100"/>
  <c r="BA110" i="100"/>
  <c r="AZ110" i="100"/>
  <c r="AY110" i="100"/>
  <c r="AX110" i="100"/>
  <c r="AW110" i="100"/>
  <c r="AV110" i="100"/>
  <c r="AU110" i="100"/>
  <c r="AT110" i="100"/>
  <c r="AS110" i="100"/>
  <c r="AR110" i="100"/>
  <c r="AQ110" i="100"/>
  <c r="AP110" i="100"/>
  <c r="AO110" i="100"/>
  <c r="AN110" i="100"/>
  <c r="AM110" i="100"/>
  <c r="BE109" i="100"/>
  <c r="BD109" i="100"/>
  <c r="BC109" i="100"/>
  <c r="BB109" i="100"/>
  <c r="BA109" i="100"/>
  <c r="AZ109" i="100"/>
  <c r="AY109" i="100"/>
  <c r="AX109" i="100"/>
  <c r="AW109" i="100"/>
  <c r="AV109" i="100"/>
  <c r="AU109" i="100"/>
  <c r="AT109" i="100"/>
  <c r="AS109" i="100"/>
  <c r="AR109" i="100"/>
  <c r="AQ109" i="100"/>
  <c r="AP109" i="100"/>
  <c r="AO109" i="100"/>
  <c r="AN109" i="100"/>
  <c r="AM109" i="100"/>
  <c r="AI109" i="100"/>
  <c r="AH109" i="100"/>
  <c r="BE108" i="100"/>
  <c r="BD108" i="100"/>
  <c r="BC108" i="100"/>
  <c r="BB108" i="100"/>
  <c r="BA108" i="100"/>
  <c r="AZ108" i="100"/>
  <c r="AY108" i="100"/>
  <c r="AX108" i="100"/>
  <c r="AW108" i="100"/>
  <c r="AV108" i="100"/>
  <c r="AU108" i="100"/>
  <c r="AT108" i="100"/>
  <c r="AS108" i="100"/>
  <c r="AR108" i="100"/>
  <c r="AQ108" i="100"/>
  <c r="AP108" i="100"/>
  <c r="AO108" i="100"/>
  <c r="AN108" i="100"/>
  <c r="AM108" i="100"/>
  <c r="AI108" i="100"/>
  <c r="AJ108" i="100" s="1"/>
  <c r="AH108" i="100"/>
  <c r="BE107" i="100"/>
  <c r="BD107" i="100"/>
  <c r="BC107" i="100"/>
  <c r="BB107" i="100"/>
  <c r="BA107" i="100"/>
  <c r="AZ107" i="100"/>
  <c r="AY107" i="100"/>
  <c r="AX107" i="100"/>
  <c r="AW107" i="100"/>
  <c r="AV107" i="100"/>
  <c r="AU107" i="100"/>
  <c r="AT107" i="100"/>
  <c r="AS107" i="100"/>
  <c r="AR107" i="100"/>
  <c r="AQ107" i="100"/>
  <c r="AP107" i="100"/>
  <c r="AO107" i="100"/>
  <c r="AN107" i="100"/>
  <c r="AM107" i="100"/>
  <c r="AI107" i="100"/>
  <c r="AH107" i="100"/>
  <c r="BE106" i="100"/>
  <c r="BD106" i="100"/>
  <c r="BC106" i="100"/>
  <c r="BB106" i="100"/>
  <c r="BA106" i="100"/>
  <c r="AZ106" i="100"/>
  <c r="AY106" i="100"/>
  <c r="AX106" i="100"/>
  <c r="AW106" i="100"/>
  <c r="AV106" i="100"/>
  <c r="AU106" i="100"/>
  <c r="AT106" i="100"/>
  <c r="AS106" i="100"/>
  <c r="AR106" i="100"/>
  <c r="AQ106" i="100"/>
  <c r="AP106" i="100"/>
  <c r="AO106" i="100"/>
  <c r="AN106" i="100"/>
  <c r="AM106" i="100"/>
  <c r="AI106" i="100"/>
  <c r="AH106" i="100"/>
  <c r="BE105" i="100"/>
  <c r="BD105" i="100"/>
  <c r="BC105" i="100"/>
  <c r="BB105" i="100"/>
  <c r="BA105" i="100"/>
  <c r="AZ105" i="100"/>
  <c r="AY105" i="100"/>
  <c r="AX105" i="100"/>
  <c r="AW105" i="100"/>
  <c r="AV105" i="100"/>
  <c r="AU105" i="100"/>
  <c r="AT105" i="100"/>
  <c r="AS105" i="100"/>
  <c r="AR105" i="100"/>
  <c r="AQ105" i="100"/>
  <c r="AP105" i="100"/>
  <c r="AO105" i="100"/>
  <c r="AN105" i="100"/>
  <c r="AM105" i="100"/>
  <c r="AI105" i="100"/>
  <c r="AH105" i="100"/>
  <c r="BE104" i="100"/>
  <c r="BD104" i="100"/>
  <c r="BC104" i="100"/>
  <c r="BB104" i="100"/>
  <c r="BA104" i="100"/>
  <c r="AZ104" i="100"/>
  <c r="AY104" i="100"/>
  <c r="AX104" i="100"/>
  <c r="AW104" i="100"/>
  <c r="AV104" i="100"/>
  <c r="AU104" i="100"/>
  <c r="AT104" i="100"/>
  <c r="AS104" i="100"/>
  <c r="AR104" i="100"/>
  <c r="AQ104" i="100"/>
  <c r="AP104" i="100"/>
  <c r="AO104" i="100"/>
  <c r="AN104" i="100"/>
  <c r="AM104" i="100"/>
  <c r="AI104" i="100"/>
  <c r="AJ104" i="100" s="1"/>
  <c r="AH104" i="100"/>
  <c r="BE103" i="100"/>
  <c r="BD103" i="100"/>
  <c r="BC103" i="100"/>
  <c r="BB103" i="100"/>
  <c r="BA103" i="100"/>
  <c r="AZ103" i="100"/>
  <c r="AY103" i="100"/>
  <c r="AX103" i="100"/>
  <c r="AW103" i="100"/>
  <c r="AV103" i="100"/>
  <c r="AU103" i="100"/>
  <c r="AT103" i="100"/>
  <c r="AS103" i="100"/>
  <c r="AR103" i="100"/>
  <c r="AQ103" i="100"/>
  <c r="AP103" i="100"/>
  <c r="AO103" i="100"/>
  <c r="AN103" i="100"/>
  <c r="AM103" i="100"/>
  <c r="AI103" i="100"/>
  <c r="AH103" i="100"/>
  <c r="BE102" i="100"/>
  <c r="BD102" i="100"/>
  <c r="BC102" i="100"/>
  <c r="BB102" i="100"/>
  <c r="BA102" i="100"/>
  <c r="AZ102" i="100"/>
  <c r="AY102" i="100"/>
  <c r="AX102" i="100"/>
  <c r="AW102" i="100"/>
  <c r="AV102" i="100"/>
  <c r="AU102" i="100"/>
  <c r="AT102" i="100"/>
  <c r="AS102" i="100"/>
  <c r="AR102" i="100"/>
  <c r="AQ102" i="100"/>
  <c r="AP102" i="100"/>
  <c r="AO102" i="100"/>
  <c r="AN102" i="100"/>
  <c r="AM102" i="100"/>
  <c r="AI102" i="100"/>
  <c r="AH102" i="100"/>
  <c r="BE101" i="100"/>
  <c r="BD101" i="100"/>
  <c r="BC101" i="100"/>
  <c r="BB101" i="100"/>
  <c r="BA101" i="100"/>
  <c r="AZ101" i="100"/>
  <c r="AY101" i="100"/>
  <c r="AX101" i="100"/>
  <c r="AW101" i="100"/>
  <c r="AV101" i="100"/>
  <c r="AU101" i="100"/>
  <c r="AT101" i="100"/>
  <c r="AS101" i="100"/>
  <c r="AR101" i="100"/>
  <c r="AQ101" i="100"/>
  <c r="AP101" i="100"/>
  <c r="AO101" i="100"/>
  <c r="AN101" i="100"/>
  <c r="AM101" i="100"/>
  <c r="AI101" i="100"/>
  <c r="AH101" i="100"/>
  <c r="BE100" i="100"/>
  <c r="BD100" i="100"/>
  <c r="BC100" i="100"/>
  <c r="BB100" i="100"/>
  <c r="BA100" i="100"/>
  <c r="AZ100" i="100"/>
  <c r="AY100" i="100"/>
  <c r="AX100" i="100"/>
  <c r="AW100" i="100"/>
  <c r="AV100" i="100"/>
  <c r="AU100" i="100"/>
  <c r="AT100" i="100"/>
  <c r="AS100" i="100"/>
  <c r="AR100" i="100"/>
  <c r="AQ100" i="100"/>
  <c r="AP100" i="100"/>
  <c r="AO100" i="100"/>
  <c r="AN100" i="100"/>
  <c r="AM100" i="100"/>
  <c r="AI100" i="100"/>
  <c r="AH100" i="100"/>
  <c r="BE99" i="100"/>
  <c r="BD99" i="100"/>
  <c r="BC99" i="100"/>
  <c r="BB99" i="100"/>
  <c r="BA99" i="100"/>
  <c r="AZ99" i="100"/>
  <c r="AY99" i="100"/>
  <c r="AX99" i="100"/>
  <c r="AW99" i="100"/>
  <c r="AV99" i="100"/>
  <c r="AU99" i="100"/>
  <c r="AT99" i="100"/>
  <c r="AS99" i="100"/>
  <c r="AR99" i="100"/>
  <c r="AQ99" i="100"/>
  <c r="AP99" i="100"/>
  <c r="AO99" i="100"/>
  <c r="AN99" i="100"/>
  <c r="AM99" i="100"/>
  <c r="AI99" i="100"/>
  <c r="AH99" i="100"/>
  <c r="BE98" i="100"/>
  <c r="BD98" i="100"/>
  <c r="BC98" i="100"/>
  <c r="BB98" i="100"/>
  <c r="BA98" i="100"/>
  <c r="AZ98" i="100"/>
  <c r="AY98" i="100"/>
  <c r="AX98" i="100"/>
  <c r="AW98" i="100"/>
  <c r="AV98" i="100"/>
  <c r="AU98" i="100"/>
  <c r="AT98" i="100"/>
  <c r="AS98" i="100"/>
  <c r="AR98" i="100"/>
  <c r="AQ98" i="100"/>
  <c r="AP98" i="100"/>
  <c r="AO98" i="100"/>
  <c r="AN98" i="100"/>
  <c r="AM98" i="100"/>
  <c r="AI98" i="100"/>
  <c r="AH98" i="100"/>
  <c r="BE97" i="100"/>
  <c r="BD97" i="100"/>
  <c r="BC97" i="100"/>
  <c r="BB97" i="100"/>
  <c r="BA97" i="100"/>
  <c r="AZ97" i="100"/>
  <c r="AY97" i="100"/>
  <c r="AX97" i="100"/>
  <c r="AW97" i="100"/>
  <c r="AV97" i="100"/>
  <c r="AU97" i="100"/>
  <c r="AT97" i="100"/>
  <c r="AS97" i="100"/>
  <c r="AR97" i="100"/>
  <c r="AQ97" i="100"/>
  <c r="AP97" i="100"/>
  <c r="AO97" i="100"/>
  <c r="AN97" i="100"/>
  <c r="AM97" i="100"/>
  <c r="AI97" i="100"/>
  <c r="AH97" i="100"/>
  <c r="BE96" i="100"/>
  <c r="BD96" i="100"/>
  <c r="BC96" i="100"/>
  <c r="BB96" i="100"/>
  <c r="BA96" i="100"/>
  <c r="AZ96" i="100"/>
  <c r="AY96" i="100"/>
  <c r="AX96" i="100"/>
  <c r="AW96" i="100"/>
  <c r="AV96" i="100"/>
  <c r="AU96" i="100"/>
  <c r="AT96" i="100"/>
  <c r="AS96" i="100"/>
  <c r="AR96" i="100"/>
  <c r="AQ96" i="100"/>
  <c r="AP96" i="100"/>
  <c r="AO96" i="100"/>
  <c r="AN96" i="100"/>
  <c r="AM96" i="100"/>
  <c r="AI96" i="100"/>
  <c r="AH96" i="100"/>
  <c r="BE95" i="100"/>
  <c r="BD95" i="100"/>
  <c r="BC95" i="100"/>
  <c r="BB95" i="100"/>
  <c r="BA95" i="100"/>
  <c r="AZ95" i="100"/>
  <c r="AY95" i="100"/>
  <c r="AX95" i="100"/>
  <c r="AW95" i="100"/>
  <c r="AV95" i="100"/>
  <c r="AU95" i="100"/>
  <c r="AT95" i="100"/>
  <c r="AS95" i="100"/>
  <c r="AR95" i="100"/>
  <c r="AQ95" i="100"/>
  <c r="AP95" i="100"/>
  <c r="AO95" i="100"/>
  <c r="AN95" i="100"/>
  <c r="AM95" i="100"/>
  <c r="AI95" i="100"/>
  <c r="AH95" i="100"/>
  <c r="AJ95" i="100" s="1"/>
  <c r="BE94" i="100"/>
  <c r="BD94" i="100"/>
  <c r="BC94" i="100"/>
  <c r="BB94" i="100"/>
  <c r="BA94" i="100"/>
  <c r="AZ94" i="100"/>
  <c r="AY94" i="100"/>
  <c r="AX94" i="100"/>
  <c r="AW94" i="100"/>
  <c r="AV94" i="100"/>
  <c r="AU94" i="100"/>
  <c r="AT94" i="100"/>
  <c r="AS94" i="100"/>
  <c r="AR94" i="100"/>
  <c r="AQ94" i="100"/>
  <c r="AP94" i="100"/>
  <c r="AO94" i="100"/>
  <c r="AN94" i="100"/>
  <c r="AM94" i="100"/>
  <c r="AI94" i="100"/>
  <c r="AH94" i="100"/>
  <c r="BE93" i="100"/>
  <c r="BD93" i="100"/>
  <c r="BC93" i="100"/>
  <c r="BB93" i="100"/>
  <c r="BA93" i="100"/>
  <c r="AZ93" i="100"/>
  <c r="AY93" i="100"/>
  <c r="AX93" i="100"/>
  <c r="AW93" i="100"/>
  <c r="AV93" i="100"/>
  <c r="AU93" i="100"/>
  <c r="AT93" i="100"/>
  <c r="AS93" i="100"/>
  <c r="AR93" i="100"/>
  <c r="AQ93" i="100"/>
  <c r="AP93" i="100"/>
  <c r="AO93" i="100"/>
  <c r="AN93" i="100"/>
  <c r="AM93" i="100"/>
  <c r="BE92" i="100"/>
  <c r="BD92" i="100"/>
  <c r="BC92" i="100"/>
  <c r="BB92" i="100"/>
  <c r="BA92" i="100"/>
  <c r="AZ92" i="100"/>
  <c r="AY92" i="100"/>
  <c r="AX92" i="100"/>
  <c r="AW92" i="100"/>
  <c r="AV92" i="100"/>
  <c r="AU92" i="100"/>
  <c r="AT92" i="100"/>
  <c r="AS92" i="100"/>
  <c r="AR92" i="100"/>
  <c r="AQ92" i="100"/>
  <c r="AP92" i="100"/>
  <c r="AO92" i="100"/>
  <c r="AN92" i="100"/>
  <c r="AM92" i="100"/>
  <c r="AI92" i="100"/>
  <c r="AH92" i="100"/>
  <c r="BE91" i="100"/>
  <c r="BD91" i="100"/>
  <c r="BC91" i="100"/>
  <c r="BB91" i="100"/>
  <c r="BA91" i="100"/>
  <c r="AZ91" i="100"/>
  <c r="AY91" i="100"/>
  <c r="AX91" i="100"/>
  <c r="AW91" i="100"/>
  <c r="AV91" i="100"/>
  <c r="AU91" i="100"/>
  <c r="AT91" i="100"/>
  <c r="AS91" i="100"/>
  <c r="AR91" i="100"/>
  <c r="AQ91" i="100"/>
  <c r="AP91" i="100"/>
  <c r="AO91" i="100"/>
  <c r="AN91" i="100"/>
  <c r="AM91" i="100"/>
  <c r="AI91" i="100"/>
  <c r="AH91" i="100"/>
  <c r="BE90" i="100"/>
  <c r="BD90" i="100"/>
  <c r="BC90" i="100"/>
  <c r="BB90" i="100"/>
  <c r="BA90" i="100"/>
  <c r="AZ90" i="100"/>
  <c r="AY90" i="100"/>
  <c r="AX90" i="100"/>
  <c r="AW90" i="100"/>
  <c r="AV90" i="100"/>
  <c r="AU90" i="100"/>
  <c r="AT90" i="100"/>
  <c r="AS90" i="100"/>
  <c r="AR90" i="100"/>
  <c r="AQ90" i="100"/>
  <c r="AP90" i="100"/>
  <c r="AO90" i="100"/>
  <c r="AN90" i="100"/>
  <c r="AM90" i="100"/>
  <c r="AI90" i="100"/>
  <c r="AH90" i="100"/>
  <c r="BE89" i="100"/>
  <c r="BD89" i="100"/>
  <c r="BC89" i="100"/>
  <c r="BB89" i="100"/>
  <c r="BA89" i="100"/>
  <c r="AZ89" i="100"/>
  <c r="AY89" i="100"/>
  <c r="AX89" i="100"/>
  <c r="AW89" i="100"/>
  <c r="AV89" i="100"/>
  <c r="AU89" i="100"/>
  <c r="AT89" i="100"/>
  <c r="AS89" i="100"/>
  <c r="AR89" i="100"/>
  <c r="AQ89" i="100"/>
  <c r="AP89" i="100"/>
  <c r="AO89" i="100"/>
  <c r="AN89" i="100"/>
  <c r="AM89" i="100"/>
  <c r="AI89" i="100"/>
  <c r="AH89" i="100"/>
  <c r="BE88" i="100"/>
  <c r="BD88" i="100"/>
  <c r="BC88" i="100"/>
  <c r="BB88" i="100"/>
  <c r="BA88" i="100"/>
  <c r="AZ88" i="100"/>
  <c r="AY88" i="100"/>
  <c r="AX88" i="100"/>
  <c r="AW88" i="100"/>
  <c r="AV88" i="100"/>
  <c r="AU88" i="100"/>
  <c r="AT88" i="100"/>
  <c r="AS88" i="100"/>
  <c r="AR88" i="100"/>
  <c r="AQ88" i="100"/>
  <c r="AP88" i="100"/>
  <c r="AO88" i="100"/>
  <c r="AN88" i="100"/>
  <c r="AM88" i="100"/>
  <c r="AI88" i="100"/>
  <c r="AH88" i="100"/>
  <c r="BE87" i="100"/>
  <c r="BD87" i="100"/>
  <c r="BC87" i="100"/>
  <c r="BB87" i="100"/>
  <c r="BA87" i="100"/>
  <c r="AZ87" i="100"/>
  <c r="AY87" i="100"/>
  <c r="AX87" i="100"/>
  <c r="AW87" i="100"/>
  <c r="AV87" i="100"/>
  <c r="AU87" i="100"/>
  <c r="AT87" i="100"/>
  <c r="AS87" i="100"/>
  <c r="AR87" i="100"/>
  <c r="AQ87" i="100"/>
  <c r="AP87" i="100"/>
  <c r="AO87" i="100"/>
  <c r="AN87" i="100"/>
  <c r="AM87" i="100"/>
  <c r="AI87" i="100"/>
  <c r="AH87" i="100"/>
  <c r="BE86" i="100"/>
  <c r="BD86" i="100"/>
  <c r="BC86" i="100"/>
  <c r="BB86" i="100"/>
  <c r="BA86" i="100"/>
  <c r="AZ86" i="100"/>
  <c r="AY86" i="100"/>
  <c r="AX86" i="100"/>
  <c r="AW86" i="100"/>
  <c r="AV86" i="100"/>
  <c r="AU86" i="100"/>
  <c r="AT86" i="100"/>
  <c r="AS86" i="100"/>
  <c r="AR86" i="100"/>
  <c r="AQ86" i="100"/>
  <c r="AP86" i="100"/>
  <c r="AO86" i="100"/>
  <c r="AN86" i="100"/>
  <c r="AM86" i="100"/>
  <c r="AI86" i="100"/>
  <c r="AJ86" i="100" s="1"/>
  <c r="AH86" i="100"/>
  <c r="BE85" i="100"/>
  <c r="BD85" i="100"/>
  <c r="BC85" i="100"/>
  <c r="BB85" i="100"/>
  <c r="BA85" i="100"/>
  <c r="AZ85" i="100"/>
  <c r="AY85" i="100"/>
  <c r="AX85" i="100"/>
  <c r="AW85" i="100"/>
  <c r="AV85" i="100"/>
  <c r="AU85" i="100"/>
  <c r="AT85" i="100"/>
  <c r="AS85" i="100"/>
  <c r="AR85" i="100"/>
  <c r="AQ85" i="100"/>
  <c r="AP85" i="100"/>
  <c r="AO85" i="100"/>
  <c r="AN85" i="100"/>
  <c r="AM85" i="100"/>
  <c r="BF85" i="100" s="1"/>
  <c r="AI85" i="100"/>
  <c r="AH85" i="100"/>
  <c r="BE84" i="100"/>
  <c r="BD84" i="100"/>
  <c r="BC84" i="100"/>
  <c r="BB84" i="100"/>
  <c r="BA84" i="100"/>
  <c r="AZ84" i="100"/>
  <c r="AY84" i="100"/>
  <c r="AX84" i="100"/>
  <c r="AW84" i="100"/>
  <c r="AV84" i="100"/>
  <c r="AU84" i="100"/>
  <c r="AT84" i="100"/>
  <c r="AS84" i="100"/>
  <c r="AR84" i="100"/>
  <c r="AQ84" i="100"/>
  <c r="AP84" i="100"/>
  <c r="AO84" i="100"/>
  <c r="AN84" i="100"/>
  <c r="AM84" i="100"/>
  <c r="AI84" i="100"/>
  <c r="AH84" i="100"/>
  <c r="BE83" i="100"/>
  <c r="BD83" i="100"/>
  <c r="BC83" i="100"/>
  <c r="BB83" i="100"/>
  <c r="BA83" i="100"/>
  <c r="AZ83" i="100"/>
  <c r="AY83" i="100"/>
  <c r="AX83" i="100"/>
  <c r="AW83" i="100"/>
  <c r="AV83" i="100"/>
  <c r="AU83" i="100"/>
  <c r="AT83" i="100"/>
  <c r="AS83" i="100"/>
  <c r="AR83" i="100"/>
  <c r="AQ83" i="100"/>
  <c r="AP83" i="100"/>
  <c r="AO83" i="100"/>
  <c r="AN83" i="100"/>
  <c r="AM83" i="100"/>
  <c r="AI83" i="100"/>
  <c r="AH83" i="100"/>
  <c r="BE82" i="100"/>
  <c r="BD82" i="100"/>
  <c r="BC82" i="100"/>
  <c r="BB82" i="100"/>
  <c r="BA82" i="100"/>
  <c r="AZ82" i="100"/>
  <c r="AY82" i="100"/>
  <c r="AX82" i="100"/>
  <c r="AW82" i="100"/>
  <c r="AV82" i="100"/>
  <c r="AU82" i="100"/>
  <c r="AT82" i="100"/>
  <c r="AS82" i="100"/>
  <c r="AR82" i="100"/>
  <c r="AQ82" i="100"/>
  <c r="AP82" i="100"/>
  <c r="AO82" i="100"/>
  <c r="AN82" i="100"/>
  <c r="AM82" i="100"/>
  <c r="AI82" i="100"/>
  <c r="AH82" i="100"/>
  <c r="BE81" i="100"/>
  <c r="BD81" i="100"/>
  <c r="BC81" i="100"/>
  <c r="BB81" i="100"/>
  <c r="BA81" i="100"/>
  <c r="AZ81" i="100"/>
  <c r="AY81" i="100"/>
  <c r="AX81" i="100"/>
  <c r="AW81" i="100"/>
  <c r="AV81" i="100"/>
  <c r="AU81" i="100"/>
  <c r="AT81" i="100"/>
  <c r="AS81" i="100"/>
  <c r="AR81" i="100"/>
  <c r="AQ81" i="100"/>
  <c r="AP81" i="100"/>
  <c r="AO81" i="100"/>
  <c r="AN81" i="100"/>
  <c r="AM81" i="100"/>
  <c r="AI81" i="100"/>
  <c r="AH81" i="100"/>
  <c r="BE80" i="100"/>
  <c r="BD80" i="100"/>
  <c r="BC80" i="100"/>
  <c r="BB80" i="100"/>
  <c r="BA80" i="100"/>
  <c r="AZ80" i="100"/>
  <c r="AY80" i="100"/>
  <c r="AX80" i="100"/>
  <c r="AW80" i="100"/>
  <c r="AV80" i="100"/>
  <c r="AU80" i="100"/>
  <c r="AT80" i="100"/>
  <c r="AS80" i="100"/>
  <c r="AR80" i="100"/>
  <c r="AQ80" i="100"/>
  <c r="AP80" i="100"/>
  <c r="AO80" i="100"/>
  <c r="AN80" i="100"/>
  <c r="AM80" i="100"/>
  <c r="AI80" i="100"/>
  <c r="AH80" i="100"/>
  <c r="BE79" i="100"/>
  <c r="BD79" i="100"/>
  <c r="BC79" i="100"/>
  <c r="BB79" i="100"/>
  <c r="BA79" i="100"/>
  <c r="AZ79" i="100"/>
  <c r="AY79" i="100"/>
  <c r="AX79" i="100"/>
  <c r="AW79" i="100"/>
  <c r="AV79" i="100"/>
  <c r="AU79" i="100"/>
  <c r="AT79" i="100"/>
  <c r="AS79" i="100"/>
  <c r="AR79" i="100"/>
  <c r="AQ79" i="100"/>
  <c r="AP79" i="100"/>
  <c r="AO79" i="100"/>
  <c r="AN79" i="100"/>
  <c r="AM79" i="100"/>
  <c r="AI79" i="100"/>
  <c r="AJ79" i="100" s="1"/>
  <c r="AH79" i="100"/>
  <c r="BE78" i="100"/>
  <c r="BD78" i="100"/>
  <c r="BC78" i="100"/>
  <c r="BB78" i="100"/>
  <c r="BA78" i="100"/>
  <c r="AZ78" i="100"/>
  <c r="AY78" i="100"/>
  <c r="AX78" i="100"/>
  <c r="AW78" i="100"/>
  <c r="AV78" i="100"/>
  <c r="AU78" i="100"/>
  <c r="AT78" i="100"/>
  <c r="AS78" i="100"/>
  <c r="AR78" i="100"/>
  <c r="AQ78" i="100"/>
  <c r="AP78" i="100"/>
  <c r="AO78" i="100"/>
  <c r="AN78" i="100"/>
  <c r="AM78" i="100"/>
  <c r="AI78" i="100"/>
  <c r="AH78" i="100"/>
  <c r="BE77" i="100"/>
  <c r="BD77" i="100"/>
  <c r="BC77" i="100"/>
  <c r="BB77" i="100"/>
  <c r="BA77" i="100"/>
  <c r="AZ77" i="100"/>
  <c r="AY77" i="100"/>
  <c r="AX77" i="100"/>
  <c r="AW77" i="100"/>
  <c r="AV77" i="100"/>
  <c r="AU77" i="100"/>
  <c r="AT77" i="100"/>
  <c r="AS77" i="100"/>
  <c r="AR77" i="100"/>
  <c r="AQ77" i="100"/>
  <c r="AP77" i="100"/>
  <c r="AO77" i="100"/>
  <c r="AN77" i="100"/>
  <c r="AM77" i="100"/>
  <c r="AI77" i="100"/>
  <c r="AH77" i="100"/>
  <c r="BE76" i="100"/>
  <c r="BD76" i="100"/>
  <c r="BC76" i="100"/>
  <c r="BB76" i="100"/>
  <c r="BA76" i="100"/>
  <c r="AZ76" i="100"/>
  <c r="AY76" i="100"/>
  <c r="AX76" i="100"/>
  <c r="AW76" i="100"/>
  <c r="AV76" i="100"/>
  <c r="AU76" i="100"/>
  <c r="AT76" i="100"/>
  <c r="AS76" i="100"/>
  <c r="AR76" i="100"/>
  <c r="AQ76" i="100"/>
  <c r="AP76" i="100"/>
  <c r="AO76" i="100"/>
  <c r="AN76" i="100"/>
  <c r="AM76" i="100"/>
  <c r="AI76" i="100"/>
  <c r="AH76" i="100"/>
  <c r="BE75" i="100"/>
  <c r="BD75" i="100"/>
  <c r="BC75" i="100"/>
  <c r="BB75" i="100"/>
  <c r="BA75" i="100"/>
  <c r="AZ75" i="100"/>
  <c r="AY75" i="100"/>
  <c r="AX75" i="100"/>
  <c r="AW75" i="100"/>
  <c r="AV75" i="100"/>
  <c r="AU75" i="100"/>
  <c r="AT75" i="100"/>
  <c r="AS75" i="100"/>
  <c r="AR75" i="100"/>
  <c r="AQ75" i="100"/>
  <c r="AP75" i="100"/>
  <c r="AO75" i="100"/>
  <c r="AN75" i="100"/>
  <c r="AM75" i="100"/>
  <c r="AI75" i="100"/>
  <c r="AJ75" i="100" s="1"/>
  <c r="AH75" i="100"/>
  <c r="BE74" i="100"/>
  <c r="BD74" i="100"/>
  <c r="BC74" i="100"/>
  <c r="BB74" i="100"/>
  <c r="BA74" i="100"/>
  <c r="AZ74" i="100"/>
  <c r="AY74" i="100"/>
  <c r="AX74" i="100"/>
  <c r="AW74" i="100"/>
  <c r="AV74" i="100"/>
  <c r="AU74" i="100"/>
  <c r="AT74" i="100"/>
  <c r="AS74" i="100"/>
  <c r="AR74" i="100"/>
  <c r="AQ74" i="100"/>
  <c r="AP74" i="100"/>
  <c r="AO74" i="100"/>
  <c r="AN74" i="100"/>
  <c r="AM74" i="100"/>
  <c r="AI74" i="100"/>
  <c r="AH74" i="100"/>
  <c r="BE73" i="100"/>
  <c r="BD73" i="100"/>
  <c r="BC73" i="100"/>
  <c r="BB73" i="100"/>
  <c r="BA73" i="100"/>
  <c r="AZ73" i="100"/>
  <c r="AY73" i="100"/>
  <c r="AX73" i="100"/>
  <c r="AW73" i="100"/>
  <c r="AV73" i="100"/>
  <c r="AU73" i="100"/>
  <c r="AT73" i="100"/>
  <c r="AS73" i="100"/>
  <c r="AR73" i="100"/>
  <c r="AQ73" i="100"/>
  <c r="AP73" i="100"/>
  <c r="AO73" i="100"/>
  <c r="AN73" i="100"/>
  <c r="AM73" i="100"/>
  <c r="AI73" i="100"/>
  <c r="AH73" i="100"/>
  <c r="BE72" i="100"/>
  <c r="BD72" i="100"/>
  <c r="BC72" i="100"/>
  <c r="BB72" i="100"/>
  <c r="BA72" i="100"/>
  <c r="AZ72" i="100"/>
  <c r="AY72" i="100"/>
  <c r="AX72" i="100"/>
  <c r="AW72" i="100"/>
  <c r="AV72" i="100"/>
  <c r="AU72" i="100"/>
  <c r="AT72" i="100"/>
  <c r="AS72" i="100"/>
  <c r="AR72" i="100"/>
  <c r="AQ72" i="100"/>
  <c r="AP72" i="100"/>
  <c r="AO72" i="100"/>
  <c r="AN72" i="100"/>
  <c r="AM72" i="100"/>
  <c r="AI72" i="100"/>
  <c r="AH72" i="100"/>
  <c r="BE71" i="100"/>
  <c r="BD71" i="100"/>
  <c r="BC71" i="100"/>
  <c r="BB71" i="100"/>
  <c r="BA71" i="100"/>
  <c r="AZ71" i="100"/>
  <c r="AY71" i="100"/>
  <c r="AX71" i="100"/>
  <c r="AW71" i="100"/>
  <c r="AV71" i="100"/>
  <c r="AU71" i="100"/>
  <c r="AT71" i="100"/>
  <c r="AS71" i="100"/>
  <c r="AR71" i="100"/>
  <c r="AQ71" i="100"/>
  <c r="AP71" i="100"/>
  <c r="AO71" i="100"/>
  <c r="AN71" i="100"/>
  <c r="AM71" i="100"/>
  <c r="AI71" i="100"/>
  <c r="AJ71" i="100" s="1"/>
  <c r="AH71" i="100"/>
  <c r="BE70" i="100"/>
  <c r="BD70" i="100"/>
  <c r="BC70" i="100"/>
  <c r="BB70" i="100"/>
  <c r="BA70" i="100"/>
  <c r="AZ70" i="100"/>
  <c r="AY70" i="100"/>
  <c r="AX70" i="100"/>
  <c r="AW70" i="100"/>
  <c r="AV70" i="100"/>
  <c r="AU70" i="100"/>
  <c r="AT70" i="100"/>
  <c r="AS70" i="100"/>
  <c r="AR70" i="100"/>
  <c r="AQ70" i="100"/>
  <c r="AP70" i="100"/>
  <c r="AO70" i="100"/>
  <c r="AN70" i="100"/>
  <c r="AM70" i="100"/>
  <c r="AI70" i="100"/>
  <c r="AH70" i="100"/>
  <c r="BE69" i="100"/>
  <c r="BD69" i="100"/>
  <c r="BC69" i="100"/>
  <c r="BB69" i="100"/>
  <c r="BA69" i="100"/>
  <c r="AZ69" i="100"/>
  <c r="AY69" i="100"/>
  <c r="AX69" i="100"/>
  <c r="AW69" i="100"/>
  <c r="AV69" i="100"/>
  <c r="AU69" i="100"/>
  <c r="AT69" i="100"/>
  <c r="AS69" i="100"/>
  <c r="AR69" i="100"/>
  <c r="AQ69" i="100"/>
  <c r="AP69" i="100"/>
  <c r="AO69" i="100"/>
  <c r="AN69" i="100"/>
  <c r="AM69" i="100"/>
  <c r="AI69" i="100"/>
  <c r="AH69" i="100"/>
  <c r="BE68" i="100"/>
  <c r="BD68" i="100"/>
  <c r="BC68" i="100"/>
  <c r="BB68" i="100"/>
  <c r="BA68" i="100"/>
  <c r="AZ68" i="100"/>
  <c r="AY68" i="100"/>
  <c r="AX68" i="100"/>
  <c r="AW68" i="100"/>
  <c r="AV68" i="100"/>
  <c r="AU68" i="100"/>
  <c r="AT68" i="100"/>
  <c r="AS68" i="100"/>
  <c r="AR68" i="100"/>
  <c r="AQ68" i="100"/>
  <c r="AP68" i="100"/>
  <c r="AO68" i="100"/>
  <c r="AN68" i="100"/>
  <c r="AM68" i="100"/>
  <c r="AI68" i="100"/>
  <c r="AH68" i="100"/>
  <c r="BE67" i="100"/>
  <c r="BD67" i="100"/>
  <c r="BC67" i="100"/>
  <c r="BB67" i="100"/>
  <c r="BA67" i="100"/>
  <c r="AZ67" i="100"/>
  <c r="AY67" i="100"/>
  <c r="AX67" i="100"/>
  <c r="AW67" i="100"/>
  <c r="AV67" i="100"/>
  <c r="AU67" i="100"/>
  <c r="AT67" i="100"/>
  <c r="AS67" i="100"/>
  <c r="AR67" i="100"/>
  <c r="AQ67" i="100"/>
  <c r="AP67" i="100"/>
  <c r="AO67" i="100"/>
  <c r="AN67" i="100"/>
  <c r="AM67" i="100"/>
  <c r="AI67" i="100"/>
  <c r="AJ67" i="100" s="1"/>
  <c r="AH67" i="100"/>
  <c r="BE66" i="100"/>
  <c r="BD66" i="100"/>
  <c r="BC66" i="100"/>
  <c r="BB66" i="100"/>
  <c r="BA66" i="100"/>
  <c r="AZ66" i="100"/>
  <c r="AY66" i="100"/>
  <c r="AX66" i="100"/>
  <c r="AW66" i="100"/>
  <c r="AV66" i="100"/>
  <c r="AU66" i="100"/>
  <c r="AT66" i="100"/>
  <c r="AS66" i="100"/>
  <c r="AR66" i="100"/>
  <c r="AQ66" i="100"/>
  <c r="AP66" i="100"/>
  <c r="AO66" i="100"/>
  <c r="AN66" i="100"/>
  <c r="AM66" i="100"/>
  <c r="AI66" i="100"/>
  <c r="AH66" i="100"/>
  <c r="BE65" i="100"/>
  <c r="BD65" i="100"/>
  <c r="BC65" i="100"/>
  <c r="BB65" i="100"/>
  <c r="BA65" i="100"/>
  <c r="AZ65" i="100"/>
  <c r="AY65" i="100"/>
  <c r="AX65" i="100"/>
  <c r="AW65" i="100"/>
  <c r="AV65" i="100"/>
  <c r="AU65" i="100"/>
  <c r="AT65" i="100"/>
  <c r="AS65" i="100"/>
  <c r="AR65" i="100"/>
  <c r="AQ65" i="100"/>
  <c r="AP65" i="100"/>
  <c r="AO65" i="100"/>
  <c r="AN65" i="100"/>
  <c r="AM65" i="100"/>
  <c r="AI65" i="100"/>
  <c r="AH65" i="100"/>
  <c r="BE64" i="100"/>
  <c r="BD64" i="100"/>
  <c r="BC64" i="100"/>
  <c r="BB64" i="100"/>
  <c r="BA64" i="100"/>
  <c r="AZ64" i="100"/>
  <c r="AY64" i="100"/>
  <c r="AX64" i="100"/>
  <c r="AW64" i="100"/>
  <c r="AV64" i="100"/>
  <c r="AU64" i="100"/>
  <c r="AT64" i="100"/>
  <c r="AS64" i="100"/>
  <c r="AR64" i="100"/>
  <c r="AQ64" i="100"/>
  <c r="AP64" i="100"/>
  <c r="AO64" i="100"/>
  <c r="AN64" i="100"/>
  <c r="AM64" i="100"/>
  <c r="BE63" i="100"/>
  <c r="BD63" i="100"/>
  <c r="BC63" i="100"/>
  <c r="BB63" i="100"/>
  <c r="BA63" i="100"/>
  <c r="AZ63" i="100"/>
  <c r="AY63" i="100"/>
  <c r="AX63" i="100"/>
  <c r="AW63" i="100"/>
  <c r="AV63" i="100"/>
  <c r="AU63" i="100"/>
  <c r="AT63" i="100"/>
  <c r="AS63" i="100"/>
  <c r="AR63" i="100"/>
  <c r="AQ63" i="100"/>
  <c r="AP63" i="100"/>
  <c r="AO63" i="100"/>
  <c r="AN63" i="100"/>
  <c r="AM63" i="100"/>
  <c r="BE62" i="100"/>
  <c r="BD62" i="100"/>
  <c r="BC62" i="100"/>
  <c r="BB62" i="100"/>
  <c r="BA62" i="100"/>
  <c r="AZ62" i="100"/>
  <c r="AY62" i="100"/>
  <c r="AX62" i="100"/>
  <c r="AW62" i="100"/>
  <c r="AV62" i="100"/>
  <c r="AU62" i="100"/>
  <c r="AT62" i="100"/>
  <c r="AS62" i="100"/>
  <c r="AR62" i="100"/>
  <c r="AQ62" i="100"/>
  <c r="AP62" i="100"/>
  <c r="AO62" i="100"/>
  <c r="AN62" i="100"/>
  <c r="AM62" i="100"/>
  <c r="BE61" i="100"/>
  <c r="BD61" i="100"/>
  <c r="BC61" i="100"/>
  <c r="BB61" i="100"/>
  <c r="BA61" i="100"/>
  <c r="AZ61" i="100"/>
  <c r="AY61" i="100"/>
  <c r="AX61" i="100"/>
  <c r="AW61" i="100"/>
  <c r="AV61" i="100"/>
  <c r="AU61" i="100"/>
  <c r="AT61" i="100"/>
  <c r="AS61" i="100"/>
  <c r="AR61" i="100"/>
  <c r="AQ61" i="100"/>
  <c r="AP61" i="100"/>
  <c r="AO61" i="100"/>
  <c r="AN61" i="100"/>
  <c r="AM61" i="100"/>
  <c r="AI61" i="100"/>
  <c r="AH61" i="100"/>
  <c r="BE60" i="100"/>
  <c r="BD60" i="100"/>
  <c r="BC60" i="100"/>
  <c r="BB60" i="100"/>
  <c r="BA60" i="100"/>
  <c r="AZ60" i="100"/>
  <c r="AY60" i="100"/>
  <c r="AX60" i="100"/>
  <c r="AW60" i="100"/>
  <c r="AV60" i="100"/>
  <c r="AU60" i="100"/>
  <c r="AT60" i="100"/>
  <c r="AS60" i="100"/>
  <c r="AR60" i="100"/>
  <c r="AQ60" i="100"/>
  <c r="AP60" i="100"/>
  <c r="AO60" i="100"/>
  <c r="AN60" i="100"/>
  <c r="AM60" i="100"/>
  <c r="BE59" i="100"/>
  <c r="BD59" i="100"/>
  <c r="BC59" i="100"/>
  <c r="BB59" i="100"/>
  <c r="BA59" i="100"/>
  <c r="AZ59" i="100"/>
  <c r="AY59" i="100"/>
  <c r="AX59" i="100"/>
  <c r="AW59" i="100"/>
  <c r="AV59" i="100"/>
  <c r="AU59" i="100"/>
  <c r="AT59" i="100"/>
  <c r="AS59" i="100"/>
  <c r="AR59" i="100"/>
  <c r="AQ59" i="100"/>
  <c r="AP59" i="100"/>
  <c r="AO59" i="100"/>
  <c r="AN59" i="100"/>
  <c r="AM59" i="100"/>
  <c r="AI59" i="100"/>
  <c r="AJ59" i="100" s="1"/>
  <c r="AH59" i="100"/>
  <c r="BE58" i="100"/>
  <c r="BD58" i="100"/>
  <c r="BC58" i="100"/>
  <c r="BB58" i="100"/>
  <c r="BA58" i="100"/>
  <c r="AZ58" i="100"/>
  <c r="AY58" i="100"/>
  <c r="AX58" i="100"/>
  <c r="AW58" i="100"/>
  <c r="AV58" i="100"/>
  <c r="AU58" i="100"/>
  <c r="AT58" i="100"/>
  <c r="AS58" i="100"/>
  <c r="AR58" i="100"/>
  <c r="AQ58" i="100"/>
  <c r="AP58" i="100"/>
  <c r="AO58" i="100"/>
  <c r="AN58" i="100"/>
  <c r="AM58" i="100"/>
  <c r="AI58" i="100"/>
  <c r="AH58" i="100"/>
  <c r="BE57" i="100"/>
  <c r="BD57" i="100"/>
  <c r="BC57" i="100"/>
  <c r="BB57" i="100"/>
  <c r="BA57" i="100"/>
  <c r="AZ57" i="100"/>
  <c r="AY57" i="100"/>
  <c r="AX57" i="100"/>
  <c r="AW57" i="100"/>
  <c r="AV57" i="100"/>
  <c r="AU57" i="100"/>
  <c r="AT57" i="100"/>
  <c r="AS57" i="100"/>
  <c r="AR57" i="100"/>
  <c r="AQ57" i="100"/>
  <c r="AP57" i="100"/>
  <c r="AO57" i="100"/>
  <c r="AN57" i="100"/>
  <c r="AM57" i="100"/>
  <c r="BE56" i="100"/>
  <c r="BD56" i="100"/>
  <c r="BC56" i="100"/>
  <c r="BB56" i="100"/>
  <c r="BA56" i="100"/>
  <c r="AZ56" i="100"/>
  <c r="AY56" i="100"/>
  <c r="AX56" i="100"/>
  <c r="AW56" i="100"/>
  <c r="AV56" i="100"/>
  <c r="AU56" i="100"/>
  <c r="AT56" i="100"/>
  <c r="AS56" i="100"/>
  <c r="AR56" i="100"/>
  <c r="AQ56" i="100"/>
  <c r="AP56" i="100"/>
  <c r="AO56" i="100"/>
  <c r="AN56" i="100"/>
  <c r="AM56" i="100"/>
  <c r="BF56" i="100" s="1"/>
  <c r="BE55" i="100"/>
  <c r="BD55" i="100"/>
  <c r="BC55" i="100"/>
  <c r="BB55" i="100"/>
  <c r="BA55" i="100"/>
  <c r="AZ55" i="100"/>
  <c r="AY55" i="100"/>
  <c r="AX55" i="100"/>
  <c r="AW55" i="100"/>
  <c r="AV55" i="100"/>
  <c r="AU55" i="100"/>
  <c r="AT55" i="100"/>
  <c r="AS55" i="100"/>
  <c r="AR55" i="100"/>
  <c r="AQ55" i="100"/>
  <c r="AP55" i="100"/>
  <c r="AO55" i="100"/>
  <c r="AN55" i="100"/>
  <c r="AM55" i="100"/>
  <c r="AI55" i="100"/>
  <c r="AJ55" i="100" s="1"/>
  <c r="B243" i="100" s="1"/>
  <c r="AH55" i="100"/>
  <c r="BE54" i="100"/>
  <c r="BD54" i="100"/>
  <c r="BC54" i="100"/>
  <c r="BB54" i="100"/>
  <c r="BA54" i="100"/>
  <c r="AZ54" i="100"/>
  <c r="AY54" i="100"/>
  <c r="AX54" i="100"/>
  <c r="AW54" i="100"/>
  <c r="AV54" i="100"/>
  <c r="AU54" i="100"/>
  <c r="AT54" i="100"/>
  <c r="AS54" i="100"/>
  <c r="AR54" i="100"/>
  <c r="AQ54" i="100"/>
  <c r="AP54" i="100"/>
  <c r="AO54" i="100"/>
  <c r="AN54" i="100"/>
  <c r="AM54" i="100"/>
  <c r="AI54" i="100"/>
  <c r="AH54" i="100"/>
  <c r="BE53" i="100"/>
  <c r="BD53" i="100"/>
  <c r="BC53" i="100"/>
  <c r="BB53" i="100"/>
  <c r="BA53" i="100"/>
  <c r="AZ53" i="100"/>
  <c r="AY53" i="100"/>
  <c r="AX53" i="100"/>
  <c r="AW53" i="100"/>
  <c r="AV53" i="100"/>
  <c r="AU53" i="100"/>
  <c r="AT53" i="100"/>
  <c r="AS53" i="100"/>
  <c r="AR53" i="100"/>
  <c r="AQ53" i="100"/>
  <c r="AP53" i="100"/>
  <c r="AO53" i="100"/>
  <c r="AN53" i="100"/>
  <c r="AM53" i="100"/>
  <c r="AI53" i="100"/>
  <c r="AH53" i="100"/>
  <c r="BE52" i="100"/>
  <c r="BD52" i="100"/>
  <c r="BC52" i="100"/>
  <c r="BB52" i="100"/>
  <c r="BA52" i="100"/>
  <c r="AZ52" i="100"/>
  <c r="AY52" i="100"/>
  <c r="AX52" i="100"/>
  <c r="AW52" i="100"/>
  <c r="AV52" i="100"/>
  <c r="AU52" i="100"/>
  <c r="AT52" i="100"/>
  <c r="AS52" i="100"/>
  <c r="AR52" i="100"/>
  <c r="AQ52" i="100"/>
  <c r="AP52" i="100"/>
  <c r="AO52" i="100"/>
  <c r="AN52" i="100"/>
  <c r="AM52" i="100"/>
  <c r="AI52" i="100"/>
  <c r="AH52" i="100"/>
  <c r="BE51" i="100"/>
  <c r="BD51" i="100"/>
  <c r="BC51" i="100"/>
  <c r="BB51" i="100"/>
  <c r="BA51" i="100"/>
  <c r="AZ51" i="100"/>
  <c r="AY51" i="100"/>
  <c r="AX51" i="100"/>
  <c r="AW51" i="100"/>
  <c r="AV51" i="100"/>
  <c r="AU51" i="100"/>
  <c r="AT51" i="100"/>
  <c r="AS51" i="100"/>
  <c r="AR51" i="100"/>
  <c r="AQ51" i="100"/>
  <c r="AP51" i="100"/>
  <c r="AO51" i="100"/>
  <c r="AN51" i="100"/>
  <c r="AM51" i="100"/>
  <c r="AI51" i="100"/>
  <c r="AJ51" i="100" s="1"/>
  <c r="B245" i="100" s="1"/>
  <c r="AH51" i="100"/>
  <c r="BE50" i="100"/>
  <c r="BD50" i="100"/>
  <c r="BC50" i="100"/>
  <c r="BB50" i="100"/>
  <c r="BA50" i="100"/>
  <c r="AZ50" i="100"/>
  <c r="AY50" i="100"/>
  <c r="AX50" i="100"/>
  <c r="AW50" i="100"/>
  <c r="AV50" i="100"/>
  <c r="AU50" i="100"/>
  <c r="AT50" i="100"/>
  <c r="AS50" i="100"/>
  <c r="AR50" i="100"/>
  <c r="AQ50" i="100"/>
  <c r="AP50" i="100"/>
  <c r="AO50" i="100"/>
  <c r="AN50" i="100"/>
  <c r="AM50" i="100"/>
  <c r="AI50" i="100"/>
  <c r="AH50" i="100"/>
  <c r="BE49" i="100"/>
  <c r="BD49" i="100"/>
  <c r="BC49" i="100"/>
  <c r="BB49" i="100"/>
  <c r="BA49" i="100"/>
  <c r="AZ49" i="100"/>
  <c r="AY49" i="100"/>
  <c r="AX49" i="100"/>
  <c r="AW49" i="100"/>
  <c r="AV49" i="100"/>
  <c r="AU49" i="100"/>
  <c r="AT49" i="100"/>
  <c r="AS49" i="100"/>
  <c r="AR49" i="100"/>
  <c r="AQ49" i="100"/>
  <c r="AP49" i="100"/>
  <c r="AO49" i="100"/>
  <c r="AN49" i="100"/>
  <c r="AM49" i="100"/>
  <c r="BE48" i="100"/>
  <c r="BD48" i="100"/>
  <c r="BC48" i="100"/>
  <c r="BB48" i="100"/>
  <c r="BA48" i="100"/>
  <c r="AZ48" i="100"/>
  <c r="AY48" i="100"/>
  <c r="AX48" i="100"/>
  <c r="AW48" i="100"/>
  <c r="AV48" i="100"/>
  <c r="AU48" i="100"/>
  <c r="AT48" i="100"/>
  <c r="AS48" i="100"/>
  <c r="AR48" i="100"/>
  <c r="AQ48" i="100"/>
  <c r="AP48" i="100"/>
  <c r="AO48" i="100"/>
  <c r="AN48" i="100"/>
  <c r="AM48" i="100"/>
  <c r="AI48" i="100"/>
  <c r="AH48" i="100"/>
  <c r="BE47" i="100"/>
  <c r="BD47" i="100"/>
  <c r="BC47" i="100"/>
  <c r="BB47" i="100"/>
  <c r="BA47" i="100"/>
  <c r="AZ47" i="100"/>
  <c r="AY47" i="100"/>
  <c r="AX47" i="100"/>
  <c r="AW47" i="100"/>
  <c r="AV47" i="100"/>
  <c r="AU47" i="100"/>
  <c r="AT47" i="100"/>
  <c r="AS47" i="100"/>
  <c r="AR47" i="100"/>
  <c r="AQ47" i="100"/>
  <c r="AP47" i="100"/>
  <c r="AO47" i="100"/>
  <c r="AN47" i="100"/>
  <c r="AM47" i="100"/>
  <c r="AI47" i="100"/>
  <c r="AH47" i="100"/>
  <c r="AJ47" i="100" s="1"/>
  <c r="BE46" i="100"/>
  <c r="BD46" i="100"/>
  <c r="BC46" i="100"/>
  <c r="BB46" i="100"/>
  <c r="BA46" i="100"/>
  <c r="AZ46" i="100"/>
  <c r="AY46" i="100"/>
  <c r="AX46" i="100"/>
  <c r="AW46" i="100"/>
  <c r="AV46" i="100"/>
  <c r="AU46" i="100"/>
  <c r="AT46" i="100"/>
  <c r="AS46" i="100"/>
  <c r="AR46" i="100"/>
  <c r="AQ46" i="100"/>
  <c r="AP46" i="100"/>
  <c r="AO46" i="100"/>
  <c r="AN46" i="100"/>
  <c r="AM46" i="100"/>
  <c r="BE45" i="100"/>
  <c r="BD45" i="100"/>
  <c r="BC45" i="100"/>
  <c r="BB45" i="100"/>
  <c r="BA45" i="100"/>
  <c r="AZ45" i="100"/>
  <c r="AY45" i="100"/>
  <c r="AX45" i="100"/>
  <c r="AW45" i="100"/>
  <c r="AV45" i="100"/>
  <c r="AU45" i="100"/>
  <c r="AT45" i="100"/>
  <c r="AS45" i="100"/>
  <c r="AR45" i="100"/>
  <c r="AQ45" i="100"/>
  <c r="AP45" i="100"/>
  <c r="AO45" i="100"/>
  <c r="AN45" i="100"/>
  <c r="AM45" i="100"/>
  <c r="BE44" i="100"/>
  <c r="BD44" i="100"/>
  <c r="BC44" i="100"/>
  <c r="BB44" i="100"/>
  <c r="BA44" i="100"/>
  <c r="AZ44" i="100"/>
  <c r="AY44" i="100"/>
  <c r="AX44" i="100"/>
  <c r="AW44" i="100"/>
  <c r="AV44" i="100"/>
  <c r="AU44" i="100"/>
  <c r="AT44" i="100"/>
  <c r="AS44" i="100"/>
  <c r="AR44" i="100"/>
  <c r="AQ44" i="100"/>
  <c r="AP44" i="100"/>
  <c r="AO44" i="100"/>
  <c r="AN44" i="100"/>
  <c r="AM44" i="100"/>
  <c r="AI44" i="100"/>
  <c r="AJ44" i="100" s="1"/>
  <c r="AH44" i="100"/>
  <c r="BE43" i="100"/>
  <c r="BD43" i="100"/>
  <c r="BC43" i="100"/>
  <c r="BB43" i="100"/>
  <c r="BA43" i="100"/>
  <c r="AZ43" i="100"/>
  <c r="AY43" i="100"/>
  <c r="AX43" i="100"/>
  <c r="AW43" i="100"/>
  <c r="AV43" i="100"/>
  <c r="AU43" i="100"/>
  <c r="AT43" i="100"/>
  <c r="AS43" i="100"/>
  <c r="AR43" i="100"/>
  <c r="AQ43" i="100"/>
  <c r="AP43" i="100"/>
  <c r="AO43" i="100"/>
  <c r="AN43" i="100"/>
  <c r="AM43" i="100"/>
  <c r="AI43" i="100"/>
  <c r="AH43" i="100"/>
  <c r="BE42" i="100"/>
  <c r="BD42" i="100"/>
  <c r="BC42" i="100"/>
  <c r="BB42" i="100"/>
  <c r="BA42" i="100"/>
  <c r="AZ42" i="100"/>
  <c r="AY42" i="100"/>
  <c r="AX42" i="100"/>
  <c r="AW42" i="100"/>
  <c r="AV42" i="100"/>
  <c r="AU42" i="100"/>
  <c r="AT42" i="100"/>
  <c r="AS42" i="100"/>
  <c r="AR42" i="100"/>
  <c r="AQ42" i="100"/>
  <c r="AP42" i="100"/>
  <c r="AO42" i="100"/>
  <c r="AN42" i="100"/>
  <c r="AM42" i="100"/>
  <c r="AI42" i="100"/>
  <c r="AH42" i="100"/>
  <c r="BE41" i="100"/>
  <c r="BD41" i="100"/>
  <c r="BC41" i="100"/>
  <c r="BB41" i="100"/>
  <c r="BA41" i="100"/>
  <c r="AZ41" i="100"/>
  <c r="AY41" i="100"/>
  <c r="AX41" i="100"/>
  <c r="AW41" i="100"/>
  <c r="AV41" i="100"/>
  <c r="AU41" i="100"/>
  <c r="AT41" i="100"/>
  <c r="AS41" i="100"/>
  <c r="AR41" i="100"/>
  <c r="AQ41" i="100"/>
  <c r="AP41" i="100"/>
  <c r="AO41" i="100"/>
  <c r="AN41" i="100"/>
  <c r="AM41" i="100"/>
  <c r="AI41" i="100"/>
  <c r="AH41" i="100"/>
  <c r="BE40" i="100"/>
  <c r="BD40" i="100"/>
  <c r="BC40" i="100"/>
  <c r="BB40" i="100"/>
  <c r="BA40" i="100"/>
  <c r="AZ40" i="100"/>
  <c r="AY40" i="100"/>
  <c r="AX40" i="100"/>
  <c r="AW40" i="100"/>
  <c r="AV40" i="100"/>
  <c r="AU40" i="100"/>
  <c r="AT40" i="100"/>
  <c r="AS40" i="100"/>
  <c r="AR40" i="100"/>
  <c r="AQ40" i="100"/>
  <c r="AP40" i="100"/>
  <c r="AO40" i="100"/>
  <c r="AN40" i="100"/>
  <c r="AM40" i="100"/>
  <c r="BE39" i="100"/>
  <c r="BD39" i="100"/>
  <c r="BC39" i="100"/>
  <c r="BB39" i="100"/>
  <c r="BA39" i="100"/>
  <c r="AZ39" i="100"/>
  <c r="AY39" i="100"/>
  <c r="AX39" i="100"/>
  <c r="AW39" i="100"/>
  <c r="AV39" i="100"/>
  <c r="AU39" i="100"/>
  <c r="AT39" i="100"/>
  <c r="AS39" i="100"/>
  <c r="AR39" i="100"/>
  <c r="AQ39" i="100"/>
  <c r="AP39" i="100"/>
  <c r="AO39" i="100"/>
  <c r="AN39" i="100"/>
  <c r="AM39" i="100"/>
  <c r="AI39" i="100"/>
  <c r="AH39" i="100"/>
  <c r="BE38" i="100"/>
  <c r="BD38" i="100"/>
  <c r="BC38" i="100"/>
  <c r="BB38" i="100"/>
  <c r="BA38" i="100"/>
  <c r="AZ38" i="100"/>
  <c r="AY38" i="100"/>
  <c r="AX38" i="100"/>
  <c r="AW38" i="100"/>
  <c r="AV38" i="100"/>
  <c r="AU38" i="100"/>
  <c r="AT38" i="100"/>
  <c r="AS38" i="100"/>
  <c r="AR38" i="100"/>
  <c r="AQ38" i="100"/>
  <c r="AP38" i="100"/>
  <c r="AO38" i="100"/>
  <c r="AN38" i="100"/>
  <c r="AM38" i="100"/>
  <c r="AI38" i="100"/>
  <c r="AJ38" i="100" s="1"/>
  <c r="AH38" i="100"/>
  <c r="BE37" i="100"/>
  <c r="BD37" i="100"/>
  <c r="BC37" i="100"/>
  <c r="BB37" i="100"/>
  <c r="BA37" i="100"/>
  <c r="AZ37" i="100"/>
  <c r="AY37" i="100"/>
  <c r="AX37" i="100"/>
  <c r="AW37" i="100"/>
  <c r="AV37" i="100"/>
  <c r="AU37" i="100"/>
  <c r="AT37" i="100"/>
  <c r="AS37" i="100"/>
  <c r="AR37" i="100"/>
  <c r="AQ37" i="100"/>
  <c r="AP37" i="100"/>
  <c r="AO37" i="100"/>
  <c r="AN37" i="100"/>
  <c r="AM37" i="100"/>
  <c r="BE36" i="100"/>
  <c r="BD36" i="100"/>
  <c r="BC36" i="100"/>
  <c r="BB36" i="100"/>
  <c r="BA36" i="100"/>
  <c r="AZ36" i="100"/>
  <c r="AY36" i="100"/>
  <c r="AX36" i="100"/>
  <c r="AW36" i="100"/>
  <c r="AV36" i="100"/>
  <c r="AU36" i="100"/>
  <c r="AT36" i="100"/>
  <c r="AS36" i="100"/>
  <c r="AR36" i="100"/>
  <c r="AQ36" i="100"/>
  <c r="AP36" i="100"/>
  <c r="AO36" i="100"/>
  <c r="AN36" i="100"/>
  <c r="AM36" i="100"/>
  <c r="AI36" i="100"/>
  <c r="AH36" i="100"/>
  <c r="BE35" i="100"/>
  <c r="BD35" i="100"/>
  <c r="BC35" i="100"/>
  <c r="BB35" i="100"/>
  <c r="BA35" i="100"/>
  <c r="AZ35" i="100"/>
  <c r="AY35" i="100"/>
  <c r="AX35" i="100"/>
  <c r="AW35" i="100"/>
  <c r="AV35" i="100"/>
  <c r="AU35" i="100"/>
  <c r="AT35" i="100"/>
  <c r="AS35" i="100"/>
  <c r="AR35" i="100"/>
  <c r="AQ35" i="100"/>
  <c r="AP35" i="100"/>
  <c r="AO35" i="100"/>
  <c r="AN35" i="100"/>
  <c r="AM35" i="100"/>
  <c r="AI35" i="100"/>
  <c r="AH35" i="100"/>
  <c r="BE34" i="100"/>
  <c r="BD34" i="100"/>
  <c r="BC34" i="100"/>
  <c r="BB34" i="100"/>
  <c r="BA34" i="100"/>
  <c r="AZ34" i="100"/>
  <c r="AY34" i="100"/>
  <c r="AX34" i="100"/>
  <c r="AW34" i="100"/>
  <c r="AV34" i="100"/>
  <c r="AU34" i="100"/>
  <c r="AT34" i="100"/>
  <c r="AS34" i="100"/>
  <c r="AR34" i="100"/>
  <c r="AQ34" i="100"/>
  <c r="AP34" i="100"/>
  <c r="AO34" i="100"/>
  <c r="AN34" i="100"/>
  <c r="AM34" i="100"/>
  <c r="BE33" i="100"/>
  <c r="BD33" i="100"/>
  <c r="BC33" i="100"/>
  <c r="BB33" i="100"/>
  <c r="BA33" i="100"/>
  <c r="AZ33" i="100"/>
  <c r="AY33" i="100"/>
  <c r="AX33" i="100"/>
  <c r="AW33" i="100"/>
  <c r="AV33" i="100"/>
  <c r="AU33" i="100"/>
  <c r="AT33" i="100"/>
  <c r="AS33" i="100"/>
  <c r="AR33" i="100"/>
  <c r="AQ33" i="100"/>
  <c r="AP33" i="100"/>
  <c r="AO33" i="100"/>
  <c r="AN33" i="100"/>
  <c r="AM33" i="100"/>
  <c r="AI33" i="100"/>
  <c r="AH33" i="100"/>
  <c r="BE32" i="100"/>
  <c r="BD32" i="100"/>
  <c r="BC32" i="100"/>
  <c r="BB32" i="100"/>
  <c r="BA32" i="100"/>
  <c r="AZ32" i="100"/>
  <c r="AY32" i="100"/>
  <c r="AX32" i="100"/>
  <c r="AW32" i="100"/>
  <c r="AV32" i="100"/>
  <c r="AU32" i="100"/>
  <c r="AT32" i="100"/>
  <c r="AS32" i="100"/>
  <c r="AR32" i="100"/>
  <c r="AQ32" i="100"/>
  <c r="AP32" i="100"/>
  <c r="AO32" i="100"/>
  <c r="AN32" i="100"/>
  <c r="AM32" i="100"/>
  <c r="AI32" i="100"/>
  <c r="AH32" i="100"/>
  <c r="BE31" i="100"/>
  <c r="BD31" i="100"/>
  <c r="BC31" i="100"/>
  <c r="BB31" i="100"/>
  <c r="BA31" i="100"/>
  <c r="AZ31" i="100"/>
  <c r="AY31" i="100"/>
  <c r="AX31" i="100"/>
  <c r="AW31" i="100"/>
  <c r="AV31" i="100"/>
  <c r="AU31" i="100"/>
  <c r="AT31" i="100"/>
  <c r="AS31" i="100"/>
  <c r="AR31" i="100"/>
  <c r="AQ31" i="100"/>
  <c r="AP31" i="100"/>
  <c r="AO31" i="100"/>
  <c r="AN31" i="100"/>
  <c r="AM31" i="100"/>
  <c r="AI31" i="100"/>
  <c r="AH31" i="100"/>
  <c r="BE30" i="100"/>
  <c r="BD30" i="100"/>
  <c r="BC30" i="100"/>
  <c r="BB30" i="100"/>
  <c r="BA30" i="100"/>
  <c r="AZ30" i="100"/>
  <c r="AY30" i="100"/>
  <c r="AX30" i="100"/>
  <c r="AW30" i="100"/>
  <c r="AV30" i="100"/>
  <c r="AU30" i="100"/>
  <c r="AT30" i="100"/>
  <c r="AS30" i="100"/>
  <c r="AR30" i="100"/>
  <c r="AQ30" i="100"/>
  <c r="AP30" i="100"/>
  <c r="AO30" i="100"/>
  <c r="AN30" i="100"/>
  <c r="BF30" i="100" s="1"/>
  <c r="AM30" i="100"/>
  <c r="BE29" i="100"/>
  <c r="BD29" i="100"/>
  <c r="BC29" i="100"/>
  <c r="BB29" i="100"/>
  <c r="BA29" i="100"/>
  <c r="AZ29" i="100"/>
  <c r="AY29" i="100"/>
  <c r="AX29" i="100"/>
  <c r="AW29" i="100"/>
  <c r="AV29" i="100"/>
  <c r="AU29" i="100"/>
  <c r="AT29" i="100"/>
  <c r="AS29" i="100"/>
  <c r="AR29" i="100"/>
  <c r="AQ29" i="100"/>
  <c r="AP29" i="100"/>
  <c r="AO29" i="100"/>
  <c r="AN29" i="100"/>
  <c r="AM29" i="100"/>
  <c r="AI29" i="100"/>
  <c r="AH29" i="100"/>
  <c r="BE28" i="100"/>
  <c r="BD28" i="100"/>
  <c r="BC28" i="100"/>
  <c r="BB28" i="100"/>
  <c r="BA28" i="100"/>
  <c r="AZ28" i="100"/>
  <c r="AY28" i="100"/>
  <c r="AX28" i="100"/>
  <c r="AW28" i="100"/>
  <c r="AV28" i="100"/>
  <c r="AU28" i="100"/>
  <c r="AT28" i="100"/>
  <c r="AS28" i="100"/>
  <c r="AR28" i="100"/>
  <c r="AQ28" i="100"/>
  <c r="AP28" i="100"/>
  <c r="AO28" i="100"/>
  <c r="AN28" i="100"/>
  <c r="AM28" i="100"/>
  <c r="AI28" i="100"/>
  <c r="AH28" i="100"/>
  <c r="BE27" i="100"/>
  <c r="BD27" i="100"/>
  <c r="BC27" i="100"/>
  <c r="BB27" i="100"/>
  <c r="BA27" i="100"/>
  <c r="AZ27" i="100"/>
  <c r="AY27" i="100"/>
  <c r="AX27" i="100"/>
  <c r="AW27" i="100"/>
  <c r="AV27" i="100"/>
  <c r="AU27" i="100"/>
  <c r="AT27" i="100"/>
  <c r="AS27" i="100"/>
  <c r="AR27" i="100"/>
  <c r="AQ27" i="100"/>
  <c r="AP27" i="100"/>
  <c r="AO27" i="100"/>
  <c r="AN27" i="100"/>
  <c r="AM27" i="100"/>
  <c r="AI27" i="100"/>
  <c r="AH27" i="100"/>
  <c r="BE26" i="100"/>
  <c r="BD26" i="100"/>
  <c r="BC26" i="100"/>
  <c r="BB26" i="100"/>
  <c r="BA26" i="100"/>
  <c r="AZ26" i="100"/>
  <c r="AY26" i="100"/>
  <c r="AX26" i="100"/>
  <c r="AW26" i="100"/>
  <c r="AV26" i="100"/>
  <c r="AU26" i="100"/>
  <c r="AT26" i="100"/>
  <c r="AS26" i="100"/>
  <c r="AR26" i="100"/>
  <c r="AQ26" i="100"/>
  <c r="AP26" i="100"/>
  <c r="AO26" i="100"/>
  <c r="AN26" i="100"/>
  <c r="AM26" i="100"/>
  <c r="BE25" i="100"/>
  <c r="BD25" i="100"/>
  <c r="BC25" i="100"/>
  <c r="BB25" i="100"/>
  <c r="BA25" i="100"/>
  <c r="AZ25" i="100"/>
  <c r="AY25" i="100"/>
  <c r="AX25" i="100"/>
  <c r="AW25" i="100"/>
  <c r="AV25" i="100"/>
  <c r="AU25" i="100"/>
  <c r="AT25" i="100"/>
  <c r="AS25" i="100"/>
  <c r="AR25" i="100"/>
  <c r="AQ25" i="100"/>
  <c r="AP25" i="100"/>
  <c r="AO25" i="100"/>
  <c r="AN25" i="100"/>
  <c r="AM25" i="100"/>
  <c r="BE24" i="100"/>
  <c r="BD24" i="100"/>
  <c r="BC24" i="100"/>
  <c r="BB24" i="100"/>
  <c r="BA24" i="100"/>
  <c r="AZ24" i="100"/>
  <c r="AY24" i="100"/>
  <c r="AX24" i="100"/>
  <c r="AW24" i="100"/>
  <c r="AV24" i="100"/>
  <c r="AU24" i="100"/>
  <c r="AT24" i="100"/>
  <c r="AS24" i="100"/>
  <c r="AR24" i="100"/>
  <c r="AQ24" i="100"/>
  <c r="AP24" i="100"/>
  <c r="AO24" i="100"/>
  <c r="AN24" i="100"/>
  <c r="AM24" i="100"/>
  <c r="AI24" i="100"/>
  <c r="AH24" i="100"/>
  <c r="BE23" i="100"/>
  <c r="BD23" i="100"/>
  <c r="BC23" i="100"/>
  <c r="BB23" i="100"/>
  <c r="BA23" i="100"/>
  <c r="AZ23" i="100"/>
  <c r="AY23" i="100"/>
  <c r="AX23" i="100"/>
  <c r="AW23" i="100"/>
  <c r="AV23" i="100"/>
  <c r="AU23" i="100"/>
  <c r="AT23" i="100"/>
  <c r="AS23" i="100"/>
  <c r="AR23" i="100"/>
  <c r="AQ23" i="100"/>
  <c r="AP23" i="100"/>
  <c r="AO23" i="100"/>
  <c r="AN23" i="100"/>
  <c r="AM23" i="100"/>
  <c r="AI23" i="100"/>
  <c r="AH23" i="100"/>
  <c r="BE22" i="100"/>
  <c r="BD22" i="100"/>
  <c r="BC22" i="100"/>
  <c r="BB22" i="100"/>
  <c r="BA22" i="100"/>
  <c r="AZ22" i="100"/>
  <c r="AY22" i="100"/>
  <c r="AX22" i="100"/>
  <c r="AW22" i="100"/>
  <c r="AV22" i="100"/>
  <c r="AU22" i="100"/>
  <c r="AT22" i="100"/>
  <c r="AS22" i="100"/>
  <c r="AR22" i="100"/>
  <c r="AQ22" i="100"/>
  <c r="AP22" i="100"/>
  <c r="AO22" i="100"/>
  <c r="AN22" i="100"/>
  <c r="AM22" i="100"/>
  <c r="AI22" i="100"/>
  <c r="AH22" i="100"/>
  <c r="BE21" i="100"/>
  <c r="BD21" i="100"/>
  <c r="BC21" i="100"/>
  <c r="BB21" i="100"/>
  <c r="BA21" i="100"/>
  <c r="AZ21" i="100"/>
  <c r="AY21" i="100"/>
  <c r="AX21" i="100"/>
  <c r="AW21" i="100"/>
  <c r="AV21" i="100"/>
  <c r="AU21" i="100"/>
  <c r="AT21" i="100"/>
  <c r="AS21" i="100"/>
  <c r="AR21" i="100"/>
  <c r="AQ21" i="100"/>
  <c r="AP21" i="100"/>
  <c r="AO21" i="100"/>
  <c r="AN21" i="100"/>
  <c r="AM21" i="100"/>
  <c r="AI21" i="100"/>
  <c r="AH21" i="100"/>
  <c r="BE20" i="100"/>
  <c r="BD20" i="100"/>
  <c r="BC20" i="100"/>
  <c r="BB20" i="100"/>
  <c r="BA20" i="100"/>
  <c r="AZ20" i="100"/>
  <c r="AY20" i="100"/>
  <c r="AX20" i="100"/>
  <c r="AW20" i="100"/>
  <c r="AV20" i="100"/>
  <c r="AU20" i="100"/>
  <c r="AT20" i="100"/>
  <c r="AS20" i="100"/>
  <c r="AR20" i="100"/>
  <c r="AQ20" i="100"/>
  <c r="AP20" i="100"/>
  <c r="AO20" i="100"/>
  <c r="AN20" i="100"/>
  <c r="AM20" i="100"/>
  <c r="AI20" i="100"/>
  <c r="AJ20" i="100" s="1"/>
  <c r="AH20" i="100"/>
  <c r="BE19" i="100"/>
  <c r="BD19" i="100"/>
  <c r="BC19" i="100"/>
  <c r="BB19" i="100"/>
  <c r="BA19" i="100"/>
  <c r="AZ19" i="100"/>
  <c r="AY19" i="100"/>
  <c r="AX19" i="100"/>
  <c r="AW19" i="100"/>
  <c r="AV19" i="100"/>
  <c r="AU19" i="100"/>
  <c r="AT19" i="100"/>
  <c r="AS19" i="100"/>
  <c r="AR19" i="100"/>
  <c r="AQ19" i="100"/>
  <c r="AP19" i="100"/>
  <c r="AO19" i="100"/>
  <c r="AN19" i="100"/>
  <c r="AM19" i="100"/>
  <c r="AI19" i="100"/>
  <c r="AH19" i="100"/>
  <c r="BE18" i="100"/>
  <c r="BD18" i="100"/>
  <c r="BC18" i="100"/>
  <c r="BB18" i="100"/>
  <c r="BA18" i="100"/>
  <c r="AZ18" i="100"/>
  <c r="AY18" i="100"/>
  <c r="AX18" i="100"/>
  <c r="AW18" i="100"/>
  <c r="AV18" i="100"/>
  <c r="AU18" i="100"/>
  <c r="AT18" i="100"/>
  <c r="AS18" i="100"/>
  <c r="AR18" i="100"/>
  <c r="AQ18" i="100"/>
  <c r="AP18" i="100"/>
  <c r="AO18" i="100"/>
  <c r="AN18" i="100"/>
  <c r="AM18" i="100"/>
  <c r="AI18" i="100"/>
  <c r="AJ18" i="100" s="1"/>
  <c r="AH18" i="100"/>
  <c r="BE17" i="100"/>
  <c r="BD17" i="100"/>
  <c r="BC17" i="100"/>
  <c r="BB17" i="100"/>
  <c r="BA17" i="100"/>
  <c r="AZ17" i="100"/>
  <c r="AY17" i="100"/>
  <c r="AX17" i="100"/>
  <c r="AW17" i="100"/>
  <c r="AV17" i="100"/>
  <c r="AU17" i="100"/>
  <c r="AT17" i="100"/>
  <c r="AS17" i="100"/>
  <c r="AR17" i="100"/>
  <c r="AQ17" i="100"/>
  <c r="AP17" i="100"/>
  <c r="AO17" i="100"/>
  <c r="AN17" i="100"/>
  <c r="AM17" i="100"/>
  <c r="BF17" i="100" s="1"/>
  <c r="AI17" i="100"/>
  <c r="AH17" i="100"/>
  <c r="BE16" i="100"/>
  <c r="BD16" i="100"/>
  <c r="BC16" i="100"/>
  <c r="BB16" i="100"/>
  <c r="BA16" i="100"/>
  <c r="AZ16" i="100"/>
  <c r="AY16" i="100"/>
  <c r="AX16" i="100"/>
  <c r="AW16" i="100"/>
  <c r="AV16" i="100"/>
  <c r="AU16" i="100"/>
  <c r="AT16" i="100"/>
  <c r="AS16" i="100"/>
  <c r="AR16" i="100"/>
  <c r="AQ16" i="100"/>
  <c r="AP16" i="100"/>
  <c r="AO16" i="100"/>
  <c r="AN16" i="100"/>
  <c r="AM16" i="100"/>
  <c r="AI16" i="100"/>
  <c r="AJ16" i="100" s="1"/>
  <c r="AH16" i="100"/>
  <c r="BE15" i="100"/>
  <c r="BD15" i="100"/>
  <c r="BC15" i="100"/>
  <c r="BB15" i="100"/>
  <c r="BA15" i="100"/>
  <c r="AZ15" i="100"/>
  <c r="AY15" i="100"/>
  <c r="AX15" i="100"/>
  <c r="AW15" i="100"/>
  <c r="AV15" i="100"/>
  <c r="AU15" i="100"/>
  <c r="AT15" i="100"/>
  <c r="AS15" i="100"/>
  <c r="AR15" i="100"/>
  <c r="AQ15" i="100"/>
  <c r="AP15" i="100"/>
  <c r="AO15" i="100"/>
  <c r="AN15" i="100"/>
  <c r="AM15" i="100"/>
  <c r="AI15" i="100"/>
  <c r="AH15" i="100"/>
  <c r="BE14" i="100"/>
  <c r="BD14" i="100"/>
  <c r="BC14" i="100"/>
  <c r="BB14" i="100"/>
  <c r="BA14" i="100"/>
  <c r="AZ14" i="100"/>
  <c r="AY14" i="100"/>
  <c r="AX14" i="100"/>
  <c r="AW14" i="100"/>
  <c r="AV14" i="100"/>
  <c r="AU14" i="100"/>
  <c r="AT14" i="100"/>
  <c r="AS14" i="100"/>
  <c r="AR14" i="100"/>
  <c r="AQ14" i="100"/>
  <c r="AP14" i="100"/>
  <c r="AO14" i="100"/>
  <c r="AN14" i="100"/>
  <c r="AM14" i="100"/>
  <c r="AI14" i="100"/>
  <c r="AH14" i="100"/>
  <c r="BE13" i="100"/>
  <c r="BD13" i="100"/>
  <c r="BC13" i="100"/>
  <c r="BB13" i="100"/>
  <c r="BA13" i="100"/>
  <c r="AZ13" i="100"/>
  <c r="AY13" i="100"/>
  <c r="AX13" i="100"/>
  <c r="AW13" i="100"/>
  <c r="AV13" i="100"/>
  <c r="AU13" i="100"/>
  <c r="AT13" i="100"/>
  <c r="AS13" i="100"/>
  <c r="AR13" i="100"/>
  <c r="AQ13" i="100"/>
  <c r="AP13" i="100"/>
  <c r="AO13" i="100"/>
  <c r="AN13" i="100"/>
  <c r="AM13" i="100"/>
  <c r="AI13" i="100"/>
  <c r="AH13" i="100"/>
  <c r="BE12" i="100"/>
  <c r="BD12" i="100"/>
  <c r="BC12" i="100"/>
  <c r="BB12" i="100"/>
  <c r="BA12" i="100"/>
  <c r="AZ12" i="100"/>
  <c r="AY12" i="100"/>
  <c r="AX12" i="100"/>
  <c r="AW12" i="100"/>
  <c r="AV12" i="100"/>
  <c r="AU12" i="100"/>
  <c r="AT12" i="100"/>
  <c r="AS12" i="100"/>
  <c r="AR12" i="100"/>
  <c r="AQ12" i="100"/>
  <c r="AP12" i="100"/>
  <c r="AO12" i="100"/>
  <c r="AN12" i="100"/>
  <c r="AM12" i="100"/>
  <c r="AI12" i="100"/>
  <c r="AJ12" i="100" s="1"/>
  <c r="AH12" i="100"/>
  <c r="BE11" i="100"/>
  <c r="BD11" i="100"/>
  <c r="BC11" i="100"/>
  <c r="BB11" i="100"/>
  <c r="BA11" i="100"/>
  <c r="AZ11" i="100"/>
  <c r="AY11" i="100"/>
  <c r="AX11" i="100"/>
  <c r="AW11" i="100"/>
  <c r="AV11" i="100"/>
  <c r="AU11" i="100"/>
  <c r="AT11" i="100"/>
  <c r="AS11" i="100"/>
  <c r="AR11" i="100"/>
  <c r="AQ11" i="100"/>
  <c r="AP11" i="100"/>
  <c r="AO11" i="100"/>
  <c r="AN11" i="100"/>
  <c r="AM11" i="100"/>
  <c r="AI11" i="100"/>
  <c r="AH11" i="100"/>
  <c r="BE10" i="100"/>
  <c r="BD10" i="100"/>
  <c r="BC10" i="100"/>
  <c r="BB10" i="100"/>
  <c r="BA10" i="100"/>
  <c r="AZ10" i="100"/>
  <c r="AY10" i="100"/>
  <c r="AX10" i="100"/>
  <c r="AW10" i="100"/>
  <c r="AV10" i="100"/>
  <c r="AU10" i="100"/>
  <c r="AT10" i="100"/>
  <c r="AS10" i="100"/>
  <c r="AR10" i="100"/>
  <c r="AQ10" i="100"/>
  <c r="AP10" i="100"/>
  <c r="AO10" i="100"/>
  <c r="AN10" i="100"/>
  <c r="AM10" i="100"/>
  <c r="AI10" i="100"/>
  <c r="AJ10" i="100" s="1"/>
  <c r="AH10" i="100"/>
  <c r="BE9" i="100"/>
  <c r="BD9" i="100"/>
  <c r="BC9" i="100"/>
  <c r="BB9" i="100"/>
  <c r="BA9" i="100"/>
  <c r="AZ9" i="100"/>
  <c r="AY9" i="100"/>
  <c r="AY189" i="100" s="1"/>
  <c r="AX9" i="100"/>
  <c r="AW9" i="100"/>
  <c r="AV9" i="100"/>
  <c r="AU9" i="100"/>
  <c r="AU189" i="100" s="1"/>
  <c r="AT9" i="100"/>
  <c r="AS9" i="100"/>
  <c r="AR9" i="100"/>
  <c r="AQ9" i="100"/>
  <c r="AQ189" i="100" s="1"/>
  <c r="AP9" i="100"/>
  <c r="AO9" i="100"/>
  <c r="AN9" i="100"/>
  <c r="AM9" i="100"/>
  <c r="AI9" i="100"/>
  <c r="AH9" i="100"/>
  <c r="AI8" i="100"/>
  <c r="AH8" i="100"/>
  <c r="BE7" i="100"/>
  <c r="BD7" i="100"/>
  <c r="BC7" i="100"/>
  <c r="BB7" i="100"/>
  <c r="BA7" i="100"/>
  <c r="AZ7" i="100"/>
  <c r="AY7" i="100"/>
  <c r="AX7" i="100"/>
  <c r="AW7" i="100"/>
  <c r="AV7" i="100"/>
  <c r="AU7" i="100"/>
  <c r="AT7" i="100"/>
  <c r="AS7" i="100"/>
  <c r="AR7" i="100"/>
  <c r="AQ7" i="100"/>
  <c r="AP7" i="100"/>
  <c r="AO7" i="100"/>
  <c r="AN7" i="100"/>
  <c r="AM7" i="100"/>
  <c r="BE188" i="99"/>
  <c r="BD188" i="99"/>
  <c r="BC188" i="99"/>
  <c r="BB188" i="99"/>
  <c r="BA188" i="99"/>
  <c r="AZ188" i="99"/>
  <c r="AY188" i="99"/>
  <c r="AX188" i="99"/>
  <c r="AW188" i="99"/>
  <c r="AV188" i="99"/>
  <c r="AU188" i="99"/>
  <c r="AT188" i="99"/>
  <c r="AS188" i="99"/>
  <c r="AR188" i="99"/>
  <c r="AQ188" i="99"/>
  <c r="AP188" i="99"/>
  <c r="AO188" i="99"/>
  <c r="AN188" i="99"/>
  <c r="AM188" i="99"/>
  <c r="BE187" i="99"/>
  <c r="BD187" i="99"/>
  <c r="BC187" i="99"/>
  <c r="BB187" i="99"/>
  <c r="BA187" i="99"/>
  <c r="AZ187" i="99"/>
  <c r="AY187" i="99"/>
  <c r="AX187" i="99"/>
  <c r="AW187" i="99"/>
  <c r="AV187" i="99"/>
  <c r="AU187" i="99"/>
  <c r="AT187" i="99"/>
  <c r="AS187" i="99"/>
  <c r="AR187" i="99"/>
  <c r="AQ187" i="99"/>
  <c r="AP187" i="99"/>
  <c r="AO187" i="99"/>
  <c r="AN187" i="99"/>
  <c r="AM187" i="99"/>
  <c r="AI187" i="99"/>
  <c r="AJ187" i="99" s="1"/>
  <c r="AH187" i="99"/>
  <c r="BE186" i="99"/>
  <c r="BD186" i="99"/>
  <c r="BC186" i="99"/>
  <c r="BB186" i="99"/>
  <c r="BA186" i="99"/>
  <c r="AZ186" i="99"/>
  <c r="AY186" i="99"/>
  <c r="AX186" i="99"/>
  <c r="AW186" i="99"/>
  <c r="AV186" i="99"/>
  <c r="AU186" i="99"/>
  <c r="AT186" i="99"/>
  <c r="AS186" i="99"/>
  <c r="AR186" i="99"/>
  <c r="AQ186" i="99"/>
  <c r="AP186" i="99"/>
  <c r="AO186" i="99"/>
  <c r="AN186" i="99"/>
  <c r="AM186" i="99"/>
  <c r="AI186" i="99"/>
  <c r="AH186" i="99"/>
  <c r="BE185" i="99"/>
  <c r="BD185" i="99"/>
  <c r="BC185" i="99"/>
  <c r="BB185" i="99"/>
  <c r="BA185" i="99"/>
  <c r="AZ185" i="99"/>
  <c r="AY185" i="99"/>
  <c r="AX185" i="99"/>
  <c r="AW185" i="99"/>
  <c r="AV185" i="99"/>
  <c r="AU185" i="99"/>
  <c r="AT185" i="99"/>
  <c r="AS185" i="99"/>
  <c r="AR185" i="99"/>
  <c r="AQ185" i="99"/>
  <c r="AP185" i="99"/>
  <c r="AO185" i="99"/>
  <c r="AN185" i="99"/>
  <c r="AM185" i="99"/>
  <c r="AI185" i="99"/>
  <c r="AJ185" i="99" s="1"/>
  <c r="AH185" i="99"/>
  <c r="BE184" i="99"/>
  <c r="BD184" i="99"/>
  <c r="BC184" i="99"/>
  <c r="BB184" i="99"/>
  <c r="BA184" i="99"/>
  <c r="AZ184" i="99"/>
  <c r="AY184" i="99"/>
  <c r="AX184" i="99"/>
  <c r="AW184" i="99"/>
  <c r="AV184" i="99"/>
  <c r="AU184" i="99"/>
  <c r="AT184" i="99"/>
  <c r="AS184" i="99"/>
  <c r="AR184" i="99"/>
  <c r="AQ184" i="99"/>
  <c r="AP184" i="99"/>
  <c r="AO184" i="99"/>
  <c r="AN184" i="99"/>
  <c r="AM184" i="99"/>
  <c r="AI184" i="99"/>
  <c r="AH184" i="99"/>
  <c r="BE183" i="99"/>
  <c r="BD183" i="99"/>
  <c r="BC183" i="99"/>
  <c r="BB183" i="99"/>
  <c r="BA183" i="99"/>
  <c r="AZ183" i="99"/>
  <c r="AY183" i="99"/>
  <c r="AX183" i="99"/>
  <c r="AW183" i="99"/>
  <c r="AV183" i="99"/>
  <c r="AU183" i="99"/>
  <c r="AT183" i="99"/>
  <c r="AS183" i="99"/>
  <c r="AR183" i="99"/>
  <c r="AQ183" i="99"/>
  <c r="AP183" i="99"/>
  <c r="AO183" i="99"/>
  <c r="AN183" i="99"/>
  <c r="AM183" i="99"/>
  <c r="AI183" i="99"/>
  <c r="AJ183" i="99" s="1"/>
  <c r="AH183" i="99"/>
  <c r="BE182" i="99"/>
  <c r="BD182" i="99"/>
  <c r="BC182" i="99"/>
  <c r="BB182" i="99"/>
  <c r="BA182" i="99"/>
  <c r="AZ182" i="99"/>
  <c r="AY182" i="99"/>
  <c r="AX182" i="99"/>
  <c r="AW182" i="99"/>
  <c r="AV182" i="99"/>
  <c r="AU182" i="99"/>
  <c r="AT182" i="99"/>
  <c r="AS182" i="99"/>
  <c r="AR182" i="99"/>
  <c r="AQ182" i="99"/>
  <c r="AP182" i="99"/>
  <c r="AO182" i="99"/>
  <c r="AN182" i="99"/>
  <c r="AM182" i="99"/>
  <c r="AI182" i="99"/>
  <c r="AH182" i="99"/>
  <c r="BE181" i="99"/>
  <c r="BD181" i="99"/>
  <c r="BC181" i="99"/>
  <c r="BB181" i="99"/>
  <c r="BA181" i="99"/>
  <c r="AZ181" i="99"/>
  <c r="AY181" i="99"/>
  <c r="AX181" i="99"/>
  <c r="AW181" i="99"/>
  <c r="AV181" i="99"/>
  <c r="AU181" i="99"/>
  <c r="AT181" i="99"/>
  <c r="AS181" i="99"/>
  <c r="AR181" i="99"/>
  <c r="AQ181" i="99"/>
  <c r="AP181" i="99"/>
  <c r="AO181" i="99"/>
  <c r="AN181" i="99"/>
  <c r="AM181" i="99"/>
  <c r="AI181" i="99"/>
  <c r="AH181" i="99"/>
  <c r="BE180" i="99"/>
  <c r="BD180" i="99"/>
  <c r="BC180" i="99"/>
  <c r="BB180" i="99"/>
  <c r="BA180" i="99"/>
  <c r="AZ180" i="99"/>
  <c r="AY180" i="99"/>
  <c r="AX180" i="99"/>
  <c r="AW180" i="99"/>
  <c r="AV180" i="99"/>
  <c r="AU180" i="99"/>
  <c r="AT180" i="99"/>
  <c r="AS180" i="99"/>
  <c r="AR180" i="99"/>
  <c r="AQ180" i="99"/>
  <c r="AP180" i="99"/>
  <c r="AO180" i="99"/>
  <c r="AN180" i="99"/>
  <c r="AM180" i="99"/>
  <c r="AI180" i="99"/>
  <c r="AH180" i="99"/>
  <c r="BE179" i="99"/>
  <c r="BD179" i="99"/>
  <c r="BC179" i="99"/>
  <c r="BB179" i="99"/>
  <c r="BA179" i="99"/>
  <c r="AZ179" i="99"/>
  <c r="AY179" i="99"/>
  <c r="AX179" i="99"/>
  <c r="AW179" i="99"/>
  <c r="AV179" i="99"/>
  <c r="AU179" i="99"/>
  <c r="AT179" i="99"/>
  <c r="AS179" i="99"/>
  <c r="AR179" i="99"/>
  <c r="AQ179" i="99"/>
  <c r="AP179" i="99"/>
  <c r="AO179" i="99"/>
  <c r="AN179" i="99"/>
  <c r="AM179" i="99"/>
  <c r="AI179" i="99"/>
  <c r="AH179" i="99"/>
  <c r="BE178" i="99"/>
  <c r="BD178" i="99"/>
  <c r="BC178" i="99"/>
  <c r="BB178" i="99"/>
  <c r="BA178" i="99"/>
  <c r="AZ178" i="99"/>
  <c r="AY178" i="99"/>
  <c r="AX178" i="99"/>
  <c r="AW178" i="99"/>
  <c r="AV178" i="99"/>
  <c r="AU178" i="99"/>
  <c r="AT178" i="99"/>
  <c r="AS178" i="99"/>
  <c r="AR178" i="99"/>
  <c r="AQ178" i="99"/>
  <c r="AP178" i="99"/>
  <c r="AO178" i="99"/>
  <c r="AN178" i="99"/>
  <c r="AM178" i="99"/>
  <c r="AI178" i="99"/>
  <c r="AH178" i="99"/>
  <c r="BE177" i="99"/>
  <c r="BD177" i="99"/>
  <c r="BC177" i="99"/>
  <c r="BB177" i="99"/>
  <c r="BA177" i="99"/>
  <c r="AZ177" i="99"/>
  <c r="AY177" i="99"/>
  <c r="AX177" i="99"/>
  <c r="AW177" i="99"/>
  <c r="AV177" i="99"/>
  <c r="AU177" i="99"/>
  <c r="AT177" i="99"/>
  <c r="AS177" i="99"/>
  <c r="AR177" i="99"/>
  <c r="AQ177" i="99"/>
  <c r="AP177" i="99"/>
  <c r="AO177" i="99"/>
  <c r="AN177" i="99"/>
  <c r="AM177" i="99"/>
  <c r="AI177" i="99"/>
  <c r="AH177" i="99"/>
  <c r="BE176" i="99"/>
  <c r="BD176" i="99"/>
  <c r="BC176" i="99"/>
  <c r="BB176" i="99"/>
  <c r="BA176" i="99"/>
  <c r="AZ176" i="99"/>
  <c r="AY176" i="99"/>
  <c r="AX176" i="99"/>
  <c r="AW176" i="99"/>
  <c r="AV176" i="99"/>
  <c r="AU176" i="99"/>
  <c r="AT176" i="99"/>
  <c r="AS176" i="99"/>
  <c r="AR176" i="99"/>
  <c r="AQ176" i="99"/>
  <c r="AP176" i="99"/>
  <c r="AO176" i="99"/>
  <c r="AN176" i="99"/>
  <c r="AM176" i="99"/>
  <c r="BF176" i="99" s="1"/>
  <c r="AI176" i="99"/>
  <c r="AH176" i="99"/>
  <c r="BE175" i="99"/>
  <c r="BD175" i="99"/>
  <c r="BC175" i="99"/>
  <c r="BB175" i="99"/>
  <c r="BA175" i="99"/>
  <c r="AZ175" i="99"/>
  <c r="AY175" i="99"/>
  <c r="AX175" i="99"/>
  <c r="AW175" i="99"/>
  <c r="AV175" i="99"/>
  <c r="AU175" i="99"/>
  <c r="AT175" i="99"/>
  <c r="AS175" i="99"/>
  <c r="AR175" i="99"/>
  <c r="AQ175" i="99"/>
  <c r="AP175" i="99"/>
  <c r="AO175" i="99"/>
  <c r="AN175" i="99"/>
  <c r="AM175" i="99"/>
  <c r="AI175" i="99"/>
  <c r="AH175" i="99"/>
  <c r="BE174" i="99"/>
  <c r="BD174" i="99"/>
  <c r="BC174" i="99"/>
  <c r="BB174" i="99"/>
  <c r="BA174" i="99"/>
  <c r="AZ174" i="99"/>
  <c r="AY174" i="99"/>
  <c r="AX174" i="99"/>
  <c r="AW174" i="99"/>
  <c r="AV174" i="99"/>
  <c r="AU174" i="99"/>
  <c r="AT174" i="99"/>
  <c r="AS174" i="99"/>
  <c r="AR174" i="99"/>
  <c r="AQ174" i="99"/>
  <c r="AP174" i="99"/>
  <c r="AO174" i="99"/>
  <c r="AN174" i="99"/>
  <c r="AM174" i="99"/>
  <c r="AI174" i="99"/>
  <c r="AH174" i="99"/>
  <c r="BE173" i="99"/>
  <c r="BD173" i="99"/>
  <c r="BC173" i="99"/>
  <c r="BB173" i="99"/>
  <c r="BA173" i="99"/>
  <c r="AZ173" i="99"/>
  <c r="AY173" i="99"/>
  <c r="AX173" i="99"/>
  <c r="AW173" i="99"/>
  <c r="AV173" i="99"/>
  <c r="AU173" i="99"/>
  <c r="AT173" i="99"/>
  <c r="AS173" i="99"/>
  <c r="AR173" i="99"/>
  <c r="AQ173" i="99"/>
  <c r="AP173" i="99"/>
  <c r="AO173" i="99"/>
  <c r="AN173" i="99"/>
  <c r="AM173" i="99"/>
  <c r="AI173" i="99"/>
  <c r="AH173" i="99"/>
  <c r="BE172" i="99"/>
  <c r="BD172" i="99"/>
  <c r="BC172" i="99"/>
  <c r="BB172" i="99"/>
  <c r="BA172" i="99"/>
  <c r="AZ172" i="99"/>
  <c r="AY172" i="99"/>
  <c r="AX172" i="99"/>
  <c r="AW172" i="99"/>
  <c r="AV172" i="99"/>
  <c r="AU172" i="99"/>
  <c r="AT172" i="99"/>
  <c r="AS172" i="99"/>
  <c r="AR172" i="99"/>
  <c r="AQ172" i="99"/>
  <c r="AP172" i="99"/>
  <c r="AO172" i="99"/>
  <c r="AN172" i="99"/>
  <c r="AM172" i="99"/>
  <c r="BE171" i="99"/>
  <c r="BD171" i="99"/>
  <c r="BC171" i="99"/>
  <c r="BB171" i="99"/>
  <c r="BA171" i="99"/>
  <c r="AZ171" i="99"/>
  <c r="AY171" i="99"/>
  <c r="AX171" i="99"/>
  <c r="AW171" i="99"/>
  <c r="AV171" i="99"/>
  <c r="AU171" i="99"/>
  <c r="AT171" i="99"/>
  <c r="AS171" i="99"/>
  <c r="AR171" i="99"/>
  <c r="AQ171" i="99"/>
  <c r="AP171" i="99"/>
  <c r="AO171" i="99"/>
  <c r="AN171" i="99"/>
  <c r="AM171" i="99"/>
  <c r="AI171" i="99"/>
  <c r="AH171" i="99"/>
  <c r="BE170" i="99"/>
  <c r="BD170" i="99"/>
  <c r="BC170" i="99"/>
  <c r="BB170" i="99"/>
  <c r="BA170" i="99"/>
  <c r="AZ170" i="99"/>
  <c r="AY170" i="99"/>
  <c r="AX170" i="99"/>
  <c r="AW170" i="99"/>
  <c r="AV170" i="99"/>
  <c r="AU170" i="99"/>
  <c r="AT170" i="99"/>
  <c r="AS170" i="99"/>
  <c r="AR170" i="99"/>
  <c r="AQ170" i="99"/>
  <c r="AP170" i="99"/>
  <c r="AO170" i="99"/>
  <c r="AN170" i="99"/>
  <c r="AM170" i="99"/>
  <c r="AI170" i="99"/>
  <c r="AH170" i="99"/>
  <c r="BE169" i="99"/>
  <c r="BD169" i="99"/>
  <c r="BC169" i="99"/>
  <c r="BB169" i="99"/>
  <c r="BA169" i="99"/>
  <c r="AZ169" i="99"/>
  <c r="AY169" i="99"/>
  <c r="AX169" i="99"/>
  <c r="AW169" i="99"/>
  <c r="AV169" i="99"/>
  <c r="AU169" i="99"/>
  <c r="AT169" i="99"/>
  <c r="AS169" i="99"/>
  <c r="AR169" i="99"/>
  <c r="AQ169" i="99"/>
  <c r="AP169" i="99"/>
  <c r="AO169" i="99"/>
  <c r="AN169" i="99"/>
  <c r="AM169" i="99"/>
  <c r="AI169" i="99"/>
  <c r="AH169" i="99"/>
  <c r="BE168" i="99"/>
  <c r="BD168" i="99"/>
  <c r="BC168" i="99"/>
  <c r="BB168" i="99"/>
  <c r="BA168" i="99"/>
  <c r="AZ168" i="99"/>
  <c r="AY168" i="99"/>
  <c r="AX168" i="99"/>
  <c r="AW168" i="99"/>
  <c r="AV168" i="99"/>
  <c r="AU168" i="99"/>
  <c r="AT168" i="99"/>
  <c r="AS168" i="99"/>
  <c r="AR168" i="99"/>
  <c r="AQ168" i="99"/>
  <c r="AP168" i="99"/>
  <c r="AO168" i="99"/>
  <c r="AN168" i="99"/>
  <c r="AM168" i="99"/>
  <c r="AI168" i="99"/>
  <c r="AH168" i="99"/>
  <c r="BE167" i="99"/>
  <c r="BD167" i="99"/>
  <c r="BC167" i="99"/>
  <c r="BB167" i="99"/>
  <c r="BA167" i="99"/>
  <c r="AZ167" i="99"/>
  <c r="AY167" i="99"/>
  <c r="AX167" i="99"/>
  <c r="AW167" i="99"/>
  <c r="AV167" i="99"/>
  <c r="AU167" i="99"/>
  <c r="AT167" i="99"/>
  <c r="AS167" i="99"/>
  <c r="AR167" i="99"/>
  <c r="AQ167" i="99"/>
  <c r="AP167" i="99"/>
  <c r="AO167" i="99"/>
  <c r="AN167" i="99"/>
  <c r="AM167" i="99"/>
  <c r="AI167" i="99"/>
  <c r="AH167" i="99"/>
  <c r="BE166" i="99"/>
  <c r="BD166" i="99"/>
  <c r="BC166" i="99"/>
  <c r="BB166" i="99"/>
  <c r="BA166" i="99"/>
  <c r="AZ166" i="99"/>
  <c r="AY166" i="99"/>
  <c r="AX166" i="99"/>
  <c r="AW166" i="99"/>
  <c r="AV166" i="99"/>
  <c r="AU166" i="99"/>
  <c r="AT166" i="99"/>
  <c r="AS166" i="99"/>
  <c r="AR166" i="99"/>
  <c r="AQ166" i="99"/>
  <c r="AP166" i="99"/>
  <c r="AO166" i="99"/>
  <c r="AN166" i="99"/>
  <c r="AM166" i="99"/>
  <c r="AI166" i="99"/>
  <c r="AH166" i="99"/>
  <c r="BE165" i="99"/>
  <c r="BD165" i="99"/>
  <c r="BC165" i="99"/>
  <c r="BB165" i="99"/>
  <c r="BA165" i="99"/>
  <c r="AZ165" i="99"/>
  <c r="AY165" i="99"/>
  <c r="AX165" i="99"/>
  <c r="AW165" i="99"/>
  <c r="AV165" i="99"/>
  <c r="AU165" i="99"/>
  <c r="AT165" i="99"/>
  <c r="AS165" i="99"/>
  <c r="AR165" i="99"/>
  <c r="AQ165" i="99"/>
  <c r="AP165" i="99"/>
  <c r="AO165" i="99"/>
  <c r="AN165" i="99"/>
  <c r="AM165" i="99"/>
  <c r="AI165" i="99"/>
  <c r="AH165" i="99"/>
  <c r="BE164" i="99"/>
  <c r="BD164" i="99"/>
  <c r="BC164" i="99"/>
  <c r="BB164" i="99"/>
  <c r="BA164" i="99"/>
  <c r="AZ164" i="99"/>
  <c r="AY164" i="99"/>
  <c r="AX164" i="99"/>
  <c r="AW164" i="99"/>
  <c r="AV164" i="99"/>
  <c r="AU164" i="99"/>
  <c r="AT164" i="99"/>
  <c r="AS164" i="99"/>
  <c r="AR164" i="99"/>
  <c r="AQ164" i="99"/>
  <c r="AP164" i="99"/>
  <c r="AO164" i="99"/>
  <c r="AN164" i="99"/>
  <c r="AM164" i="99"/>
  <c r="AI164" i="99"/>
  <c r="AH164" i="99"/>
  <c r="BE163" i="99"/>
  <c r="BD163" i="99"/>
  <c r="BC163" i="99"/>
  <c r="BB163" i="99"/>
  <c r="BA163" i="99"/>
  <c r="AZ163" i="99"/>
  <c r="AY163" i="99"/>
  <c r="AX163" i="99"/>
  <c r="AW163" i="99"/>
  <c r="AV163" i="99"/>
  <c r="AU163" i="99"/>
  <c r="AT163" i="99"/>
  <c r="AS163" i="99"/>
  <c r="AR163" i="99"/>
  <c r="AQ163" i="99"/>
  <c r="AP163" i="99"/>
  <c r="AO163" i="99"/>
  <c r="AN163" i="99"/>
  <c r="AM163" i="99"/>
  <c r="AI163" i="99"/>
  <c r="AH163" i="99"/>
  <c r="BE162" i="99"/>
  <c r="BD162" i="99"/>
  <c r="BC162" i="99"/>
  <c r="BB162" i="99"/>
  <c r="BA162" i="99"/>
  <c r="AZ162" i="99"/>
  <c r="AY162" i="99"/>
  <c r="AX162" i="99"/>
  <c r="AW162" i="99"/>
  <c r="AV162" i="99"/>
  <c r="AU162" i="99"/>
  <c r="AT162" i="99"/>
  <c r="AS162" i="99"/>
  <c r="AR162" i="99"/>
  <c r="AQ162" i="99"/>
  <c r="AP162" i="99"/>
  <c r="AO162" i="99"/>
  <c r="AN162" i="99"/>
  <c r="AM162" i="99"/>
  <c r="AI162" i="99"/>
  <c r="AH162" i="99"/>
  <c r="BE161" i="99"/>
  <c r="BD161" i="99"/>
  <c r="BC161" i="99"/>
  <c r="BB161" i="99"/>
  <c r="BA161" i="99"/>
  <c r="AZ161" i="99"/>
  <c r="AY161" i="99"/>
  <c r="AX161" i="99"/>
  <c r="AW161" i="99"/>
  <c r="AV161" i="99"/>
  <c r="AU161" i="99"/>
  <c r="AT161" i="99"/>
  <c r="AS161" i="99"/>
  <c r="AR161" i="99"/>
  <c r="AQ161" i="99"/>
  <c r="AP161" i="99"/>
  <c r="AO161" i="99"/>
  <c r="AN161" i="99"/>
  <c r="AM161" i="99"/>
  <c r="AI161" i="99"/>
  <c r="AH161" i="99"/>
  <c r="BE160" i="99"/>
  <c r="BD160" i="99"/>
  <c r="BC160" i="99"/>
  <c r="BB160" i="99"/>
  <c r="BA160" i="99"/>
  <c r="AZ160" i="99"/>
  <c r="AY160" i="99"/>
  <c r="AX160" i="99"/>
  <c r="AW160" i="99"/>
  <c r="AV160" i="99"/>
  <c r="AU160" i="99"/>
  <c r="AT160" i="99"/>
  <c r="AS160" i="99"/>
  <c r="AR160" i="99"/>
  <c r="AQ160" i="99"/>
  <c r="AP160" i="99"/>
  <c r="AO160" i="99"/>
  <c r="AN160" i="99"/>
  <c r="AM160" i="99"/>
  <c r="AI160" i="99"/>
  <c r="AH160" i="99"/>
  <c r="BE159" i="99"/>
  <c r="BD159" i="99"/>
  <c r="BC159" i="99"/>
  <c r="BB159" i="99"/>
  <c r="BA159" i="99"/>
  <c r="AZ159" i="99"/>
  <c r="AY159" i="99"/>
  <c r="AX159" i="99"/>
  <c r="AW159" i="99"/>
  <c r="AV159" i="99"/>
  <c r="AU159" i="99"/>
  <c r="AT159" i="99"/>
  <c r="AS159" i="99"/>
  <c r="AR159" i="99"/>
  <c r="AQ159" i="99"/>
  <c r="AP159" i="99"/>
  <c r="AO159" i="99"/>
  <c r="AN159" i="99"/>
  <c r="AM159" i="99"/>
  <c r="BE158" i="99"/>
  <c r="BD158" i="99"/>
  <c r="BC158" i="99"/>
  <c r="BB158" i="99"/>
  <c r="BA158" i="99"/>
  <c r="AZ158" i="99"/>
  <c r="AY158" i="99"/>
  <c r="AX158" i="99"/>
  <c r="AW158" i="99"/>
  <c r="AV158" i="99"/>
  <c r="AU158" i="99"/>
  <c r="AT158" i="99"/>
  <c r="AS158" i="99"/>
  <c r="AR158" i="99"/>
  <c r="AQ158" i="99"/>
  <c r="AP158" i="99"/>
  <c r="AO158" i="99"/>
  <c r="AN158" i="99"/>
  <c r="AM158" i="99"/>
  <c r="AI158" i="99"/>
  <c r="AH158" i="99"/>
  <c r="BE157" i="99"/>
  <c r="BD157" i="99"/>
  <c r="BC157" i="99"/>
  <c r="BB157" i="99"/>
  <c r="BA157" i="99"/>
  <c r="AZ157" i="99"/>
  <c r="AY157" i="99"/>
  <c r="AX157" i="99"/>
  <c r="AW157" i="99"/>
  <c r="AV157" i="99"/>
  <c r="AU157" i="99"/>
  <c r="AT157" i="99"/>
  <c r="AS157" i="99"/>
  <c r="AR157" i="99"/>
  <c r="AQ157" i="99"/>
  <c r="AP157" i="99"/>
  <c r="AO157" i="99"/>
  <c r="AN157" i="99"/>
  <c r="AM157" i="99"/>
  <c r="AI157" i="99"/>
  <c r="AH157" i="99"/>
  <c r="BE156" i="99"/>
  <c r="BD156" i="99"/>
  <c r="BC156" i="99"/>
  <c r="BB156" i="99"/>
  <c r="BA156" i="99"/>
  <c r="AZ156" i="99"/>
  <c r="AY156" i="99"/>
  <c r="AX156" i="99"/>
  <c r="AW156" i="99"/>
  <c r="AV156" i="99"/>
  <c r="AU156" i="99"/>
  <c r="AT156" i="99"/>
  <c r="AS156" i="99"/>
  <c r="AR156" i="99"/>
  <c r="AQ156" i="99"/>
  <c r="AP156" i="99"/>
  <c r="AO156" i="99"/>
  <c r="AN156" i="99"/>
  <c r="AM156" i="99"/>
  <c r="AI156" i="99"/>
  <c r="AH156" i="99"/>
  <c r="BE155" i="99"/>
  <c r="BD155" i="99"/>
  <c r="BC155" i="99"/>
  <c r="BB155" i="99"/>
  <c r="BA155" i="99"/>
  <c r="AZ155" i="99"/>
  <c r="AY155" i="99"/>
  <c r="AX155" i="99"/>
  <c r="AW155" i="99"/>
  <c r="AV155" i="99"/>
  <c r="AU155" i="99"/>
  <c r="AT155" i="99"/>
  <c r="AS155" i="99"/>
  <c r="AR155" i="99"/>
  <c r="AQ155" i="99"/>
  <c r="AP155" i="99"/>
  <c r="AO155" i="99"/>
  <c r="AN155" i="99"/>
  <c r="AM155" i="99"/>
  <c r="AI155" i="99"/>
  <c r="AH155" i="99"/>
  <c r="BE154" i="99"/>
  <c r="BD154" i="99"/>
  <c r="BC154" i="99"/>
  <c r="BB154" i="99"/>
  <c r="BA154" i="99"/>
  <c r="AZ154" i="99"/>
  <c r="AY154" i="99"/>
  <c r="AX154" i="99"/>
  <c r="AW154" i="99"/>
  <c r="AV154" i="99"/>
  <c r="AU154" i="99"/>
  <c r="AT154" i="99"/>
  <c r="AS154" i="99"/>
  <c r="AR154" i="99"/>
  <c r="AQ154" i="99"/>
  <c r="AP154" i="99"/>
  <c r="AO154" i="99"/>
  <c r="AN154" i="99"/>
  <c r="AM154" i="99"/>
  <c r="AI154" i="99"/>
  <c r="AH154" i="99"/>
  <c r="BE153" i="99"/>
  <c r="BD153" i="99"/>
  <c r="BC153" i="99"/>
  <c r="BB153" i="99"/>
  <c r="BA153" i="99"/>
  <c r="AZ153" i="99"/>
  <c r="AY153" i="99"/>
  <c r="AX153" i="99"/>
  <c r="AW153" i="99"/>
  <c r="AV153" i="99"/>
  <c r="AU153" i="99"/>
  <c r="AT153" i="99"/>
  <c r="AS153" i="99"/>
  <c r="AR153" i="99"/>
  <c r="AQ153" i="99"/>
  <c r="AP153" i="99"/>
  <c r="AO153" i="99"/>
  <c r="AN153" i="99"/>
  <c r="AM153" i="99"/>
  <c r="BE152" i="99"/>
  <c r="BD152" i="99"/>
  <c r="BC152" i="99"/>
  <c r="BB152" i="99"/>
  <c r="BA152" i="99"/>
  <c r="AZ152" i="99"/>
  <c r="AY152" i="99"/>
  <c r="AX152" i="99"/>
  <c r="AW152" i="99"/>
  <c r="AV152" i="99"/>
  <c r="AU152" i="99"/>
  <c r="AT152" i="99"/>
  <c r="AS152" i="99"/>
  <c r="AR152" i="99"/>
  <c r="AQ152" i="99"/>
  <c r="AP152" i="99"/>
  <c r="AO152" i="99"/>
  <c r="AN152" i="99"/>
  <c r="AM152" i="99"/>
  <c r="AI152" i="99"/>
  <c r="AH152" i="99"/>
  <c r="BE151" i="99"/>
  <c r="BD151" i="99"/>
  <c r="BC151" i="99"/>
  <c r="BB151" i="99"/>
  <c r="BA151" i="99"/>
  <c r="AZ151" i="99"/>
  <c r="AY151" i="99"/>
  <c r="AX151" i="99"/>
  <c r="AW151" i="99"/>
  <c r="AV151" i="99"/>
  <c r="AU151" i="99"/>
  <c r="AT151" i="99"/>
  <c r="AS151" i="99"/>
  <c r="AR151" i="99"/>
  <c r="AQ151" i="99"/>
  <c r="AP151" i="99"/>
  <c r="AO151" i="99"/>
  <c r="AN151" i="99"/>
  <c r="AM151" i="99"/>
  <c r="AI151" i="99"/>
  <c r="AH151" i="99"/>
  <c r="BE150" i="99"/>
  <c r="BD150" i="99"/>
  <c r="BC150" i="99"/>
  <c r="BB150" i="99"/>
  <c r="BA150" i="99"/>
  <c r="AZ150" i="99"/>
  <c r="AY150" i="99"/>
  <c r="AX150" i="99"/>
  <c r="AW150" i="99"/>
  <c r="AV150" i="99"/>
  <c r="AU150" i="99"/>
  <c r="AT150" i="99"/>
  <c r="AS150" i="99"/>
  <c r="AR150" i="99"/>
  <c r="AQ150" i="99"/>
  <c r="AP150" i="99"/>
  <c r="AO150" i="99"/>
  <c r="AN150" i="99"/>
  <c r="AM150" i="99"/>
  <c r="AI150" i="99"/>
  <c r="AH150" i="99"/>
  <c r="BE149" i="99"/>
  <c r="BD149" i="99"/>
  <c r="BC149" i="99"/>
  <c r="BB149" i="99"/>
  <c r="BA149" i="99"/>
  <c r="AZ149" i="99"/>
  <c r="AY149" i="99"/>
  <c r="AX149" i="99"/>
  <c r="AW149" i="99"/>
  <c r="AV149" i="99"/>
  <c r="AU149" i="99"/>
  <c r="AT149" i="99"/>
  <c r="AS149" i="99"/>
  <c r="AR149" i="99"/>
  <c r="AQ149" i="99"/>
  <c r="AP149" i="99"/>
  <c r="AO149" i="99"/>
  <c r="AN149" i="99"/>
  <c r="AM149" i="99"/>
  <c r="AI149" i="99"/>
  <c r="AH149" i="99"/>
  <c r="BE148" i="99"/>
  <c r="BD148" i="99"/>
  <c r="BC148" i="99"/>
  <c r="BB148" i="99"/>
  <c r="BA148" i="99"/>
  <c r="AZ148" i="99"/>
  <c r="AY148" i="99"/>
  <c r="AX148" i="99"/>
  <c r="AW148" i="99"/>
  <c r="AV148" i="99"/>
  <c r="AU148" i="99"/>
  <c r="AT148" i="99"/>
  <c r="AS148" i="99"/>
  <c r="AR148" i="99"/>
  <c r="AQ148" i="99"/>
  <c r="AP148" i="99"/>
  <c r="AO148" i="99"/>
  <c r="AN148" i="99"/>
  <c r="AM148" i="99"/>
  <c r="AI148" i="99"/>
  <c r="AH148" i="99"/>
  <c r="BE147" i="99"/>
  <c r="BD147" i="99"/>
  <c r="BC147" i="99"/>
  <c r="BB147" i="99"/>
  <c r="BA147" i="99"/>
  <c r="AZ147" i="99"/>
  <c r="AY147" i="99"/>
  <c r="AX147" i="99"/>
  <c r="AW147" i="99"/>
  <c r="AV147" i="99"/>
  <c r="AU147" i="99"/>
  <c r="AT147" i="99"/>
  <c r="AS147" i="99"/>
  <c r="AR147" i="99"/>
  <c r="AQ147" i="99"/>
  <c r="AP147" i="99"/>
  <c r="AO147" i="99"/>
  <c r="AN147" i="99"/>
  <c r="AM147" i="99"/>
  <c r="AI147" i="99"/>
  <c r="AH147" i="99"/>
  <c r="BE146" i="99"/>
  <c r="BD146" i="99"/>
  <c r="BC146" i="99"/>
  <c r="BB146" i="99"/>
  <c r="BA146" i="99"/>
  <c r="AZ146" i="99"/>
  <c r="AY146" i="99"/>
  <c r="AX146" i="99"/>
  <c r="AW146" i="99"/>
  <c r="AV146" i="99"/>
  <c r="AU146" i="99"/>
  <c r="AT146" i="99"/>
  <c r="AS146" i="99"/>
  <c r="AR146" i="99"/>
  <c r="AQ146" i="99"/>
  <c r="AP146" i="99"/>
  <c r="AO146" i="99"/>
  <c r="AN146" i="99"/>
  <c r="AM146" i="99"/>
  <c r="AI146" i="99"/>
  <c r="AH146" i="99"/>
  <c r="BE145" i="99"/>
  <c r="BD145" i="99"/>
  <c r="BC145" i="99"/>
  <c r="BB145" i="99"/>
  <c r="BA145" i="99"/>
  <c r="AZ145" i="99"/>
  <c r="AY145" i="99"/>
  <c r="AX145" i="99"/>
  <c r="AW145" i="99"/>
  <c r="AV145" i="99"/>
  <c r="AU145" i="99"/>
  <c r="AT145" i="99"/>
  <c r="AS145" i="99"/>
  <c r="AR145" i="99"/>
  <c r="AQ145" i="99"/>
  <c r="AP145" i="99"/>
  <c r="AO145" i="99"/>
  <c r="AN145" i="99"/>
  <c r="AM145" i="99"/>
  <c r="AI145" i="99"/>
  <c r="AH145" i="99"/>
  <c r="BE144" i="99"/>
  <c r="BD144" i="99"/>
  <c r="BC144" i="99"/>
  <c r="BB144" i="99"/>
  <c r="BA144" i="99"/>
  <c r="AZ144" i="99"/>
  <c r="AY144" i="99"/>
  <c r="AX144" i="99"/>
  <c r="AW144" i="99"/>
  <c r="AV144" i="99"/>
  <c r="AU144" i="99"/>
  <c r="AT144" i="99"/>
  <c r="AS144" i="99"/>
  <c r="AR144" i="99"/>
  <c r="AQ144" i="99"/>
  <c r="AP144" i="99"/>
  <c r="AO144" i="99"/>
  <c r="AN144" i="99"/>
  <c r="AM144" i="99"/>
  <c r="AI144" i="99"/>
  <c r="AH144" i="99"/>
  <c r="BE143" i="99"/>
  <c r="BD143" i="99"/>
  <c r="BC143" i="99"/>
  <c r="BB143" i="99"/>
  <c r="BA143" i="99"/>
  <c r="AZ143" i="99"/>
  <c r="AY143" i="99"/>
  <c r="AX143" i="99"/>
  <c r="AW143" i="99"/>
  <c r="AV143" i="99"/>
  <c r="AU143" i="99"/>
  <c r="AT143" i="99"/>
  <c r="AS143" i="99"/>
  <c r="AR143" i="99"/>
  <c r="AQ143" i="99"/>
  <c r="AP143" i="99"/>
  <c r="AO143" i="99"/>
  <c r="AN143" i="99"/>
  <c r="AM143" i="99"/>
  <c r="AI143" i="99"/>
  <c r="AH143" i="99"/>
  <c r="BE142" i="99"/>
  <c r="BD142" i="99"/>
  <c r="BC142" i="99"/>
  <c r="BB142" i="99"/>
  <c r="BA142" i="99"/>
  <c r="AZ142" i="99"/>
  <c r="AY142" i="99"/>
  <c r="AX142" i="99"/>
  <c r="AW142" i="99"/>
  <c r="AV142" i="99"/>
  <c r="AU142" i="99"/>
  <c r="AT142" i="99"/>
  <c r="AS142" i="99"/>
  <c r="AR142" i="99"/>
  <c r="AQ142" i="99"/>
  <c r="AP142" i="99"/>
  <c r="AO142" i="99"/>
  <c r="AN142" i="99"/>
  <c r="AM142" i="99"/>
  <c r="AI142" i="99"/>
  <c r="AH142" i="99"/>
  <c r="BE141" i="99"/>
  <c r="BD141" i="99"/>
  <c r="BC141" i="99"/>
  <c r="BB141" i="99"/>
  <c r="BA141" i="99"/>
  <c r="AZ141" i="99"/>
  <c r="AY141" i="99"/>
  <c r="AX141" i="99"/>
  <c r="AW141" i="99"/>
  <c r="AV141" i="99"/>
  <c r="AU141" i="99"/>
  <c r="AT141" i="99"/>
  <c r="AS141" i="99"/>
  <c r="AR141" i="99"/>
  <c r="AQ141" i="99"/>
  <c r="AP141" i="99"/>
  <c r="AO141" i="99"/>
  <c r="AN141" i="99"/>
  <c r="AM141" i="99"/>
  <c r="BE140" i="99"/>
  <c r="BD140" i="99"/>
  <c r="BC140" i="99"/>
  <c r="BB140" i="99"/>
  <c r="BA140" i="99"/>
  <c r="AZ140" i="99"/>
  <c r="AY140" i="99"/>
  <c r="AX140" i="99"/>
  <c r="AW140" i="99"/>
  <c r="AV140" i="99"/>
  <c r="AU140" i="99"/>
  <c r="AT140" i="99"/>
  <c r="AS140" i="99"/>
  <c r="AR140" i="99"/>
  <c r="AQ140" i="99"/>
  <c r="AP140" i="99"/>
  <c r="AO140" i="99"/>
  <c r="AN140" i="99"/>
  <c r="AM140" i="99"/>
  <c r="AI140" i="99"/>
  <c r="AH140" i="99"/>
  <c r="BE139" i="99"/>
  <c r="BD139" i="99"/>
  <c r="BC139" i="99"/>
  <c r="BB139" i="99"/>
  <c r="BA139" i="99"/>
  <c r="AZ139" i="99"/>
  <c r="AY139" i="99"/>
  <c r="AX139" i="99"/>
  <c r="AW139" i="99"/>
  <c r="AV139" i="99"/>
  <c r="AU139" i="99"/>
  <c r="AT139" i="99"/>
  <c r="AS139" i="99"/>
  <c r="AR139" i="99"/>
  <c r="AQ139" i="99"/>
  <c r="AP139" i="99"/>
  <c r="AO139" i="99"/>
  <c r="AN139" i="99"/>
  <c r="AM139" i="99"/>
  <c r="AI139" i="99"/>
  <c r="AH139" i="99"/>
  <c r="BE138" i="99"/>
  <c r="BD138" i="99"/>
  <c r="BC138" i="99"/>
  <c r="BB138" i="99"/>
  <c r="BA138" i="99"/>
  <c r="AZ138" i="99"/>
  <c r="AY138" i="99"/>
  <c r="AX138" i="99"/>
  <c r="AW138" i="99"/>
  <c r="AV138" i="99"/>
  <c r="AU138" i="99"/>
  <c r="AT138" i="99"/>
  <c r="AS138" i="99"/>
  <c r="AR138" i="99"/>
  <c r="AQ138" i="99"/>
  <c r="AP138" i="99"/>
  <c r="AO138" i="99"/>
  <c r="AN138" i="99"/>
  <c r="AM138" i="99"/>
  <c r="BE137" i="99"/>
  <c r="BD137" i="99"/>
  <c r="BC137" i="99"/>
  <c r="BB137" i="99"/>
  <c r="BA137" i="99"/>
  <c r="AZ137" i="99"/>
  <c r="AY137" i="99"/>
  <c r="AX137" i="99"/>
  <c r="AW137" i="99"/>
  <c r="AV137" i="99"/>
  <c r="AU137" i="99"/>
  <c r="AT137" i="99"/>
  <c r="AS137" i="99"/>
  <c r="AR137" i="99"/>
  <c r="AQ137" i="99"/>
  <c r="AP137" i="99"/>
  <c r="AO137" i="99"/>
  <c r="AN137" i="99"/>
  <c r="AM137" i="99"/>
  <c r="AI137" i="99"/>
  <c r="AH137" i="99"/>
  <c r="BE136" i="99"/>
  <c r="BD136" i="99"/>
  <c r="BC136" i="99"/>
  <c r="BB136" i="99"/>
  <c r="BA136" i="99"/>
  <c r="AZ136" i="99"/>
  <c r="AY136" i="99"/>
  <c r="AX136" i="99"/>
  <c r="AW136" i="99"/>
  <c r="AV136" i="99"/>
  <c r="AU136" i="99"/>
  <c r="AT136" i="99"/>
  <c r="AS136" i="99"/>
  <c r="AR136" i="99"/>
  <c r="AQ136" i="99"/>
  <c r="AP136" i="99"/>
  <c r="AO136" i="99"/>
  <c r="AN136" i="99"/>
  <c r="AM136" i="99"/>
  <c r="AI136" i="99"/>
  <c r="AH136" i="99"/>
  <c r="BE135" i="99"/>
  <c r="BD135" i="99"/>
  <c r="BC135" i="99"/>
  <c r="BB135" i="99"/>
  <c r="BA135" i="99"/>
  <c r="AZ135" i="99"/>
  <c r="AY135" i="99"/>
  <c r="AX135" i="99"/>
  <c r="AW135" i="99"/>
  <c r="AV135" i="99"/>
  <c r="AU135" i="99"/>
  <c r="AT135" i="99"/>
  <c r="AS135" i="99"/>
  <c r="AR135" i="99"/>
  <c r="AQ135" i="99"/>
  <c r="AP135" i="99"/>
  <c r="AO135" i="99"/>
  <c r="AN135" i="99"/>
  <c r="AM135" i="99"/>
  <c r="AI135" i="99"/>
  <c r="AH135" i="99"/>
  <c r="BE134" i="99"/>
  <c r="BD134" i="99"/>
  <c r="BC134" i="99"/>
  <c r="BB134" i="99"/>
  <c r="BA134" i="99"/>
  <c r="AZ134" i="99"/>
  <c r="AY134" i="99"/>
  <c r="AX134" i="99"/>
  <c r="AW134" i="99"/>
  <c r="AV134" i="99"/>
  <c r="AU134" i="99"/>
  <c r="AT134" i="99"/>
  <c r="AS134" i="99"/>
  <c r="AR134" i="99"/>
  <c r="AQ134" i="99"/>
  <c r="AP134" i="99"/>
  <c r="AO134" i="99"/>
  <c r="AN134" i="99"/>
  <c r="AM134" i="99"/>
  <c r="AI134" i="99"/>
  <c r="AH134" i="99"/>
  <c r="BE133" i="99"/>
  <c r="BD133" i="99"/>
  <c r="BC133" i="99"/>
  <c r="BB133" i="99"/>
  <c r="BA133" i="99"/>
  <c r="AZ133" i="99"/>
  <c r="AY133" i="99"/>
  <c r="AX133" i="99"/>
  <c r="AW133" i="99"/>
  <c r="AV133" i="99"/>
  <c r="AU133" i="99"/>
  <c r="AT133" i="99"/>
  <c r="AS133" i="99"/>
  <c r="AR133" i="99"/>
  <c r="AQ133" i="99"/>
  <c r="AP133" i="99"/>
  <c r="AO133" i="99"/>
  <c r="AN133" i="99"/>
  <c r="AM133" i="99"/>
  <c r="AI133" i="99"/>
  <c r="AH133" i="99"/>
  <c r="BE132" i="99"/>
  <c r="BD132" i="99"/>
  <c r="BC132" i="99"/>
  <c r="BB132" i="99"/>
  <c r="BA132" i="99"/>
  <c r="AZ132" i="99"/>
  <c r="AY132" i="99"/>
  <c r="AX132" i="99"/>
  <c r="AW132" i="99"/>
  <c r="AV132" i="99"/>
  <c r="AU132" i="99"/>
  <c r="AT132" i="99"/>
  <c r="AS132" i="99"/>
  <c r="AR132" i="99"/>
  <c r="AQ132" i="99"/>
  <c r="AP132" i="99"/>
  <c r="AO132" i="99"/>
  <c r="AN132" i="99"/>
  <c r="AM132" i="99"/>
  <c r="AI132" i="99"/>
  <c r="AH132" i="99"/>
  <c r="BE131" i="99"/>
  <c r="BD131" i="99"/>
  <c r="BC131" i="99"/>
  <c r="BB131" i="99"/>
  <c r="BA131" i="99"/>
  <c r="AZ131" i="99"/>
  <c r="AY131" i="99"/>
  <c r="AX131" i="99"/>
  <c r="AW131" i="99"/>
  <c r="AV131" i="99"/>
  <c r="AU131" i="99"/>
  <c r="AT131" i="99"/>
  <c r="AS131" i="99"/>
  <c r="AR131" i="99"/>
  <c r="AQ131" i="99"/>
  <c r="AP131" i="99"/>
  <c r="AO131" i="99"/>
  <c r="AN131" i="99"/>
  <c r="AM131" i="99"/>
  <c r="AI131" i="99"/>
  <c r="AH131" i="99"/>
  <c r="BE130" i="99"/>
  <c r="BD130" i="99"/>
  <c r="BC130" i="99"/>
  <c r="BB130" i="99"/>
  <c r="BA130" i="99"/>
  <c r="AZ130" i="99"/>
  <c r="AY130" i="99"/>
  <c r="AX130" i="99"/>
  <c r="AW130" i="99"/>
  <c r="AV130" i="99"/>
  <c r="AU130" i="99"/>
  <c r="AT130" i="99"/>
  <c r="AS130" i="99"/>
  <c r="AR130" i="99"/>
  <c r="AQ130" i="99"/>
  <c r="AP130" i="99"/>
  <c r="AO130" i="99"/>
  <c r="AN130" i="99"/>
  <c r="AM130" i="99"/>
  <c r="AI130" i="99"/>
  <c r="AH130" i="99"/>
  <c r="BE129" i="99"/>
  <c r="BD129" i="99"/>
  <c r="BC129" i="99"/>
  <c r="BB129" i="99"/>
  <c r="BA129" i="99"/>
  <c r="AZ129" i="99"/>
  <c r="AY129" i="99"/>
  <c r="AX129" i="99"/>
  <c r="AW129" i="99"/>
  <c r="AV129" i="99"/>
  <c r="AU129" i="99"/>
  <c r="AT129" i="99"/>
  <c r="AS129" i="99"/>
  <c r="AR129" i="99"/>
  <c r="AQ129" i="99"/>
  <c r="AP129" i="99"/>
  <c r="AO129" i="99"/>
  <c r="AN129" i="99"/>
  <c r="AM129" i="99"/>
  <c r="AI129" i="99"/>
  <c r="AH129" i="99"/>
  <c r="BE128" i="99"/>
  <c r="BD128" i="99"/>
  <c r="BC128" i="99"/>
  <c r="BB128" i="99"/>
  <c r="BA128" i="99"/>
  <c r="AZ128" i="99"/>
  <c r="AY128" i="99"/>
  <c r="AX128" i="99"/>
  <c r="AW128" i="99"/>
  <c r="AV128" i="99"/>
  <c r="AU128" i="99"/>
  <c r="AT128" i="99"/>
  <c r="AS128" i="99"/>
  <c r="AR128" i="99"/>
  <c r="AQ128" i="99"/>
  <c r="AP128" i="99"/>
  <c r="AO128" i="99"/>
  <c r="AN128" i="99"/>
  <c r="AM128" i="99"/>
  <c r="AI128" i="99"/>
  <c r="AH128" i="99"/>
  <c r="BE127" i="99"/>
  <c r="BD127" i="99"/>
  <c r="BC127" i="99"/>
  <c r="BB127" i="99"/>
  <c r="BA127" i="99"/>
  <c r="AZ127" i="99"/>
  <c r="AY127" i="99"/>
  <c r="AX127" i="99"/>
  <c r="AW127" i="99"/>
  <c r="AV127" i="99"/>
  <c r="AU127" i="99"/>
  <c r="AT127" i="99"/>
  <c r="AS127" i="99"/>
  <c r="AR127" i="99"/>
  <c r="AQ127" i="99"/>
  <c r="AP127" i="99"/>
  <c r="AO127" i="99"/>
  <c r="AN127" i="99"/>
  <c r="AM127" i="99"/>
  <c r="AI127" i="99"/>
  <c r="AH127" i="99"/>
  <c r="BE126" i="99"/>
  <c r="BD126" i="99"/>
  <c r="BC126" i="99"/>
  <c r="BB126" i="99"/>
  <c r="BA126" i="99"/>
  <c r="AZ126" i="99"/>
  <c r="AY126" i="99"/>
  <c r="AX126" i="99"/>
  <c r="AW126" i="99"/>
  <c r="AV126" i="99"/>
  <c r="AU126" i="99"/>
  <c r="AT126" i="99"/>
  <c r="AS126" i="99"/>
  <c r="AR126" i="99"/>
  <c r="AQ126" i="99"/>
  <c r="AP126" i="99"/>
  <c r="AO126" i="99"/>
  <c r="AN126" i="99"/>
  <c r="AM126" i="99"/>
  <c r="AI126" i="99"/>
  <c r="AH126" i="99"/>
  <c r="BE125" i="99"/>
  <c r="BD125" i="99"/>
  <c r="BC125" i="99"/>
  <c r="BB125" i="99"/>
  <c r="BA125" i="99"/>
  <c r="AZ125" i="99"/>
  <c r="AY125" i="99"/>
  <c r="AX125" i="99"/>
  <c r="AW125" i="99"/>
  <c r="AV125" i="99"/>
  <c r="AU125" i="99"/>
  <c r="AT125" i="99"/>
  <c r="AS125" i="99"/>
  <c r="AR125" i="99"/>
  <c r="AQ125" i="99"/>
  <c r="AP125" i="99"/>
  <c r="AO125" i="99"/>
  <c r="AN125" i="99"/>
  <c r="AM125" i="99"/>
  <c r="AI125" i="99"/>
  <c r="AH125" i="99"/>
  <c r="BE124" i="99"/>
  <c r="BD124" i="99"/>
  <c r="BC124" i="99"/>
  <c r="BB124" i="99"/>
  <c r="BA124" i="99"/>
  <c r="AZ124" i="99"/>
  <c r="AY124" i="99"/>
  <c r="AX124" i="99"/>
  <c r="AW124" i="99"/>
  <c r="AV124" i="99"/>
  <c r="AU124" i="99"/>
  <c r="AT124" i="99"/>
  <c r="AS124" i="99"/>
  <c r="AR124" i="99"/>
  <c r="AQ124" i="99"/>
  <c r="AP124" i="99"/>
  <c r="AO124" i="99"/>
  <c r="AN124" i="99"/>
  <c r="AM124" i="99"/>
  <c r="AI124" i="99"/>
  <c r="AH124" i="99"/>
  <c r="BE123" i="99"/>
  <c r="BD123" i="99"/>
  <c r="BC123" i="99"/>
  <c r="BB123" i="99"/>
  <c r="BA123" i="99"/>
  <c r="AZ123" i="99"/>
  <c r="AY123" i="99"/>
  <c r="AX123" i="99"/>
  <c r="AW123" i="99"/>
  <c r="AV123" i="99"/>
  <c r="AU123" i="99"/>
  <c r="AT123" i="99"/>
  <c r="AS123" i="99"/>
  <c r="AR123" i="99"/>
  <c r="AQ123" i="99"/>
  <c r="AP123" i="99"/>
  <c r="AO123" i="99"/>
  <c r="AN123" i="99"/>
  <c r="AM123" i="99"/>
  <c r="AI123" i="99"/>
  <c r="AH123" i="99"/>
  <c r="BE122" i="99"/>
  <c r="BD122" i="99"/>
  <c r="BC122" i="99"/>
  <c r="BB122" i="99"/>
  <c r="BA122" i="99"/>
  <c r="AZ122" i="99"/>
  <c r="AY122" i="99"/>
  <c r="AX122" i="99"/>
  <c r="AW122" i="99"/>
  <c r="AV122" i="99"/>
  <c r="AU122" i="99"/>
  <c r="AT122" i="99"/>
  <c r="AS122" i="99"/>
  <c r="AR122" i="99"/>
  <c r="AQ122" i="99"/>
  <c r="AP122" i="99"/>
  <c r="AO122" i="99"/>
  <c r="AN122" i="99"/>
  <c r="AM122" i="99"/>
  <c r="AI122" i="99"/>
  <c r="AH122" i="99"/>
  <c r="BE121" i="99"/>
  <c r="BD121" i="99"/>
  <c r="BC121" i="99"/>
  <c r="BB121" i="99"/>
  <c r="BA121" i="99"/>
  <c r="AZ121" i="99"/>
  <c r="AY121" i="99"/>
  <c r="AX121" i="99"/>
  <c r="AW121" i="99"/>
  <c r="AV121" i="99"/>
  <c r="AU121" i="99"/>
  <c r="AT121" i="99"/>
  <c r="AS121" i="99"/>
  <c r="AR121" i="99"/>
  <c r="AQ121" i="99"/>
  <c r="AP121" i="99"/>
  <c r="AO121" i="99"/>
  <c r="AN121" i="99"/>
  <c r="AM121" i="99"/>
  <c r="AI121" i="99"/>
  <c r="AH121" i="99"/>
  <c r="BE120" i="99"/>
  <c r="BD120" i="99"/>
  <c r="BC120" i="99"/>
  <c r="BB120" i="99"/>
  <c r="BA120" i="99"/>
  <c r="AZ120" i="99"/>
  <c r="AY120" i="99"/>
  <c r="AX120" i="99"/>
  <c r="AW120" i="99"/>
  <c r="AV120" i="99"/>
  <c r="AU120" i="99"/>
  <c r="AT120" i="99"/>
  <c r="AS120" i="99"/>
  <c r="AR120" i="99"/>
  <c r="AQ120" i="99"/>
  <c r="AP120" i="99"/>
  <c r="AO120" i="99"/>
  <c r="AN120" i="99"/>
  <c r="AM120" i="99"/>
  <c r="AI120" i="99"/>
  <c r="AH120" i="99"/>
  <c r="BE119" i="99"/>
  <c r="BD119" i="99"/>
  <c r="BC119" i="99"/>
  <c r="BB119" i="99"/>
  <c r="BA119" i="99"/>
  <c r="AZ119" i="99"/>
  <c r="AY119" i="99"/>
  <c r="AX119" i="99"/>
  <c r="AW119" i="99"/>
  <c r="AV119" i="99"/>
  <c r="AU119" i="99"/>
  <c r="AT119" i="99"/>
  <c r="AS119" i="99"/>
  <c r="AR119" i="99"/>
  <c r="AQ119" i="99"/>
  <c r="AP119" i="99"/>
  <c r="AO119" i="99"/>
  <c r="AN119" i="99"/>
  <c r="AM119" i="99"/>
  <c r="AI119" i="99"/>
  <c r="AH119" i="99"/>
  <c r="BE118" i="99"/>
  <c r="BD118" i="99"/>
  <c r="BC118" i="99"/>
  <c r="BB118" i="99"/>
  <c r="BA118" i="99"/>
  <c r="AZ118" i="99"/>
  <c r="AY118" i="99"/>
  <c r="AX118" i="99"/>
  <c r="AW118" i="99"/>
  <c r="AV118" i="99"/>
  <c r="AU118" i="99"/>
  <c r="AT118" i="99"/>
  <c r="AS118" i="99"/>
  <c r="AR118" i="99"/>
  <c r="AQ118" i="99"/>
  <c r="AP118" i="99"/>
  <c r="AO118" i="99"/>
  <c r="AN118" i="99"/>
  <c r="AM118" i="99"/>
  <c r="AI118" i="99"/>
  <c r="AH118" i="99"/>
  <c r="BE117" i="99"/>
  <c r="BD117" i="99"/>
  <c r="BC117" i="99"/>
  <c r="BB117" i="99"/>
  <c r="BA117" i="99"/>
  <c r="AZ117" i="99"/>
  <c r="AY117" i="99"/>
  <c r="AX117" i="99"/>
  <c r="AW117" i="99"/>
  <c r="AV117" i="99"/>
  <c r="AU117" i="99"/>
  <c r="AT117" i="99"/>
  <c r="AS117" i="99"/>
  <c r="AR117" i="99"/>
  <c r="AQ117" i="99"/>
  <c r="AP117" i="99"/>
  <c r="AO117" i="99"/>
  <c r="AN117" i="99"/>
  <c r="AM117" i="99"/>
  <c r="AI117" i="99"/>
  <c r="AH117" i="99"/>
  <c r="BE116" i="99"/>
  <c r="BD116" i="99"/>
  <c r="BC116" i="99"/>
  <c r="BB116" i="99"/>
  <c r="BA116" i="99"/>
  <c r="AZ116" i="99"/>
  <c r="AY116" i="99"/>
  <c r="AX116" i="99"/>
  <c r="AW116" i="99"/>
  <c r="AV116" i="99"/>
  <c r="AU116" i="99"/>
  <c r="AT116" i="99"/>
  <c r="AS116" i="99"/>
  <c r="AR116" i="99"/>
  <c r="AQ116" i="99"/>
  <c r="AP116" i="99"/>
  <c r="AO116" i="99"/>
  <c r="AN116" i="99"/>
  <c r="AM116" i="99"/>
  <c r="AI116" i="99"/>
  <c r="AH116" i="99"/>
  <c r="BE115" i="99"/>
  <c r="BD115" i="99"/>
  <c r="BC115" i="99"/>
  <c r="BB115" i="99"/>
  <c r="BA115" i="99"/>
  <c r="AZ115" i="99"/>
  <c r="AY115" i="99"/>
  <c r="AX115" i="99"/>
  <c r="AW115" i="99"/>
  <c r="AV115" i="99"/>
  <c r="AU115" i="99"/>
  <c r="AT115" i="99"/>
  <c r="AS115" i="99"/>
  <c r="AR115" i="99"/>
  <c r="AQ115" i="99"/>
  <c r="AP115" i="99"/>
  <c r="AO115" i="99"/>
  <c r="AN115" i="99"/>
  <c r="AM115" i="99"/>
  <c r="AI115" i="99"/>
  <c r="AH115" i="99"/>
  <c r="BE114" i="99"/>
  <c r="BD114" i="99"/>
  <c r="BC114" i="99"/>
  <c r="BB114" i="99"/>
  <c r="BA114" i="99"/>
  <c r="AZ114" i="99"/>
  <c r="AY114" i="99"/>
  <c r="AX114" i="99"/>
  <c r="AW114" i="99"/>
  <c r="AV114" i="99"/>
  <c r="AU114" i="99"/>
  <c r="AT114" i="99"/>
  <c r="AS114" i="99"/>
  <c r="AR114" i="99"/>
  <c r="AQ114" i="99"/>
  <c r="AP114" i="99"/>
  <c r="AO114" i="99"/>
  <c r="AN114" i="99"/>
  <c r="AM114" i="99"/>
  <c r="AI114" i="99"/>
  <c r="AH114" i="99"/>
  <c r="BE113" i="99"/>
  <c r="BD113" i="99"/>
  <c r="BC113" i="99"/>
  <c r="BB113" i="99"/>
  <c r="BA113" i="99"/>
  <c r="AZ113" i="99"/>
  <c r="AY113" i="99"/>
  <c r="AX113" i="99"/>
  <c r="AW113" i="99"/>
  <c r="AV113" i="99"/>
  <c r="AU113" i="99"/>
  <c r="AT113" i="99"/>
  <c r="AS113" i="99"/>
  <c r="AR113" i="99"/>
  <c r="AQ113" i="99"/>
  <c r="AP113" i="99"/>
  <c r="AO113" i="99"/>
  <c r="AN113" i="99"/>
  <c r="AM113" i="99"/>
  <c r="AI113" i="99"/>
  <c r="AH113" i="99"/>
  <c r="BE112" i="99"/>
  <c r="BD112" i="99"/>
  <c r="BC112" i="99"/>
  <c r="BB112" i="99"/>
  <c r="BA112" i="99"/>
  <c r="AZ112" i="99"/>
  <c r="AY112" i="99"/>
  <c r="AX112" i="99"/>
  <c r="AW112" i="99"/>
  <c r="AV112" i="99"/>
  <c r="AU112" i="99"/>
  <c r="AT112" i="99"/>
  <c r="AS112" i="99"/>
  <c r="AR112" i="99"/>
  <c r="AQ112" i="99"/>
  <c r="AP112" i="99"/>
  <c r="AO112" i="99"/>
  <c r="AN112" i="99"/>
  <c r="AM112" i="99"/>
  <c r="AI112" i="99"/>
  <c r="AH112" i="99"/>
  <c r="BE111" i="99"/>
  <c r="BD111" i="99"/>
  <c r="BC111" i="99"/>
  <c r="BB111" i="99"/>
  <c r="BA111" i="99"/>
  <c r="AZ111" i="99"/>
  <c r="AY111" i="99"/>
  <c r="AX111" i="99"/>
  <c r="AW111" i="99"/>
  <c r="AV111" i="99"/>
  <c r="AU111" i="99"/>
  <c r="AT111" i="99"/>
  <c r="AS111" i="99"/>
  <c r="AR111" i="99"/>
  <c r="AQ111" i="99"/>
  <c r="AP111" i="99"/>
  <c r="AO111" i="99"/>
  <c r="AN111" i="99"/>
  <c r="AM111" i="99"/>
  <c r="AI111" i="99"/>
  <c r="AH111" i="99"/>
  <c r="BE110" i="99"/>
  <c r="BD110" i="99"/>
  <c r="BC110" i="99"/>
  <c r="BB110" i="99"/>
  <c r="BA110" i="99"/>
  <c r="AZ110" i="99"/>
  <c r="AY110" i="99"/>
  <c r="AX110" i="99"/>
  <c r="AW110" i="99"/>
  <c r="AV110" i="99"/>
  <c r="AU110" i="99"/>
  <c r="AT110" i="99"/>
  <c r="AS110" i="99"/>
  <c r="AR110" i="99"/>
  <c r="AQ110" i="99"/>
  <c r="AP110" i="99"/>
  <c r="AO110" i="99"/>
  <c r="AN110" i="99"/>
  <c r="AM110" i="99"/>
  <c r="AI110" i="99"/>
  <c r="AH110" i="99"/>
  <c r="BE109" i="99"/>
  <c r="BD109" i="99"/>
  <c r="BC109" i="99"/>
  <c r="BB109" i="99"/>
  <c r="BA109" i="99"/>
  <c r="AZ109" i="99"/>
  <c r="AY109" i="99"/>
  <c r="AX109" i="99"/>
  <c r="AW109" i="99"/>
  <c r="AV109" i="99"/>
  <c r="AU109" i="99"/>
  <c r="AT109" i="99"/>
  <c r="AS109" i="99"/>
  <c r="AR109" i="99"/>
  <c r="AQ109" i="99"/>
  <c r="AP109" i="99"/>
  <c r="AO109" i="99"/>
  <c r="AN109" i="99"/>
  <c r="AM109" i="99"/>
  <c r="AI109" i="99"/>
  <c r="AH109" i="99"/>
  <c r="BE108" i="99"/>
  <c r="BD108" i="99"/>
  <c r="BC108" i="99"/>
  <c r="BB108" i="99"/>
  <c r="BA108" i="99"/>
  <c r="AZ108" i="99"/>
  <c r="AY108" i="99"/>
  <c r="AX108" i="99"/>
  <c r="AW108" i="99"/>
  <c r="AV108" i="99"/>
  <c r="AU108" i="99"/>
  <c r="AT108" i="99"/>
  <c r="AS108" i="99"/>
  <c r="AR108" i="99"/>
  <c r="AQ108" i="99"/>
  <c r="AP108" i="99"/>
  <c r="AO108" i="99"/>
  <c r="AN108" i="99"/>
  <c r="AM108" i="99"/>
  <c r="AI108" i="99"/>
  <c r="AH108" i="99"/>
  <c r="BE107" i="99"/>
  <c r="BD107" i="99"/>
  <c r="BC107" i="99"/>
  <c r="BB107" i="99"/>
  <c r="BA107" i="99"/>
  <c r="AZ107" i="99"/>
  <c r="AY107" i="99"/>
  <c r="AX107" i="99"/>
  <c r="AW107" i="99"/>
  <c r="AV107" i="99"/>
  <c r="AU107" i="99"/>
  <c r="AT107" i="99"/>
  <c r="AS107" i="99"/>
  <c r="AR107" i="99"/>
  <c r="AQ107" i="99"/>
  <c r="AP107" i="99"/>
  <c r="AO107" i="99"/>
  <c r="AN107" i="99"/>
  <c r="AM107" i="99"/>
  <c r="AI107" i="99"/>
  <c r="AH107" i="99"/>
  <c r="BE106" i="99"/>
  <c r="BD106" i="99"/>
  <c r="BC106" i="99"/>
  <c r="BB106" i="99"/>
  <c r="BA106" i="99"/>
  <c r="AZ106" i="99"/>
  <c r="AY106" i="99"/>
  <c r="AX106" i="99"/>
  <c r="AW106" i="99"/>
  <c r="AV106" i="99"/>
  <c r="AU106" i="99"/>
  <c r="AT106" i="99"/>
  <c r="AS106" i="99"/>
  <c r="AR106" i="99"/>
  <c r="AQ106" i="99"/>
  <c r="AP106" i="99"/>
  <c r="AO106" i="99"/>
  <c r="AN106" i="99"/>
  <c r="AM106" i="99"/>
  <c r="AI106" i="99"/>
  <c r="AH106" i="99"/>
  <c r="BE105" i="99"/>
  <c r="BD105" i="99"/>
  <c r="BC105" i="99"/>
  <c r="BB105" i="99"/>
  <c r="BA105" i="99"/>
  <c r="AZ105" i="99"/>
  <c r="AY105" i="99"/>
  <c r="AX105" i="99"/>
  <c r="AW105" i="99"/>
  <c r="AV105" i="99"/>
  <c r="AU105" i="99"/>
  <c r="AT105" i="99"/>
  <c r="AS105" i="99"/>
  <c r="AR105" i="99"/>
  <c r="AQ105" i="99"/>
  <c r="AP105" i="99"/>
  <c r="AO105" i="99"/>
  <c r="AN105" i="99"/>
  <c r="AM105" i="99"/>
  <c r="AI105" i="99"/>
  <c r="AH105" i="99"/>
  <c r="BE104" i="99"/>
  <c r="BD104" i="99"/>
  <c r="BC104" i="99"/>
  <c r="BB104" i="99"/>
  <c r="BA104" i="99"/>
  <c r="AZ104" i="99"/>
  <c r="AY104" i="99"/>
  <c r="AX104" i="99"/>
  <c r="AW104" i="99"/>
  <c r="AV104" i="99"/>
  <c r="AU104" i="99"/>
  <c r="AT104" i="99"/>
  <c r="AS104" i="99"/>
  <c r="AR104" i="99"/>
  <c r="AQ104" i="99"/>
  <c r="AP104" i="99"/>
  <c r="AO104" i="99"/>
  <c r="AN104" i="99"/>
  <c r="AM104" i="99"/>
  <c r="AI104" i="99"/>
  <c r="AH104" i="99"/>
  <c r="BE103" i="99"/>
  <c r="BD103" i="99"/>
  <c r="BC103" i="99"/>
  <c r="BB103" i="99"/>
  <c r="BA103" i="99"/>
  <c r="AZ103" i="99"/>
  <c r="AY103" i="99"/>
  <c r="AX103" i="99"/>
  <c r="AW103" i="99"/>
  <c r="AV103" i="99"/>
  <c r="AU103" i="99"/>
  <c r="AT103" i="99"/>
  <c r="AS103" i="99"/>
  <c r="AR103" i="99"/>
  <c r="AQ103" i="99"/>
  <c r="AP103" i="99"/>
  <c r="AO103" i="99"/>
  <c r="AN103" i="99"/>
  <c r="AM103" i="99"/>
  <c r="AI103" i="99"/>
  <c r="AH103" i="99"/>
  <c r="BE102" i="99"/>
  <c r="BD102" i="99"/>
  <c r="BC102" i="99"/>
  <c r="BB102" i="99"/>
  <c r="BA102" i="99"/>
  <c r="AZ102" i="99"/>
  <c r="AY102" i="99"/>
  <c r="AX102" i="99"/>
  <c r="AW102" i="99"/>
  <c r="AV102" i="99"/>
  <c r="AU102" i="99"/>
  <c r="AT102" i="99"/>
  <c r="AS102" i="99"/>
  <c r="AR102" i="99"/>
  <c r="AQ102" i="99"/>
  <c r="AP102" i="99"/>
  <c r="AO102" i="99"/>
  <c r="AN102" i="99"/>
  <c r="AM102" i="99"/>
  <c r="AI102" i="99"/>
  <c r="AH102" i="99"/>
  <c r="BE101" i="99"/>
  <c r="BD101" i="99"/>
  <c r="BC101" i="99"/>
  <c r="BB101" i="99"/>
  <c r="BA101" i="99"/>
  <c r="AZ101" i="99"/>
  <c r="AY101" i="99"/>
  <c r="AX101" i="99"/>
  <c r="AW101" i="99"/>
  <c r="AV101" i="99"/>
  <c r="AU101" i="99"/>
  <c r="AT101" i="99"/>
  <c r="AS101" i="99"/>
  <c r="AR101" i="99"/>
  <c r="AQ101" i="99"/>
  <c r="AP101" i="99"/>
  <c r="AO101" i="99"/>
  <c r="AN101" i="99"/>
  <c r="AM101" i="99"/>
  <c r="AI101" i="99"/>
  <c r="AH101" i="99"/>
  <c r="BE100" i="99"/>
  <c r="BD100" i="99"/>
  <c r="BC100" i="99"/>
  <c r="BB100" i="99"/>
  <c r="BA100" i="99"/>
  <c r="AZ100" i="99"/>
  <c r="AY100" i="99"/>
  <c r="AX100" i="99"/>
  <c r="AW100" i="99"/>
  <c r="AV100" i="99"/>
  <c r="AU100" i="99"/>
  <c r="AT100" i="99"/>
  <c r="AS100" i="99"/>
  <c r="AR100" i="99"/>
  <c r="AQ100" i="99"/>
  <c r="AP100" i="99"/>
  <c r="AO100" i="99"/>
  <c r="AN100" i="99"/>
  <c r="AM100" i="99"/>
  <c r="AI100" i="99"/>
  <c r="AH100" i="99"/>
  <c r="BE99" i="99"/>
  <c r="BD99" i="99"/>
  <c r="BC99" i="99"/>
  <c r="BB99" i="99"/>
  <c r="BA99" i="99"/>
  <c r="AZ99" i="99"/>
  <c r="AY99" i="99"/>
  <c r="AX99" i="99"/>
  <c r="AW99" i="99"/>
  <c r="AV99" i="99"/>
  <c r="AU99" i="99"/>
  <c r="AT99" i="99"/>
  <c r="AS99" i="99"/>
  <c r="AR99" i="99"/>
  <c r="AQ99" i="99"/>
  <c r="AP99" i="99"/>
  <c r="AO99" i="99"/>
  <c r="AN99" i="99"/>
  <c r="AM99" i="99"/>
  <c r="AI99" i="99"/>
  <c r="AH99" i="99"/>
  <c r="BE98" i="99"/>
  <c r="BD98" i="99"/>
  <c r="BC98" i="99"/>
  <c r="BB98" i="99"/>
  <c r="BA98" i="99"/>
  <c r="AZ98" i="99"/>
  <c r="AY98" i="99"/>
  <c r="AX98" i="99"/>
  <c r="AW98" i="99"/>
  <c r="AV98" i="99"/>
  <c r="AU98" i="99"/>
  <c r="AT98" i="99"/>
  <c r="AS98" i="99"/>
  <c r="AR98" i="99"/>
  <c r="AQ98" i="99"/>
  <c r="AP98" i="99"/>
  <c r="AO98" i="99"/>
  <c r="AN98" i="99"/>
  <c r="AM98" i="99"/>
  <c r="AI98" i="99"/>
  <c r="AH98" i="99"/>
  <c r="BE97" i="99"/>
  <c r="BD97" i="99"/>
  <c r="BC97" i="99"/>
  <c r="BB97" i="99"/>
  <c r="BA97" i="99"/>
  <c r="AZ97" i="99"/>
  <c r="AY97" i="99"/>
  <c r="AX97" i="99"/>
  <c r="AW97" i="99"/>
  <c r="AV97" i="99"/>
  <c r="AU97" i="99"/>
  <c r="AT97" i="99"/>
  <c r="AS97" i="99"/>
  <c r="AR97" i="99"/>
  <c r="AQ97" i="99"/>
  <c r="AP97" i="99"/>
  <c r="AO97" i="99"/>
  <c r="AN97" i="99"/>
  <c r="AM97" i="99"/>
  <c r="AI97" i="99"/>
  <c r="AH97" i="99"/>
  <c r="BE96" i="99"/>
  <c r="BD96" i="99"/>
  <c r="BC96" i="99"/>
  <c r="BB96" i="99"/>
  <c r="BA96" i="99"/>
  <c r="AZ96" i="99"/>
  <c r="AY96" i="99"/>
  <c r="AX96" i="99"/>
  <c r="AW96" i="99"/>
  <c r="AV96" i="99"/>
  <c r="AU96" i="99"/>
  <c r="AT96" i="99"/>
  <c r="AS96" i="99"/>
  <c r="AR96" i="99"/>
  <c r="AQ96" i="99"/>
  <c r="AP96" i="99"/>
  <c r="AO96" i="99"/>
  <c r="AN96" i="99"/>
  <c r="AM96" i="99"/>
  <c r="AI96" i="99"/>
  <c r="AH96" i="99"/>
  <c r="BE95" i="99"/>
  <c r="BD95" i="99"/>
  <c r="BC95" i="99"/>
  <c r="BB95" i="99"/>
  <c r="BA95" i="99"/>
  <c r="AZ95" i="99"/>
  <c r="AY95" i="99"/>
  <c r="AX95" i="99"/>
  <c r="AW95" i="99"/>
  <c r="AV95" i="99"/>
  <c r="AU95" i="99"/>
  <c r="AT95" i="99"/>
  <c r="AS95" i="99"/>
  <c r="AR95" i="99"/>
  <c r="AQ95" i="99"/>
  <c r="AP95" i="99"/>
  <c r="AO95" i="99"/>
  <c r="AN95" i="99"/>
  <c r="AM95" i="99"/>
  <c r="AI95" i="99"/>
  <c r="AH95" i="99"/>
  <c r="BE94" i="99"/>
  <c r="BD94" i="99"/>
  <c r="BC94" i="99"/>
  <c r="BB94" i="99"/>
  <c r="BA94" i="99"/>
  <c r="AZ94" i="99"/>
  <c r="AY94" i="99"/>
  <c r="AX94" i="99"/>
  <c r="AW94" i="99"/>
  <c r="AV94" i="99"/>
  <c r="AU94" i="99"/>
  <c r="AT94" i="99"/>
  <c r="AS94" i="99"/>
  <c r="AR94" i="99"/>
  <c r="AQ94" i="99"/>
  <c r="AP94" i="99"/>
  <c r="AO94" i="99"/>
  <c r="AN94" i="99"/>
  <c r="AM94" i="99"/>
  <c r="AI94" i="99"/>
  <c r="AH94" i="99"/>
  <c r="BE93" i="99"/>
  <c r="BD93" i="99"/>
  <c r="BC93" i="99"/>
  <c r="BB93" i="99"/>
  <c r="BA93" i="99"/>
  <c r="AZ93" i="99"/>
  <c r="AY93" i="99"/>
  <c r="AX93" i="99"/>
  <c r="AW93" i="99"/>
  <c r="AV93" i="99"/>
  <c r="AU93" i="99"/>
  <c r="AT93" i="99"/>
  <c r="AS93" i="99"/>
  <c r="AR93" i="99"/>
  <c r="AQ93" i="99"/>
  <c r="AP93" i="99"/>
  <c r="AO93" i="99"/>
  <c r="AN93" i="99"/>
  <c r="AM93" i="99"/>
  <c r="AI93" i="99"/>
  <c r="AH93" i="99"/>
  <c r="BE92" i="99"/>
  <c r="BD92" i="99"/>
  <c r="BC92" i="99"/>
  <c r="BB92" i="99"/>
  <c r="BA92" i="99"/>
  <c r="AZ92" i="99"/>
  <c r="AY92" i="99"/>
  <c r="AX92" i="99"/>
  <c r="AW92" i="99"/>
  <c r="AV92" i="99"/>
  <c r="AU92" i="99"/>
  <c r="AT92" i="99"/>
  <c r="AS92" i="99"/>
  <c r="AR92" i="99"/>
  <c r="AQ92" i="99"/>
  <c r="AP92" i="99"/>
  <c r="AO92" i="99"/>
  <c r="AN92" i="99"/>
  <c r="AM92" i="99"/>
  <c r="AI92" i="99"/>
  <c r="AH92" i="99"/>
  <c r="BE91" i="99"/>
  <c r="BD91" i="99"/>
  <c r="BC91" i="99"/>
  <c r="BB91" i="99"/>
  <c r="BA91" i="99"/>
  <c r="AZ91" i="99"/>
  <c r="AY91" i="99"/>
  <c r="AX91" i="99"/>
  <c r="AW91" i="99"/>
  <c r="AV91" i="99"/>
  <c r="AU91" i="99"/>
  <c r="AT91" i="99"/>
  <c r="AS91" i="99"/>
  <c r="AR91" i="99"/>
  <c r="AQ91" i="99"/>
  <c r="AP91" i="99"/>
  <c r="AO91" i="99"/>
  <c r="AN91" i="99"/>
  <c r="AM91" i="99"/>
  <c r="AI91" i="99"/>
  <c r="AH91" i="99"/>
  <c r="BE90" i="99"/>
  <c r="BD90" i="99"/>
  <c r="BC90" i="99"/>
  <c r="BB90" i="99"/>
  <c r="BA90" i="99"/>
  <c r="AZ90" i="99"/>
  <c r="AY90" i="99"/>
  <c r="AX90" i="99"/>
  <c r="AW90" i="99"/>
  <c r="AV90" i="99"/>
  <c r="AU90" i="99"/>
  <c r="AT90" i="99"/>
  <c r="AS90" i="99"/>
  <c r="AR90" i="99"/>
  <c r="AQ90" i="99"/>
  <c r="AP90" i="99"/>
  <c r="AO90" i="99"/>
  <c r="AN90" i="99"/>
  <c r="AM90" i="99"/>
  <c r="AI90" i="99"/>
  <c r="AH90" i="99"/>
  <c r="BE89" i="99"/>
  <c r="BD89" i="99"/>
  <c r="BC89" i="99"/>
  <c r="BB89" i="99"/>
  <c r="BA89" i="99"/>
  <c r="AZ89" i="99"/>
  <c r="AY89" i="99"/>
  <c r="AX89" i="99"/>
  <c r="AW89" i="99"/>
  <c r="AV89" i="99"/>
  <c r="AU89" i="99"/>
  <c r="AT89" i="99"/>
  <c r="AS89" i="99"/>
  <c r="AR89" i="99"/>
  <c r="AQ89" i="99"/>
  <c r="AP89" i="99"/>
  <c r="AO89" i="99"/>
  <c r="AN89" i="99"/>
  <c r="AM89" i="99"/>
  <c r="AI89" i="99"/>
  <c r="AH89" i="99"/>
  <c r="BE88" i="99"/>
  <c r="BD88" i="99"/>
  <c r="BC88" i="99"/>
  <c r="BB88" i="99"/>
  <c r="BA88" i="99"/>
  <c r="AZ88" i="99"/>
  <c r="AY88" i="99"/>
  <c r="AX88" i="99"/>
  <c r="AW88" i="99"/>
  <c r="AV88" i="99"/>
  <c r="AU88" i="99"/>
  <c r="AT88" i="99"/>
  <c r="AS88" i="99"/>
  <c r="AR88" i="99"/>
  <c r="AQ88" i="99"/>
  <c r="AP88" i="99"/>
  <c r="AO88" i="99"/>
  <c r="AN88" i="99"/>
  <c r="AM88" i="99"/>
  <c r="AI88" i="99"/>
  <c r="AH88" i="99"/>
  <c r="BE87" i="99"/>
  <c r="BD87" i="99"/>
  <c r="BC87" i="99"/>
  <c r="BB87" i="99"/>
  <c r="BA87" i="99"/>
  <c r="AZ87" i="99"/>
  <c r="AY87" i="99"/>
  <c r="AX87" i="99"/>
  <c r="AW87" i="99"/>
  <c r="AV87" i="99"/>
  <c r="AU87" i="99"/>
  <c r="AT87" i="99"/>
  <c r="AS87" i="99"/>
  <c r="AR87" i="99"/>
  <c r="AQ87" i="99"/>
  <c r="AP87" i="99"/>
  <c r="AO87" i="99"/>
  <c r="AN87" i="99"/>
  <c r="AM87" i="99"/>
  <c r="AI87" i="99"/>
  <c r="AH87" i="99"/>
  <c r="BE86" i="99"/>
  <c r="BD86" i="99"/>
  <c r="BC86" i="99"/>
  <c r="BB86" i="99"/>
  <c r="BA86" i="99"/>
  <c r="AZ86" i="99"/>
  <c r="AY86" i="99"/>
  <c r="AX86" i="99"/>
  <c r="AW86" i="99"/>
  <c r="AV86" i="99"/>
  <c r="AU86" i="99"/>
  <c r="AT86" i="99"/>
  <c r="AS86" i="99"/>
  <c r="AR86" i="99"/>
  <c r="AQ86" i="99"/>
  <c r="AP86" i="99"/>
  <c r="AO86" i="99"/>
  <c r="AN86" i="99"/>
  <c r="AM86" i="99"/>
  <c r="AI86" i="99"/>
  <c r="AH86" i="99"/>
  <c r="BE85" i="99"/>
  <c r="BD85" i="99"/>
  <c r="BC85" i="99"/>
  <c r="BB85" i="99"/>
  <c r="BA85" i="99"/>
  <c r="AZ85" i="99"/>
  <c r="AY85" i="99"/>
  <c r="AX85" i="99"/>
  <c r="AW85" i="99"/>
  <c r="AV85" i="99"/>
  <c r="AU85" i="99"/>
  <c r="AT85" i="99"/>
  <c r="AS85" i="99"/>
  <c r="AR85" i="99"/>
  <c r="AQ85" i="99"/>
  <c r="AP85" i="99"/>
  <c r="AO85" i="99"/>
  <c r="AN85" i="99"/>
  <c r="AM85" i="99"/>
  <c r="AI85" i="99"/>
  <c r="AH85" i="99"/>
  <c r="BE84" i="99"/>
  <c r="BD84" i="99"/>
  <c r="BC84" i="99"/>
  <c r="BB84" i="99"/>
  <c r="BA84" i="99"/>
  <c r="AZ84" i="99"/>
  <c r="AY84" i="99"/>
  <c r="AX84" i="99"/>
  <c r="AW84" i="99"/>
  <c r="AV84" i="99"/>
  <c r="AU84" i="99"/>
  <c r="AT84" i="99"/>
  <c r="AS84" i="99"/>
  <c r="AR84" i="99"/>
  <c r="AQ84" i="99"/>
  <c r="AP84" i="99"/>
  <c r="AO84" i="99"/>
  <c r="AN84" i="99"/>
  <c r="AM84" i="99"/>
  <c r="BE83" i="99"/>
  <c r="BD83" i="99"/>
  <c r="BC83" i="99"/>
  <c r="BB83" i="99"/>
  <c r="BA83" i="99"/>
  <c r="AZ83" i="99"/>
  <c r="AY83" i="99"/>
  <c r="AX83" i="99"/>
  <c r="AW83" i="99"/>
  <c r="AV83" i="99"/>
  <c r="AU83" i="99"/>
  <c r="AT83" i="99"/>
  <c r="AS83" i="99"/>
  <c r="AR83" i="99"/>
  <c r="AQ83" i="99"/>
  <c r="AP83" i="99"/>
  <c r="AO83" i="99"/>
  <c r="AN83" i="99"/>
  <c r="AM83" i="99"/>
  <c r="BE82" i="99"/>
  <c r="BD82" i="99"/>
  <c r="BC82" i="99"/>
  <c r="BB82" i="99"/>
  <c r="BA82" i="99"/>
  <c r="AZ82" i="99"/>
  <c r="AY82" i="99"/>
  <c r="AX82" i="99"/>
  <c r="AW82" i="99"/>
  <c r="AV82" i="99"/>
  <c r="AU82" i="99"/>
  <c r="AT82" i="99"/>
  <c r="AS82" i="99"/>
  <c r="AR82" i="99"/>
  <c r="AQ82" i="99"/>
  <c r="AP82" i="99"/>
  <c r="AO82" i="99"/>
  <c r="AN82" i="99"/>
  <c r="AM82" i="99"/>
  <c r="AI82" i="99"/>
  <c r="AH82" i="99"/>
  <c r="BE81" i="99"/>
  <c r="BD81" i="99"/>
  <c r="BC81" i="99"/>
  <c r="BB81" i="99"/>
  <c r="BA81" i="99"/>
  <c r="AZ81" i="99"/>
  <c r="AY81" i="99"/>
  <c r="AX81" i="99"/>
  <c r="AW81" i="99"/>
  <c r="AV81" i="99"/>
  <c r="AU81" i="99"/>
  <c r="AT81" i="99"/>
  <c r="AS81" i="99"/>
  <c r="AR81" i="99"/>
  <c r="AQ81" i="99"/>
  <c r="AP81" i="99"/>
  <c r="AO81" i="99"/>
  <c r="AN81" i="99"/>
  <c r="AM81" i="99"/>
  <c r="AI81" i="99"/>
  <c r="AH81" i="99"/>
  <c r="BE80" i="99"/>
  <c r="BD80" i="99"/>
  <c r="BC80" i="99"/>
  <c r="BB80" i="99"/>
  <c r="BA80" i="99"/>
  <c r="AZ80" i="99"/>
  <c r="AY80" i="99"/>
  <c r="AX80" i="99"/>
  <c r="AW80" i="99"/>
  <c r="AV80" i="99"/>
  <c r="AU80" i="99"/>
  <c r="AT80" i="99"/>
  <c r="AS80" i="99"/>
  <c r="AR80" i="99"/>
  <c r="AQ80" i="99"/>
  <c r="AP80" i="99"/>
  <c r="AO80" i="99"/>
  <c r="AN80" i="99"/>
  <c r="AM80" i="99"/>
  <c r="AI80" i="99"/>
  <c r="AH80" i="99"/>
  <c r="BE79" i="99"/>
  <c r="BD79" i="99"/>
  <c r="BC79" i="99"/>
  <c r="BB79" i="99"/>
  <c r="BA79" i="99"/>
  <c r="AZ79" i="99"/>
  <c r="AY79" i="99"/>
  <c r="AX79" i="99"/>
  <c r="AW79" i="99"/>
  <c r="AV79" i="99"/>
  <c r="AU79" i="99"/>
  <c r="AT79" i="99"/>
  <c r="AS79" i="99"/>
  <c r="AR79" i="99"/>
  <c r="AQ79" i="99"/>
  <c r="AP79" i="99"/>
  <c r="AO79" i="99"/>
  <c r="AN79" i="99"/>
  <c r="AM79" i="99"/>
  <c r="AI79" i="99"/>
  <c r="AH79" i="99"/>
  <c r="BE78" i="99"/>
  <c r="BD78" i="99"/>
  <c r="BC78" i="99"/>
  <c r="BB78" i="99"/>
  <c r="BA78" i="99"/>
  <c r="AZ78" i="99"/>
  <c r="AY78" i="99"/>
  <c r="AX78" i="99"/>
  <c r="AW78" i="99"/>
  <c r="AV78" i="99"/>
  <c r="AU78" i="99"/>
  <c r="AT78" i="99"/>
  <c r="AS78" i="99"/>
  <c r="AR78" i="99"/>
  <c r="AQ78" i="99"/>
  <c r="AP78" i="99"/>
  <c r="AO78" i="99"/>
  <c r="AN78" i="99"/>
  <c r="AM78" i="99"/>
  <c r="AI78" i="99"/>
  <c r="AH78" i="99"/>
  <c r="BE77" i="99"/>
  <c r="BD77" i="99"/>
  <c r="BC77" i="99"/>
  <c r="BB77" i="99"/>
  <c r="BA77" i="99"/>
  <c r="AZ77" i="99"/>
  <c r="AY77" i="99"/>
  <c r="AX77" i="99"/>
  <c r="AW77" i="99"/>
  <c r="AV77" i="99"/>
  <c r="AU77" i="99"/>
  <c r="AT77" i="99"/>
  <c r="AS77" i="99"/>
  <c r="AR77" i="99"/>
  <c r="AQ77" i="99"/>
  <c r="AP77" i="99"/>
  <c r="AO77" i="99"/>
  <c r="AN77" i="99"/>
  <c r="AM77" i="99"/>
  <c r="AI77" i="99"/>
  <c r="AH77" i="99"/>
  <c r="BE76" i="99"/>
  <c r="BD76" i="99"/>
  <c r="BC76" i="99"/>
  <c r="BB76" i="99"/>
  <c r="BA76" i="99"/>
  <c r="AZ76" i="99"/>
  <c r="AY76" i="99"/>
  <c r="AX76" i="99"/>
  <c r="AW76" i="99"/>
  <c r="AV76" i="99"/>
  <c r="AU76" i="99"/>
  <c r="AT76" i="99"/>
  <c r="AS76" i="99"/>
  <c r="AR76" i="99"/>
  <c r="AQ76" i="99"/>
  <c r="AP76" i="99"/>
  <c r="AO76" i="99"/>
  <c r="AN76" i="99"/>
  <c r="AM76" i="99"/>
  <c r="AI76" i="99"/>
  <c r="AH76" i="99"/>
  <c r="BE75" i="99"/>
  <c r="BD75" i="99"/>
  <c r="BC75" i="99"/>
  <c r="BB75" i="99"/>
  <c r="BA75" i="99"/>
  <c r="AZ75" i="99"/>
  <c r="AY75" i="99"/>
  <c r="AX75" i="99"/>
  <c r="AW75" i="99"/>
  <c r="AV75" i="99"/>
  <c r="AU75" i="99"/>
  <c r="AT75" i="99"/>
  <c r="AS75" i="99"/>
  <c r="AR75" i="99"/>
  <c r="AQ75" i="99"/>
  <c r="AP75" i="99"/>
  <c r="AO75" i="99"/>
  <c r="AN75" i="99"/>
  <c r="AM75" i="99"/>
  <c r="BE74" i="99"/>
  <c r="BD74" i="99"/>
  <c r="BC74" i="99"/>
  <c r="BB74" i="99"/>
  <c r="BA74" i="99"/>
  <c r="AZ74" i="99"/>
  <c r="AY74" i="99"/>
  <c r="AX74" i="99"/>
  <c r="AW74" i="99"/>
  <c r="AV74" i="99"/>
  <c r="AU74" i="99"/>
  <c r="AT74" i="99"/>
  <c r="AS74" i="99"/>
  <c r="AR74" i="99"/>
  <c r="AQ74" i="99"/>
  <c r="AP74" i="99"/>
  <c r="AO74" i="99"/>
  <c r="AN74" i="99"/>
  <c r="AM74" i="99"/>
  <c r="AI74" i="99"/>
  <c r="AH74" i="99"/>
  <c r="BE73" i="99"/>
  <c r="BD73" i="99"/>
  <c r="BC73" i="99"/>
  <c r="BB73" i="99"/>
  <c r="BA73" i="99"/>
  <c r="AZ73" i="99"/>
  <c r="AY73" i="99"/>
  <c r="AX73" i="99"/>
  <c r="AW73" i="99"/>
  <c r="AV73" i="99"/>
  <c r="AU73" i="99"/>
  <c r="AT73" i="99"/>
  <c r="AS73" i="99"/>
  <c r="AR73" i="99"/>
  <c r="AQ73" i="99"/>
  <c r="AP73" i="99"/>
  <c r="AO73" i="99"/>
  <c r="AN73" i="99"/>
  <c r="AM73" i="99"/>
  <c r="AI73" i="99"/>
  <c r="AH73" i="99"/>
  <c r="BE72" i="99"/>
  <c r="BD72" i="99"/>
  <c r="BC72" i="99"/>
  <c r="BB72" i="99"/>
  <c r="BA72" i="99"/>
  <c r="AZ72" i="99"/>
  <c r="AY72" i="99"/>
  <c r="AX72" i="99"/>
  <c r="AW72" i="99"/>
  <c r="AV72" i="99"/>
  <c r="AU72" i="99"/>
  <c r="AT72" i="99"/>
  <c r="AS72" i="99"/>
  <c r="AR72" i="99"/>
  <c r="AQ72" i="99"/>
  <c r="AP72" i="99"/>
  <c r="AO72" i="99"/>
  <c r="AN72" i="99"/>
  <c r="AM72" i="99"/>
  <c r="BF72" i="99" s="1"/>
  <c r="BE71" i="99"/>
  <c r="BD71" i="99"/>
  <c r="BC71" i="99"/>
  <c r="BB71" i="99"/>
  <c r="BA71" i="99"/>
  <c r="AZ71" i="99"/>
  <c r="AY71" i="99"/>
  <c r="AX71" i="99"/>
  <c r="AW71" i="99"/>
  <c r="AV71" i="99"/>
  <c r="AU71" i="99"/>
  <c r="AT71" i="99"/>
  <c r="AS71" i="99"/>
  <c r="AR71" i="99"/>
  <c r="AQ71" i="99"/>
  <c r="AP71" i="99"/>
  <c r="AO71" i="99"/>
  <c r="AN71" i="99"/>
  <c r="AM71" i="99"/>
  <c r="AI71" i="99"/>
  <c r="AH71" i="99"/>
  <c r="BE70" i="99"/>
  <c r="BD70" i="99"/>
  <c r="BC70" i="99"/>
  <c r="BB70" i="99"/>
  <c r="BA70" i="99"/>
  <c r="AZ70" i="99"/>
  <c r="AY70" i="99"/>
  <c r="AX70" i="99"/>
  <c r="AW70" i="99"/>
  <c r="AV70" i="99"/>
  <c r="AU70" i="99"/>
  <c r="AT70" i="99"/>
  <c r="AS70" i="99"/>
  <c r="AR70" i="99"/>
  <c r="AQ70" i="99"/>
  <c r="AP70" i="99"/>
  <c r="AO70" i="99"/>
  <c r="AN70" i="99"/>
  <c r="AM70" i="99"/>
  <c r="AI70" i="99"/>
  <c r="AH70" i="99"/>
  <c r="BE69" i="99"/>
  <c r="BD69" i="99"/>
  <c r="BC69" i="99"/>
  <c r="BB69" i="99"/>
  <c r="BA69" i="99"/>
  <c r="AZ69" i="99"/>
  <c r="AY69" i="99"/>
  <c r="AX69" i="99"/>
  <c r="AW69" i="99"/>
  <c r="AV69" i="99"/>
  <c r="AU69" i="99"/>
  <c r="AT69" i="99"/>
  <c r="AS69" i="99"/>
  <c r="AR69" i="99"/>
  <c r="AQ69" i="99"/>
  <c r="AP69" i="99"/>
  <c r="AO69" i="99"/>
  <c r="AN69" i="99"/>
  <c r="AM69" i="99"/>
  <c r="BE68" i="99"/>
  <c r="BD68" i="99"/>
  <c r="BC68" i="99"/>
  <c r="BB68" i="99"/>
  <c r="BA68" i="99"/>
  <c r="AZ68" i="99"/>
  <c r="AY68" i="99"/>
  <c r="AX68" i="99"/>
  <c r="AW68" i="99"/>
  <c r="AV68" i="99"/>
  <c r="AU68" i="99"/>
  <c r="AT68" i="99"/>
  <c r="AS68" i="99"/>
  <c r="AR68" i="99"/>
  <c r="AQ68" i="99"/>
  <c r="AP68" i="99"/>
  <c r="AO68" i="99"/>
  <c r="AN68" i="99"/>
  <c r="AM68" i="99"/>
  <c r="AI68" i="99"/>
  <c r="AH68" i="99"/>
  <c r="BE67" i="99"/>
  <c r="BD67" i="99"/>
  <c r="BC67" i="99"/>
  <c r="BB67" i="99"/>
  <c r="BA67" i="99"/>
  <c r="AZ67" i="99"/>
  <c r="AY67" i="99"/>
  <c r="AX67" i="99"/>
  <c r="AW67" i="99"/>
  <c r="AV67" i="99"/>
  <c r="AU67" i="99"/>
  <c r="AT67" i="99"/>
  <c r="AS67" i="99"/>
  <c r="AR67" i="99"/>
  <c r="AQ67" i="99"/>
  <c r="AP67" i="99"/>
  <c r="AO67" i="99"/>
  <c r="AN67" i="99"/>
  <c r="AM67" i="99"/>
  <c r="AI67" i="99"/>
  <c r="AJ67" i="99" s="1"/>
  <c r="AH67" i="99"/>
  <c r="BE66" i="99"/>
  <c r="BD66" i="99"/>
  <c r="BC66" i="99"/>
  <c r="BB66" i="99"/>
  <c r="BA66" i="99"/>
  <c r="AZ66" i="99"/>
  <c r="AY66" i="99"/>
  <c r="AX66" i="99"/>
  <c r="AW66" i="99"/>
  <c r="AV66" i="99"/>
  <c r="AU66" i="99"/>
  <c r="AT66" i="99"/>
  <c r="AS66" i="99"/>
  <c r="AR66" i="99"/>
  <c r="AQ66" i="99"/>
  <c r="AP66" i="99"/>
  <c r="AO66" i="99"/>
  <c r="AN66" i="99"/>
  <c r="AM66" i="99"/>
  <c r="AI66" i="99"/>
  <c r="AH66" i="99"/>
  <c r="BE65" i="99"/>
  <c r="BD65" i="99"/>
  <c r="BC65" i="99"/>
  <c r="BB65" i="99"/>
  <c r="BA65" i="99"/>
  <c r="AZ65" i="99"/>
  <c r="AY65" i="99"/>
  <c r="AX65" i="99"/>
  <c r="AW65" i="99"/>
  <c r="AV65" i="99"/>
  <c r="AU65" i="99"/>
  <c r="AT65" i="99"/>
  <c r="AS65" i="99"/>
  <c r="AR65" i="99"/>
  <c r="AQ65" i="99"/>
  <c r="AP65" i="99"/>
  <c r="AO65" i="99"/>
  <c r="AN65" i="99"/>
  <c r="AM65" i="99"/>
  <c r="AI65" i="99"/>
  <c r="AH65" i="99"/>
  <c r="BE64" i="99"/>
  <c r="BD64" i="99"/>
  <c r="BC64" i="99"/>
  <c r="BB64" i="99"/>
  <c r="BA64" i="99"/>
  <c r="AZ64" i="99"/>
  <c r="AY64" i="99"/>
  <c r="AX64" i="99"/>
  <c r="AW64" i="99"/>
  <c r="AV64" i="99"/>
  <c r="AU64" i="99"/>
  <c r="AT64" i="99"/>
  <c r="AS64" i="99"/>
  <c r="AR64" i="99"/>
  <c r="AQ64" i="99"/>
  <c r="AP64" i="99"/>
  <c r="AO64" i="99"/>
  <c r="AN64" i="99"/>
  <c r="AM64" i="99"/>
  <c r="AI64" i="99"/>
  <c r="AH64" i="99"/>
  <c r="BE63" i="99"/>
  <c r="BD63" i="99"/>
  <c r="BC63" i="99"/>
  <c r="BB63" i="99"/>
  <c r="BA63" i="99"/>
  <c r="AZ63" i="99"/>
  <c r="AY63" i="99"/>
  <c r="AX63" i="99"/>
  <c r="AW63" i="99"/>
  <c r="AV63" i="99"/>
  <c r="AU63" i="99"/>
  <c r="AT63" i="99"/>
  <c r="AS63" i="99"/>
  <c r="AR63" i="99"/>
  <c r="AQ63" i="99"/>
  <c r="AP63" i="99"/>
  <c r="AO63" i="99"/>
  <c r="AN63" i="99"/>
  <c r="AM63" i="99"/>
  <c r="AI63" i="99"/>
  <c r="AH63" i="99"/>
  <c r="BE62" i="99"/>
  <c r="BD62" i="99"/>
  <c r="BC62" i="99"/>
  <c r="BB62" i="99"/>
  <c r="BA62" i="99"/>
  <c r="AZ62" i="99"/>
  <c r="AY62" i="99"/>
  <c r="AX62" i="99"/>
  <c r="AW62" i="99"/>
  <c r="AV62" i="99"/>
  <c r="AU62" i="99"/>
  <c r="AT62" i="99"/>
  <c r="AS62" i="99"/>
  <c r="AR62" i="99"/>
  <c r="AQ62" i="99"/>
  <c r="AP62" i="99"/>
  <c r="AO62" i="99"/>
  <c r="AN62" i="99"/>
  <c r="AM62" i="99"/>
  <c r="AI62" i="99"/>
  <c r="AH62" i="99"/>
  <c r="BE61" i="99"/>
  <c r="BD61" i="99"/>
  <c r="BC61" i="99"/>
  <c r="BB61" i="99"/>
  <c r="BA61" i="99"/>
  <c r="AZ61" i="99"/>
  <c r="AY61" i="99"/>
  <c r="AX61" i="99"/>
  <c r="AW61" i="99"/>
  <c r="AV61" i="99"/>
  <c r="AU61" i="99"/>
  <c r="AT61" i="99"/>
  <c r="AS61" i="99"/>
  <c r="AR61" i="99"/>
  <c r="AQ61" i="99"/>
  <c r="AP61" i="99"/>
  <c r="AO61" i="99"/>
  <c r="AN61" i="99"/>
  <c r="AM61" i="99"/>
  <c r="AI61" i="99"/>
  <c r="AH61" i="99"/>
  <c r="BE60" i="99"/>
  <c r="BD60" i="99"/>
  <c r="BC60" i="99"/>
  <c r="BB60" i="99"/>
  <c r="BA60" i="99"/>
  <c r="AZ60" i="99"/>
  <c r="AY60" i="99"/>
  <c r="AX60" i="99"/>
  <c r="AW60" i="99"/>
  <c r="AV60" i="99"/>
  <c r="AU60" i="99"/>
  <c r="AT60" i="99"/>
  <c r="AS60" i="99"/>
  <c r="AR60" i="99"/>
  <c r="AQ60" i="99"/>
  <c r="AP60" i="99"/>
  <c r="AO60" i="99"/>
  <c r="AN60" i="99"/>
  <c r="AM60" i="99"/>
  <c r="AI60" i="99"/>
  <c r="AH60" i="99"/>
  <c r="AJ60" i="99" s="1"/>
  <c r="BE59" i="99"/>
  <c r="BD59" i="99"/>
  <c r="BC59" i="99"/>
  <c r="BB59" i="99"/>
  <c r="BA59" i="99"/>
  <c r="AZ59" i="99"/>
  <c r="AY59" i="99"/>
  <c r="AX59" i="99"/>
  <c r="AW59" i="99"/>
  <c r="AV59" i="99"/>
  <c r="AU59" i="99"/>
  <c r="AT59" i="99"/>
  <c r="AS59" i="99"/>
  <c r="AR59" i="99"/>
  <c r="AQ59" i="99"/>
  <c r="AP59" i="99"/>
  <c r="AO59" i="99"/>
  <c r="AN59" i="99"/>
  <c r="AM59" i="99"/>
  <c r="AI59" i="99"/>
  <c r="AJ59" i="99" s="1"/>
  <c r="AH59" i="99"/>
  <c r="BE58" i="99"/>
  <c r="BD58" i="99"/>
  <c r="BC58" i="99"/>
  <c r="BB58" i="99"/>
  <c r="BA58" i="99"/>
  <c r="AZ58" i="99"/>
  <c r="AY58" i="99"/>
  <c r="AX58" i="99"/>
  <c r="AW58" i="99"/>
  <c r="AV58" i="99"/>
  <c r="AU58" i="99"/>
  <c r="AT58" i="99"/>
  <c r="AS58" i="99"/>
  <c r="AR58" i="99"/>
  <c r="AQ58" i="99"/>
  <c r="AP58" i="99"/>
  <c r="AO58" i="99"/>
  <c r="AN58" i="99"/>
  <c r="AM58" i="99"/>
  <c r="AI58" i="99"/>
  <c r="AH58" i="99"/>
  <c r="BE57" i="99"/>
  <c r="BD57" i="99"/>
  <c r="BC57" i="99"/>
  <c r="BB57" i="99"/>
  <c r="BA57" i="99"/>
  <c r="AZ57" i="99"/>
  <c r="AY57" i="99"/>
  <c r="AX57" i="99"/>
  <c r="AW57" i="99"/>
  <c r="AV57" i="99"/>
  <c r="AU57" i="99"/>
  <c r="AT57" i="99"/>
  <c r="AS57" i="99"/>
  <c r="AR57" i="99"/>
  <c r="AQ57" i="99"/>
  <c r="AP57" i="99"/>
  <c r="AO57" i="99"/>
  <c r="AN57" i="99"/>
  <c r="AM57" i="99"/>
  <c r="AI57" i="99"/>
  <c r="AH57" i="99"/>
  <c r="BE56" i="99"/>
  <c r="BD56" i="99"/>
  <c r="BC56" i="99"/>
  <c r="BB56" i="99"/>
  <c r="BA56" i="99"/>
  <c r="AZ56" i="99"/>
  <c r="AY56" i="99"/>
  <c r="AX56" i="99"/>
  <c r="AW56" i="99"/>
  <c r="AV56" i="99"/>
  <c r="AU56" i="99"/>
  <c r="AT56" i="99"/>
  <c r="AS56" i="99"/>
  <c r="AR56" i="99"/>
  <c r="AQ56" i="99"/>
  <c r="AP56" i="99"/>
  <c r="AO56" i="99"/>
  <c r="AN56" i="99"/>
  <c r="AM56" i="99"/>
  <c r="AI56" i="99"/>
  <c r="AH56" i="99"/>
  <c r="AJ56" i="99" s="1"/>
  <c r="BE55" i="99"/>
  <c r="BD55" i="99"/>
  <c r="BC55" i="99"/>
  <c r="BB55" i="99"/>
  <c r="BA55" i="99"/>
  <c r="AZ55" i="99"/>
  <c r="AY55" i="99"/>
  <c r="AX55" i="99"/>
  <c r="AW55" i="99"/>
  <c r="AV55" i="99"/>
  <c r="AU55" i="99"/>
  <c r="AT55" i="99"/>
  <c r="AS55" i="99"/>
  <c r="AR55" i="99"/>
  <c r="AQ55" i="99"/>
  <c r="AP55" i="99"/>
  <c r="AO55" i="99"/>
  <c r="AN55" i="99"/>
  <c r="AM55" i="99"/>
  <c r="AI55" i="99"/>
  <c r="AH55" i="99"/>
  <c r="BE54" i="99"/>
  <c r="BD54" i="99"/>
  <c r="BC54" i="99"/>
  <c r="BB54" i="99"/>
  <c r="BA54" i="99"/>
  <c r="AZ54" i="99"/>
  <c r="AY54" i="99"/>
  <c r="AX54" i="99"/>
  <c r="AW54" i="99"/>
  <c r="AV54" i="99"/>
  <c r="AU54" i="99"/>
  <c r="AT54" i="99"/>
  <c r="AS54" i="99"/>
  <c r="AR54" i="99"/>
  <c r="AQ54" i="99"/>
  <c r="AP54" i="99"/>
  <c r="AO54" i="99"/>
  <c r="AN54" i="99"/>
  <c r="AM54" i="99"/>
  <c r="AI54" i="99"/>
  <c r="AH54" i="99"/>
  <c r="BE53" i="99"/>
  <c r="BD53" i="99"/>
  <c r="BC53" i="99"/>
  <c r="BB53" i="99"/>
  <c r="BA53" i="99"/>
  <c r="AZ53" i="99"/>
  <c r="AY53" i="99"/>
  <c r="AX53" i="99"/>
  <c r="AW53" i="99"/>
  <c r="AV53" i="99"/>
  <c r="AU53" i="99"/>
  <c r="AT53" i="99"/>
  <c r="AS53" i="99"/>
  <c r="AR53" i="99"/>
  <c r="AQ53" i="99"/>
  <c r="AP53" i="99"/>
  <c r="AO53" i="99"/>
  <c r="AN53" i="99"/>
  <c r="AM53" i="99"/>
  <c r="AI53" i="99"/>
  <c r="AH53" i="99"/>
  <c r="BE52" i="99"/>
  <c r="BD52" i="99"/>
  <c r="BC52" i="99"/>
  <c r="BB52" i="99"/>
  <c r="BA52" i="99"/>
  <c r="AZ52" i="99"/>
  <c r="AY52" i="99"/>
  <c r="AX52" i="99"/>
  <c r="AW52" i="99"/>
  <c r="AV52" i="99"/>
  <c r="AU52" i="99"/>
  <c r="AT52" i="99"/>
  <c r="AS52" i="99"/>
  <c r="AR52" i="99"/>
  <c r="AQ52" i="99"/>
  <c r="AP52" i="99"/>
  <c r="AO52" i="99"/>
  <c r="AN52" i="99"/>
  <c r="AM52" i="99"/>
  <c r="AI52" i="99"/>
  <c r="AH52" i="99"/>
  <c r="BE51" i="99"/>
  <c r="BD51" i="99"/>
  <c r="BC51" i="99"/>
  <c r="BB51" i="99"/>
  <c r="BA51" i="99"/>
  <c r="AZ51" i="99"/>
  <c r="AY51" i="99"/>
  <c r="AX51" i="99"/>
  <c r="AW51" i="99"/>
  <c r="AV51" i="99"/>
  <c r="AU51" i="99"/>
  <c r="AT51" i="99"/>
  <c r="AS51" i="99"/>
  <c r="AR51" i="99"/>
  <c r="AQ51" i="99"/>
  <c r="AP51" i="99"/>
  <c r="AO51" i="99"/>
  <c r="AN51" i="99"/>
  <c r="AM51" i="99"/>
  <c r="AI51" i="99"/>
  <c r="AJ51" i="99" s="1"/>
  <c r="B158" i="99" s="1"/>
  <c r="AH51" i="99"/>
  <c r="BE50" i="99"/>
  <c r="BD50" i="99"/>
  <c r="BC50" i="99"/>
  <c r="BB50" i="99"/>
  <c r="BA50" i="99"/>
  <c r="AZ50" i="99"/>
  <c r="AY50" i="99"/>
  <c r="AX50" i="99"/>
  <c r="AW50" i="99"/>
  <c r="AV50" i="99"/>
  <c r="AU50" i="99"/>
  <c r="AT50" i="99"/>
  <c r="AS50" i="99"/>
  <c r="AR50" i="99"/>
  <c r="AQ50" i="99"/>
  <c r="AP50" i="99"/>
  <c r="AO50" i="99"/>
  <c r="AN50" i="99"/>
  <c r="AM50" i="99"/>
  <c r="AI50" i="99"/>
  <c r="AH50" i="99"/>
  <c r="BE49" i="99"/>
  <c r="BD49" i="99"/>
  <c r="BC49" i="99"/>
  <c r="BB49" i="99"/>
  <c r="BA49" i="99"/>
  <c r="AZ49" i="99"/>
  <c r="AY49" i="99"/>
  <c r="AX49" i="99"/>
  <c r="AW49" i="99"/>
  <c r="AV49" i="99"/>
  <c r="AU49" i="99"/>
  <c r="AT49" i="99"/>
  <c r="AS49" i="99"/>
  <c r="AR49" i="99"/>
  <c r="AQ49" i="99"/>
  <c r="AP49" i="99"/>
  <c r="AO49" i="99"/>
  <c r="AN49" i="99"/>
  <c r="AM49" i="99"/>
  <c r="BE48" i="99"/>
  <c r="BD48" i="99"/>
  <c r="BC48" i="99"/>
  <c r="BB48" i="99"/>
  <c r="BA48" i="99"/>
  <c r="AZ48" i="99"/>
  <c r="AY48" i="99"/>
  <c r="AX48" i="99"/>
  <c r="AW48" i="99"/>
  <c r="AV48" i="99"/>
  <c r="AU48" i="99"/>
  <c r="AT48" i="99"/>
  <c r="AS48" i="99"/>
  <c r="AR48" i="99"/>
  <c r="AQ48" i="99"/>
  <c r="AP48" i="99"/>
  <c r="AO48" i="99"/>
  <c r="AN48" i="99"/>
  <c r="AM48" i="99"/>
  <c r="BE47" i="99"/>
  <c r="BD47" i="99"/>
  <c r="BC47" i="99"/>
  <c r="BB47" i="99"/>
  <c r="BA47" i="99"/>
  <c r="AZ47" i="99"/>
  <c r="AY47" i="99"/>
  <c r="AX47" i="99"/>
  <c r="AW47" i="99"/>
  <c r="AV47" i="99"/>
  <c r="AU47" i="99"/>
  <c r="AT47" i="99"/>
  <c r="AS47" i="99"/>
  <c r="AR47" i="99"/>
  <c r="AQ47" i="99"/>
  <c r="AP47" i="99"/>
  <c r="AO47" i="99"/>
  <c r="AN47" i="99"/>
  <c r="AM47" i="99"/>
  <c r="AI47" i="99"/>
  <c r="AH47" i="99"/>
  <c r="AJ47" i="99" s="1"/>
  <c r="BE46" i="99"/>
  <c r="BD46" i="99"/>
  <c r="BC46" i="99"/>
  <c r="BB46" i="99"/>
  <c r="BA46" i="99"/>
  <c r="AZ46" i="99"/>
  <c r="AY46" i="99"/>
  <c r="AX46" i="99"/>
  <c r="AW46" i="99"/>
  <c r="AV46" i="99"/>
  <c r="AU46" i="99"/>
  <c r="AT46" i="99"/>
  <c r="AS46" i="99"/>
  <c r="AR46" i="99"/>
  <c r="AQ46" i="99"/>
  <c r="AP46" i="99"/>
  <c r="AO46" i="99"/>
  <c r="AN46" i="99"/>
  <c r="AM46" i="99"/>
  <c r="AI46" i="99"/>
  <c r="AJ46" i="99" s="1"/>
  <c r="AH46" i="99"/>
  <c r="BE45" i="99"/>
  <c r="BD45" i="99"/>
  <c r="BC45" i="99"/>
  <c r="BB45" i="99"/>
  <c r="BA45" i="99"/>
  <c r="AZ45" i="99"/>
  <c r="AY45" i="99"/>
  <c r="AX45" i="99"/>
  <c r="AW45" i="99"/>
  <c r="AV45" i="99"/>
  <c r="AU45" i="99"/>
  <c r="AT45" i="99"/>
  <c r="AS45" i="99"/>
  <c r="AR45" i="99"/>
  <c r="AQ45" i="99"/>
  <c r="AP45" i="99"/>
  <c r="AO45" i="99"/>
  <c r="AN45" i="99"/>
  <c r="AM45" i="99"/>
  <c r="AI45" i="99"/>
  <c r="AH45" i="99"/>
  <c r="BE44" i="99"/>
  <c r="BD44" i="99"/>
  <c r="BC44" i="99"/>
  <c r="BB44" i="99"/>
  <c r="BA44" i="99"/>
  <c r="AZ44" i="99"/>
  <c r="AY44" i="99"/>
  <c r="AX44" i="99"/>
  <c r="AW44" i="99"/>
  <c r="AV44" i="99"/>
  <c r="AU44" i="99"/>
  <c r="AT44" i="99"/>
  <c r="AS44" i="99"/>
  <c r="AR44" i="99"/>
  <c r="AQ44" i="99"/>
  <c r="AP44" i="99"/>
  <c r="AO44" i="99"/>
  <c r="AN44" i="99"/>
  <c r="AM44" i="99"/>
  <c r="AI44" i="99"/>
  <c r="AH44" i="99"/>
  <c r="BE43" i="99"/>
  <c r="BD43" i="99"/>
  <c r="BC43" i="99"/>
  <c r="BB43" i="99"/>
  <c r="BA43" i="99"/>
  <c r="AZ43" i="99"/>
  <c r="AY43" i="99"/>
  <c r="AX43" i="99"/>
  <c r="AW43" i="99"/>
  <c r="AV43" i="99"/>
  <c r="AU43" i="99"/>
  <c r="AT43" i="99"/>
  <c r="AS43" i="99"/>
  <c r="AR43" i="99"/>
  <c r="AQ43" i="99"/>
  <c r="AP43" i="99"/>
  <c r="AO43" i="99"/>
  <c r="AN43" i="99"/>
  <c r="AM43" i="99"/>
  <c r="AI43" i="99"/>
  <c r="AH43" i="99"/>
  <c r="BE42" i="99"/>
  <c r="BD42" i="99"/>
  <c r="BC42" i="99"/>
  <c r="BB42" i="99"/>
  <c r="BA42" i="99"/>
  <c r="AZ42" i="99"/>
  <c r="AY42" i="99"/>
  <c r="AX42" i="99"/>
  <c r="AW42" i="99"/>
  <c r="AV42" i="99"/>
  <c r="AU42" i="99"/>
  <c r="AT42" i="99"/>
  <c r="AS42" i="99"/>
  <c r="AR42" i="99"/>
  <c r="AQ42" i="99"/>
  <c r="AP42" i="99"/>
  <c r="AO42" i="99"/>
  <c r="AN42" i="99"/>
  <c r="AM42" i="99"/>
  <c r="AI42" i="99"/>
  <c r="AH42" i="99"/>
  <c r="BE41" i="99"/>
  <c r="BD41" i="99"/>
  <c r="BC41" i="99"/>
  <c r="BB41" i="99"/>
  <c r="BA41" i="99"/>
  <c r="AZ41" i="99"/>
  <c r="AY41" i="99"/>
  <c r="AX41" i="99"/>
  <c r="AW41" i="99"/>
  <c r="AV41" i="99"/>
  <c r="AU41" i="99"/>
  <c r="AT41" i="99"/>
  <c r="AS41" i="99"/>
  <c r="AR41" i="99"/>
  <c r="AQ41" i="99"/>
  <c r="AP41" i="99"/>
  <c r="AO41" i="99"/>
  <c r="AN41" i="99"/>
  <c r="AM41" i="99"/>
  <c r="AI41" i="99"/>
  <c r="AH41" i="99"/>
  <c r="BE40" i="99"/>
  <c r="BD40" i="99"/>
  <c r="BC40" i="99"/>
  <c r="BB40" i="99"/>
  <c r="BA40" i="99"/>
  <c r="AZ40" i="99"/>
  <c r="AY40" i="99"/>
  <c r="AX40" i="99"/>
  <c r="AW40" i="99"/>
  <c r="AV40" i="99"/>
  <c r="AU40" i="99"/>
  <c r="AT40" i="99"/>
  <c r="AS40" i="99"/>
  <c r="AR40" i="99"/>
  <c r="AQ40" i="99"/>
  <c r="AP40" i="99"/>
  <c r="AO40" i="99"/>
  <c r="AN40" i="99"/>
  <c r="AM40" i="99"/>
  <c r="BE39" i="99"/>
  <c r="BD39" i="99"/>
  <c r="BC39" i="99"/>
  <c r="BB39" i="99"/>
  <c r="BA39" i="99"/>
  <c r="AZ39" i="99"/>
  <c r="AY39" i="99"/>
  <c r="AX39" i="99"/>
  <c r="AW39" i="99"/>
  <c r="AV39" i="99"/>
  <c r="AU39" i="99"/>
  <c r="AT39" i="99"/>
  <c r="AS39" i="99"/>
  <c r="AR39" i="99"/>
  <c r="AQ39" i="99"/>
  <c r="AP39" i="99"/>
  <c r="AO39" i="99"/>
  <c r="AN39" i="99"/>
  <c r="AM39" i="99"/>
  <c r="AI39" i="99"/>
  <c r="AH39" i="99"/>
  <c r="AJ39" i="99" s="1"/>
  <c r="BE38" i="99"/>
  <c r="BD38" i="99"/>
  <c r="BC38" i="99"/>
  <c r="BB38" i="99"/>
  <c r="BA38" i="99"/>
  <c r="AZ38" i="99"/>
  <c r="AY38" i="99"/>
  <c r="AX38" i="99"/>
  <c r="AW38" i="99"/>
  <c r="AV38" i="99"/>
  <c r="AU38" i="99"/>
  <c r="AT38" i="99"/>
  <c r="AS38" i="99"/>
  <c r="AR38" i="99"/>
  <c r="AQ38" i="99"/>
  <c r="AP38" i="99"/>
  <c r="AO38" i="99"/>
  <c r="AN38" i="99"/>
  <c r="AM38" i="99"/>
  <c r="AI38" i="99"/>
  <c r="AJ38" i="99" s="1"/>
  <c r="AH38" i="99"/>
  <c r="BE37" i="99"/>
  <c r="BD37" i="99"/>
  <c r="BC37" i="99"/>
  <c r="BB37" i="99"/>
  <c r="BA37" i="99"/>
  <c r="AZ37" i="99"/>
  <c r="AY37" i="99"/>
  <c r="AX37" i="99"/>
  <c r="AW37" i="99"/>
  <c r="AV37" i="99"/>
  <c r="AU37" i="99"/>
  <c r="AT37" i="99"/>
  <c r="AS37" i="99"/>
  <c r="AR37" i="99"/>
  <c r="AQ37" i="99"/>
  <c r="AP37" i="99"/>
  <c r="AO37" i="99"/>
  <c r="AN37" i="99"/>
  <c r="AM37" i="99"/>
  <c r="AI37" i="99"/>
  <c r="AH37" i="99"/>
  <c r="BE36" i="99"/>
  <c r="BD36" i="99"/>
  <c r="BC36" i="99"/>
  <c r="BB36" i="99"/>
  <c r="BA36" i="99"/>
  <c r="AZ36" i="99"/>
  <c r="AY36" i="99"/>
  <c r="AX36" i="99"/>
  <c r="AW36" i="99"/>
  <c r="AV36" i="99"/>
  <c r="AU36" i="99"/>
  <c r="AT36" i="99"/>
  <c r="AS36" i="99"/>
  <c r="AR36" i="99"/>
  <c r="AQ36" i="99"/>
  <c r="AP36" i="99"/>
  <c r="AO36" i="99"/>
  <c r="AN36" i="99"/>
  <c r="AM36" i="99"/>
  <c r="AI36" i="99"/>
  <c r="AH36" i="99"/>
  <c r="BE35" i="99"/>
  <c r="BD35" i="99"/>
  <c r="BC35" i="99"/>
  <c r="BB35" i="99"/>
  <c r="BA35" i="99"/>
  <c r="AZ35" i="99"/>
  <c r="AY35" i="99"/>
  <c r="AX35" i="99"/>
  <c r="AW35" i="99"/>
  <c r="AV35" i="99"/>
  <c r="AU35" i="99"/>
  <c r="AT35" i="99"/>
  <c r="AS35" i="99"/>
  <c r="AR35" i="99"/>
  <c r="AQ35" i="99"/>
  <c r="AP35" i="99"/>
  <c r="AO35" i="99"/>
  <c r="AN35" i="99"/>
  <c r="AM35" i="99"/>
  <c r="AI35" i="99"/>
  <c r="AH35" i="99"/>
  <c r="BE34" i="99"/>
  <c r="BD34" i="99"/>
  <c r="BC34" i="99"/>
  <c r="BB34" i="99"/>
  <c r="BA34" i="99"/>
  <c r="AZ34" i="99"/>
  <c r="AY34" i="99"/>
  <c r="AX34" i="99"/>
  <c r="AW34" i="99"/>
  <c r="AV34" i="99"/>
  <c r="AU34" i="99"/>
  <c r="AT34" i="99"/>
  <c r="AS34" i="99"/>
  <c r="AR34" i="99"/>
  <c r="AQ34" i="99"/>
  <c r="AP34" i="99"/>
  <c r="AO34" i="99"/>
  <c r="AN34" i="99"/>
  <c r="AM34" i="99"/>
  <c r="AI34" i="99"/>
  <c r="AH34" i="99"/>
  <c r="BE33" i="99"/>
  <c r="BD33" i="99"/>
  <c r="BC33" i="99"/>
  <c r="BB33" i="99"/>
  <c r="BA33" i="99"/>
  <c r="AZ33" i="99"/>
  <c r="AY33" i="99"/>
  <c r="AX33" i="99"/>
  <c r="AW33" i="99"/>
  <c r="AV33" i="99"/>
  <c r="AU33" i="99"/>
  <c r="AT33" i="99"/>
  <c r="AS33" i="99"/>
  <c r="AR33" i="99"/>
  <c r="AQ33" i="99"/>
  <c r="AP33" i="99"/>
  <c r="AO33" i="99"/>
  <c r="AN33" i="99"/>
  <c r="AM33" i="99"/>
  <c r="AI33" i="99"/>
  <c r="AH33" i="99"/>
  <c r="BE32" i="99"/>
  <c r="BD32" i="99"/>
  <c r="BC32" i="99"/>
  <c r="BB32" i="99"/>
  <c r="BA32" i="99"/>
  <c r="AZ32" i="99"/>
  <c r="AY32" i="99"/>
  <c r="AX32" i="99"/>
  <c r="AW32" i="99"/>
  <c r="AV32" i="99"/>
  <c r="AU32" i="99"/>
  <c r="AT32" i="99"/>
  <c r="AS32" i="99"/>
  <c r="AR32" i="99"/>
  <c r="AQ32" i="99"/>
  <c r="AP32" i="99"/>
  <c r="AO32" i="99"/>
  <c r="AN32" i="99"/>
  <c r="AM32" i="99"/>
  <c r="AI32" i="99"/>
  <c r="AH32" i="99"/>
  <c r="BE31" i="99"/>
  <c r="BD31" i="99"/>
  <c r="BC31" i="99"/>
  <c r="BB31" i="99"/>
  <c r="BA31" i="99"/>
  <c r="AZ31" i="99"/>
  <c r="AY31" i="99"/>
  <c r="AX31" i="99"/>
  <c r="AW31" i="99"/>
  <c r="AV31" i="99"/>
  <c r="AU31" i="99"/>
  <c r="AT31" i="99"/>
  <c r="AS31" i="99"/>
  <c r="AR31" i="99"/>
  <c r="AQ31" i="99"/>
  <c r="AP31" i="99"/>
  <c r="AO31" i="99"/>
  <c r="AN31" i="99"/>
  <c r="AM31" i="99"/>
  <c r="AI31" i="99"/>
  <c r="AH31" i="99"/>
  <c r="BE30" i="99"/>
  <c r="BD30" i="99"/>
  <c r="BC30" i="99"/>
  <c r="BB30" i="99"/>
  <c r="BA30" i="99"/>
  <c r="AZ30" i="99"/>
  <c r="AY30" i="99"/>
  <c r="AX30" i="99"/>
  <c r="AW30" i="99"/>
  <c r="AV30" i="99"/>
  <c r="AU30" i="99"/>
  <c r="AT30" i="99"/>
  <c r="AS30" i="99"/>
  <c r="AR30" i="99"/>
  <c r="AQ30" i="99"/>
  <c r="AP30" i="99"/>
  <c r="AO30" i="99"/>
  <c r="AN30" i="99"/>
  <c r="AM30" i="99"/>
  <c r="AI30" i="99"/>
  <c r="AH30" i="99"/>
  <c r="BE29" i="99"/>
  <c r="BD29" i="99"/>
  <c r="BC29" i="99"/>
  <c r="BB29" i="99"/>
  <c r="BA29" i="99"/>
  <c r="AZ29" i="99"/>
  <c r="AY29" i="99"/>
  <c r="AX29" i="99"/>
  <c r="AW29" i="99"/>
  <c r="AV29" i="99"/>
  <c r="AU29" i="99"/>
  <c r="AT29" i="99"/>
  <c r="AS29" i="99"/>
  <c r="AR29" i="99"/>
  <c r="AQ29" i="99"/>
  <c r="AP29" i="99"/>
  <c r="AO29" i="99"/>
  <c r="AN29" i="99"/>
  <c r="AM29" i="99"/>
  <c r="AI29" i="99"/>
  <c r="AH29" i="99"/>
  <c r="BE28" i="99"/>
  <c r="BD28" i="99"/>
  <c r="BC28" i="99"/>
  <c r="BB28" i="99"/>
  <c r="BA28" i="99"/>
  <c r="AZ28" i="99"/>
  <c r="AY28" i="99"/>
  <c r="AX28" i="99"/>
  <c r="AW28" i="99"/>
  <c r="AV28" i="99"/>
  <c r="AU28" i="99"/>
  <c r="AT28" i="99"/>
  <c r="AS28" i="99"/>
  <c r="AR28" i="99"/>
  <c r="AQ28" i="99"/>
  <c r="AP28" i="99"/>
  <c r="BF28" i="99" s="1"/>
  <c r="AO28" i="99"/>
  <c r="AN28" i="99"/>
  <c r="AM28" i="99"/>
  <c r="AI28" i="99"/>
  <c r="AJ28" i="99" s="1"/>
  <c r="AH28" i="99"/>
  <c r="BE27" i="99"/>
  <c r="BD27" i="99"/>
  <c r="BC27" i="99"/>
  <c r="BB27" i="99"/>
  <c r="BA27" i="99"/>
  <c r="AZ27" i="99"/>
  <c r="AY27" i="99"/>
  <c r="AX27" i="99"/>
  <c r="AW27" i="99"/>
  <c r="AV27" i="99"/>
  <c r="AU27" i="99"/>
  <c r="AT27" i="99"/>
  <c r="AS27" i="99"/>
  <c r="AR27" i="99"/>
  <c r="AQ27" i="99"/>
  <c r="AP27" i="99"/>
  <c r="AO27" i="99"/>
  <c r="AN27" i="99"/>
  <c r="AM27" i="99"/>
  <c r="AI27" i="99"/>
  <c r="AH27" i="99"/>
  <c r="BE26" i="99"/>
  <c r="BD26" i="99"/>
  <c r="BC26" i="99"/>
  <c r="BB26" i="99"/>
  <c r="BA26" i="99"/>
  <c r="AZ26" i="99"/>
  <c r="AY26" i="99"/>
  <c r="AX26" i="99"/>
  <c r="AW26" i="99"/>
  <c r="AV26" i="99"/>
  <c r="AU26" i="99"/>
  <c r="AT26" i="99"/>
  <c r="AS26" i="99"/>
  <c r="AR26" i="99"/>
  <c r="AQ26" i="99"/>
  <c r="AP26" i="99"/>
  <c r="AO26" i="99"/>
  <c r="AN26" i="99"/>
  <c r="AM26" i="99"/>
  <c r="AI26" i="99"/>
  <c r="AH26" i="99"/>
  <c r="BE25" i="99"/>
  <c r="BD25" i="99"/>
  <c r="BC25" i="99"/>
  <c r="BB25" i="99"/>
  <c r="BA25" i="99"/>
  <c r="AZ25" i="99"/>
  <c r="AY25" i="99"/>
  <c r="AX25" i="99"/>
  <c r="AW25" i="99"/>
  <c r="AV25" i="99"/>
  <c r="AU25" i="99"/>
  <c r="AT25" i="99"/>
  <c r="AS25" i="99"/>
  <c r="AR25" i="99"/>
  <c r="AQ25" i="99"/>
  <c r="AP25" i="99"/>
  <c r="AO25" i="99"/>
  <c r="AN25" i="99"/>
  <c r="AM25" i="99"/>
  <c r="BE24" i="99"/>
  <c r="BD24" i="99"/>
  <c r="BC24" i="99"/>
  <c r="BB24" i="99"/>
  <c r="BA24" i="99"/>
  <c r="AZ24" i="99"/>
  <c r="AY24" i="99"/>
  <c r="AX24" i="99"/>
  <c r="AW24" i="99"/>
  <c r="AV24" i="99"/>
  <c r="AU24" i="99"/>
  <c r="AT24" i="99"/>
  <c r="AS24" i="99"/>
  <c r="AR24" i="99"/>
  <c r="AQ24" i="99"/>
  <c r="AP24" i="99"/>
  <c r="AO24" i="99"/>
  <c r="AN24" i="99"/>
  <c r="AM24" i="99"/>
  <c r="AI24" i="99"/>
  <c r="AH24" i="99"/>
  <c r="BE23" i="99"/>
  <c r="BD23" i="99"/>
  <c r="BC23" i="99"/>
  <c r="BB23" i="99"/>
  <c r="BA23" i="99"/>
  <c r="AZ23" i="99"/>
  <c r="AY23" i="99"/>
  <c r="AX23" i="99"/>
  <c r="AW23" i="99"/>
  <c r="AV23" i="99"/>
  <c r="AU23" i="99"/>
  <c r="AT23" i="99"/>
  <c r="AS23" i="99"/>
  <c r="AR23" i="99"/>
  <c r="AQ23" i="99"/>
  <c r="AP23" i="99"/>
  <c r="AO23" i="99"/>
  <c r="AN23" i="99"/>
  <c r="AM23" i="99"/>
  <c r="AI23" i="99"/>
  <c r="AH23" i="99"/>
  <c r="BE22" i="99"/>
  <c r="BD22" i="99"/>
  <c r="BC22" i="99"/>
  <c r="BB22" i="99"/>
  <c r="BA22" i="99"/>
  <c r="AZ22" i="99"/>
  <c r="AY22" i="99"/>
  <c r="AX22" i="99"/>
  <c r="AW22" i="99"/>
  <c r="AV22" i="99"/>
  <c r="AU22" i="99"/>
  <c r="AT22" i="99"/>
  <c r="AS22" i="99"/>
  <c r="AR22" i="99"/>
  <c r="AQ22" i="99"/>
  <c r="AP22" i="99"/>
  <c r="AO22" i="99"/>
  <c r="AN22" i="99"/>
  <c r="AM22" i="99"/>
  <c r="AI22" i="99"/>
  <c r="AH22" i="99"/>
  <c r="BE21" i="99"/>
  <c r="BD21" i="99"/>
  <c r="BC21" i="99"/>
  <c r="BB21" i="99"/>
  <c r="BA21" i="99"/>
  <c r="AZ21" i="99"/>
  <c r="AY21" i="99"/>
  <c r="AX21" i="99"/>
  <c r="AW21" i="99"/>
  <c r="AV21" i="99"/>
  <c r="AU21" i="99"/>
  <c r="AT21" i="99"/>
  <c r="AS21" i="99"/>
  <c r="AR21" i="99"/>
  <c r="AQ21" i="99"/>
  <c r="AP21" i="99"/>
  <c r="AO21" i="99"/>
  <c r="AN21" i="99"/>
  <c r="AM21" i="99"/>
  <c r="AI21" i="99"/>
  <c r="AH21" i="99"/>
  <c r="BE20" i="99"/>
  <c r="BD20" i="99"/>
  <c r="BC20" i="99"/>
  <c r="BB20" i="99"/>
  <c r="BA20" i="99"/>
  <c r="AZ20" i="99"/>
  <c r="AY20" i="99"/>
  <c r="AX20" i="99"/>
  <c r="AW20" i="99"/>
  <c r="AV20" i="99"/>
  <c r="AU20" i="99"/>
  <c r="AT20" i="99"/>
  <c r="AS20" i="99"/>
  <c r="AR20" i="99"/>
  <c r="AQ20" i="99"/>
  <c r="AP20" i="99"/>
  <c r="AO20" i="99"/>
  <c r="AN20" i="99"/>
  <c r="AM20" i="99"/>
  <c r="AI20" i="99"/>
  <c r="AH20" i="99"/>
  <c r="BE19" i="99"/>
  <c r="BD19" i="99"/>
  <c r="BC19" i="99"/>
  <c r="BB19" i="99"/>
  <c r="BA19" i="99"/>
  <c r="AZ19" i="99"/>
  <c r="AY19" i="99"/>
  <c r="AX19" i="99"/>
  <c r="AW19" i="99"/>
  <c r="AV19" i="99"/>
  <c r="AU19" i="99"/>
  <c r="AT19" i="99"/>
  <c r="AS19" i="99"/>
  <c r="AR19" i="99"/>
  <c r="AQ19" i="99"/>
  <c r="AP19" i="99"/>
  <c r="AO19" i="99"/>
  <c r="AN19" i="99"/>
  <c r="AM19" i="99"/>
  <c r="AI19" i="99"/>
  <c r="AH19" i="99"/>
  <c r="BE18" i="99"/>
  <c r="BD18" i="99"/>
  <c r="BC18" i="99"/>
  <c r="BB18" i="99"/>
  <c r="BA18" i="99"/>
  <c r="AZ18" i="99"/>
  <c r="AY18" i="99"/>
  <c r="AX18" i="99"/>
  <c r="AW18" i="99"/>
  <c r="AV18" i="99"/>
  <c r="AU18" i="99"/>
  <c r="AT18" i="99"/>
  <c r="AS18" i="99"/>
  <c r="AR18" i="99"/>
  <c r="AQ18" i="99"/>
  <c r="AP18" i="99"/>
  <c r="AO18" i="99"/>
  <c r="AN18" i="99"/>
  <c r="AM18" i="99"/>
  <c r="AI18" i="99"/>
  <c r="AH18" i="99"/>
  <c r="BE17" i="99"/>
  <c r="BD17" i="99"/>
  <c r="BC17" i="99"/>
  <c r="BB17" i="99"/>
  <c r="BA17" i="99"/>
  <c r="AZ17" i="99"/>
  <c r="AY17" i="99"/>
  <c r="AX17" i="99"/>
  <c r="AW17" i="99"/>
  <c r="AV17" i="99"/>
  <c r="AU17" i="99"/>
  <c r="AT17" i="99"/>
  <c r="AS17" i="99"/>
  <c r="AR17" i="99"/>
  <c r="AQ17" i="99"/>
  <c r="AP17" i="99"/>
  <c r="AO17" i="99"/>
  <c r="AN17" i="99"/>
  <c r="AM17" i="99"/>
  <c r="AI17" i="99"/>
  <c r="AH17" i="99"/>
  <c r="BE16" i="99"/>
  <c r="BD16" i="99"/>
  <c r="BC16" i="99"/>
  <c r="BB16" i="99"/>
  <c r="BA16" i="99"/>
  <c r="AZ16" i="99"/>
  <c r="AY16" i="99"/>
  <c r="AX16" i="99"/>
  <c r="AW16" i="99"/>
  <c r="AV16" i="99"/>
  <c r="AU16" i="99"/>
  <c r="AT16" i="99"/>
  <c r="AS16" i="99"/>
  <c r="AR16" i="99"/>
  <c r="AQ16" i="99"/>
  <c r="AP16" i="99"/>
  <c r="AO16" i="99"/>
  <c r="AN16" i="99"/>
  <c r="AM16" i="99"/>
  <c r="AI16" i="99"/>
  <c r="AH16" i="99"/>
  <c r="BE15" i="99"/>
  <c r="BD15" i="99"/>
  <c r="BC15" i="99"/>
  <c r="BB15" i="99"/>
  <c r="BA15" i="99"/>
  <c r="AZ15" i="99"/>
  <c r="AY15" i="99"/>
  <c r="AX15" i="99"/>
  <c r="AW15" i="99"/>
  <c r="AV15" i="99"/>
  <c r="AU15" i="99"/>
  <c r="AT15" i="99"/>
  <c r="AS15" i="99"/>
  <c r="AR15" i="99"/>
  <c r="AQ15" i="99"/>
  <c r="AP15" i="99"/>
  <c r="AO15" i="99"/>
  <c r="AN15" i="99"/>
  <c r="AM15" i="99"/>
  <c r="AI15" i="99"/>
  <c r="AH15" i="99"/>
  <c r="BE14" i="99"/>
  <c r="BD14" i="99"/>
  <c r="BC14" i="99"/>
  <c r="BB14" i="99"/>
  <c r="BA14" i="99"/>
  <c r="AZ14" i="99"/>
  <c r="AY14" i="99"/>
  <c r="AX14" i="99"/>
  <c r="AW14" i="99"/>
  <c r="AV14" i="99"/>
  <c r="AU14" i="99"/>
  <c r="AT14" i="99"/>
  <c r="AS14" i="99"/>
  <c r="AR14" i="99"/>
  <c r="AQ14" i="99"/>
  <c r="AP14" i="99"/>
  <c r="AO14" i="99"/>
  <c r="AN14" i="99"/>
  <c r="AM14" i="99"/>
  <c r="AI14" i="99"/>
  <c r="AH14" i="99"/>
  <c r="BE13" i="99"/>
  <c r="BD13" i="99"/>
  <c r="BC13" i="99"/>
  <c r="BB13" i="99"/>
  <c r="BA13" i="99"/>
  <c r="AZ13" i="99"/>
  <c r="AY13" i="99"/>
  <c r="AX13" i="99"/>
  <c r="AW13" i="99"/>
  <c r="AV13" i="99"/>
  <c r="AU13" i="99"/>
  <c r="AT13" i="99"/>
  <c r="AS13" i="99"/>
  <c r="AR13" i="99"/>
  <c r="AQ13" i="99"/>
  <c r="AP13" i="99"/>
  <c r="AO13" i="99"/>
  <c r="AN13" i="99"/>
  <c r="AM13" i="99"/>
  <c r="AI13" i="99"/>
  <c r="AH13" i="99"/>
  <c r="BE12" i="99"/>
  <c r="BD12" i="99"/>
  <c r="BC12" i="99"/>
  <c r="BB12" i="99"/>
  <c r="BA12" i="99"/>
  <c r="AZ12" i="99"/>
  <c r="AY12" i="99"/>
  <c r="AX12" i="99"/>
  <c r="AW12" i="99"/>
  <c r="AV12" i="99"/>
  <c r="AU12" i="99"/>
  <c r="AT12" i="99"/>
  <c r="AS12" i="99"/>
  <c r="AR12" i="99"/>
  <c r="AQ12" i="99"/>
  <c r="AP12" i="99"/>
  <c r="AO12" i="99"/>
  <c r="AN12" i="99"/>
  <c r="AM12" i="99"/>
  <c r="AI12" i="99"/>
  <c r="AH12" i="99"/>
  <c r="AJ12" i="99" s="1"/>
  <c r="BE11" i="99"/>
  <c r="BD11" i="99"/>
  <c r="BC11" i="99"/>
  <c r="BB11" i="99"/>
  <c r="BA11" i="99"/>
  <c r="AZ11" i="99"/>
  <c r="AY11" i="99"/>
  <c r="AX11" i="99"/>
  <c r="AW11" i="99"/>
  <c r="AV11" i="99"/>
  <c r="AU11" i="99"/>
  <c r="AT11" i="99"/>
  <c r="AS11" i="99"/>
  <c r="AR11" i="99"/>
  <c r="AQ11" i="99"/>
  <c r="AP11" i="99"/>
  <c r="AO11" i="99"/>
  <c r="AN11" i="99"/>
  <c r="AM11" i="99"/>
  <c r="AI11" i="99"/>
  <c r="AH11" i="99"/>
  <c r="BE10" i="99"/>
  <c r="BD10" i="99"/>
  <c r="BC10" i="99"/>
  <c r="BB10" i="99"/>
  <c r="BA10" i="99"/>
  <c r="AZ10" i="99"/>
  <c r="AY10" i="99"/>
  <c r="AX10" i="99"/>
  <c r="AW10" i="99"/>
  <c r="AV10" i="99"/>
  <c r="AU10" i="99"/>
  <c r="AT10" i="99"/>
  <c r="AS10" i="99"/>
  <c r="AR10" i="99"/>
  <c r="AQ10" i="99"/>
  <c r="AP10" i="99"/>
  <c r="AO10" i="99"/>
  <c r="AN10" i="99"/>
  <c r="AM10" i="99"/>
  <c r="AI10" i="99"/>
  <c r="AH10" i="99"/>
  <c r="BE9" i="99"/>
  <c r="BD9" i="99"/>
  <c r="BC9" i="99"/>
  <c r="BB9" i="99"/>
  <c r="BA9" i="99"/>
  <c r="AZ9" i="99"/>
  <c r="AY9" i="99"/>
  <c r="AX9" i="99"/>
  <c r="AW9" i="99"/>
  <c r="AV9" i="99"/>
  <c r="AU9" i="99"/>
  <c r="AT9" i="99"/>
  <c r="AS9" i="99"/>
  <c r="AR9" i="99"/>
  <c r="AQ9" i="99"/>
  <c r="AP9" i="99"/>
  <c r="AO9" i="99"/>
  <c r="AN9" i="99"/>
  <c r="AM9" i="99"/>
  <c r="AI9" i="99"/>
  <c r="AH9" i="99"/>
  <c r="AI8" i="99"/>
  <c r="AH8" i="99"/>
  <c r="BE7" i="99"/>
  <c r="BD7" i="99"/>
  <c r="BC7" i="99"/>
  <c r="BB7" i="99"/>
  <c r="BA7" i="99"/>
  <c r="AZ7" i="99"/>
  <c r="AY7" i="99"/>
  <c r="AX7" i="99"/>
  <c r="AW7" i="99"/>
  <c r="AV7" i="99"/>
  <c r="AU7" i="99"/>
  <c r="AT7" i="99"/>
  <c r="AS7" i="99"/>
  <c r="AR7" i="99"/>
  <c r="AQ7" i="99"/>
  <c r="AP7" i="99"/>
  <c r="AO7" i="99"/>
  <c r="AN7" i="99"/>
  <c r="AM7" i="99"/>
  <c r="BE188" i="98"/>
  <c r="BD188" i="98"/>
  <c r="BC188" i="98"/>
  <c r="BB188" i="98"/>
  <c r="BA188" i="98"/>
  <c r="AZ188" i="98"/>
  <c r="AY188" i="98"/>
  <c r="AX188" i="98"/>
  <c r="AW188" i="98"/>
  <c r="AV188" i="98"/>
  <c r="AU188" i="98"/>
  <c r="AT188" i="98"/>
  <c r="AS188" i="98"/>
  <c r="AR188" i="98"/>
  <c r="AQ188" i="98"/>
  <c r="AP188" i="98"/>
  <c r="AO188" i="98"/>
  <c r="AN188" i="98"/>
  <c r="AM188" i="98"/>
  <c r="BE187" i="98"/>
  <c r="BD187" i="98"/>
  <c r="BC187" i="98"/>
  <c r="BB187" i="98"/>
  <c r="BA187" i="98"/>
  <c r="AZ187" i="98"/>
  <c r="AY187" i="98"/>
  <c r="AX187" i="98"/>
  <c r="AW187" i="98"/>
  <c r="AV187" i="98"/>
  <c r="AU187" i="98"/>
  <c r="AT187" i="98"/>
  <c r="AS187" i="98"/>
  <c r="AR187" i="98"/>
  <c r="AQ187" i="98"/>
  <c r="AP187" i="98"/>
  <c r="AO187" i="98"/>
  <c r="AN187" i="98"/>
  <c r="AM187" i="98"/>
  <c r="AI187" i="98"/>
  <c r="AH187" i="98"/>
  <c r="BE186" i="98"/>
  <c r="BD186" i="98"/>
  <c r="BC186" i="98"/>
  <c r="BB186" i="98"/>
  <c r="BA186" i="98"/>
  <c r="AZ186" i="98"/>
  <c r="AY186" i="98"/>
  <c r="AX186" i="98"/>
  <c r="AW186" i="98"/>
  <c r="AV186" i="98"/>
  <c r="AU186" i="98"/>
  <c r="AT186" i="98"/>
  <c r="AS186" i="98"/>
  <c r="AR186" i="98"/>
  <c r="AQ186" i="98"/>
  <c r="AP186" i="98"/>
  <c r="AO186" i="98"/>
  <c r="AN186" i="98"/>
  <c r="AM186" i="98"/>
  <c r="AI186" i="98"/>
  <c r="AH186" i="98"/>
  <c r="BE185" i="98"/>
  <c r="BD185" i="98"/>
  <c r="BC185" i="98"/>
  <c r="BB185" i="98"/>
  <c r="BA185" i="98"/>
  <c r="AZ185" i="98"/>
  <c r="AY185" i="98"/>
  <c r="AX185" i="98"/>
  <c r="AW185" i="98"/>
  <c r="AV185" i="98"/>
  <c r="AU185" i="98"/>
  <c r="AT185" i="98"/>
  <c r="AS185" i="98"/>
  <c r="AR185" i="98"/>
  <c r="AQ185" i="98"/>
  <c r="AP185" i="98"/>
  <c r="AO185" i="98"/>
  <c r="AN185" i="98"/>
  <c r="AM185" i="98"/>
  <c r="AI185" i="98"/>
  <c r="AH185" i="98"/>
  <c r="BE184" i="98"/>
  <c r="BD184" i="98"/>
  <c r="BC184" i="98"/>
  <c r="BB184" i="98"/>
  <c r="BA184" i="98"/>
  <c r="AZ184" i="98"/>
  <c r="AY184" i="98"/>
  <c r="AX184" i="98"/>
  <c r="AW184" i="98"/>
  <c r="AV184" i="98"/>
  <c r="AU184" i="98"/>
  <c r="AT184" i="98"/>
  <c r="AS184" i="98"/>
  <c r="AR184" i="98"/>
  <c r="AQ184" i="98"/>
  <c r="AP184" i="98"/>
  <c r="AO184" i="98"/>
  <c r="AN184" i="98"/>
  <c r="AM184" i="98"/>
  <c r="AI184" i="98"/>
  <c r="AH184" i="98"/>
  <c r="BE183" i="98"/>
  <c r="BD183" i="98"/>
  <c r="BC183" i="98"/>
  <c r="BB183" i="98"/>
  <c r="BA183" i="98"/>
  <c r="AZ183" i="98"/>
  <c r="AY183" i="98"/>
  <c r="AX183" i="98"/>
  <c r="AW183" i="98"/>
  <c r="AV183" i="98"/>
  <c r="AU183" i="98"/>
  <c r="AT183" i="98"/>
  <c r="AS183" i="98"/>
  <c r="AR183" i="98"/>
  <c r="AQ183" i="98"/>
  <c r="AP183" i="98"/>
  <c r="AO183" i="98"/>
  <c r="AN183" i="98"/>
  <c r="AM183" i="98"/>
  <c r="AI183" i="98"/>
  <c r="AH183" i="98"/>
  <c r="BE182" i="98"/>
  <c r="BD182" i="98"/>
  <c r="BC182" i="98"/>
  <c r="BB182" i="98"/>
  <c r="BA182" i="98"/>
  <c r="AZ182" i="98"/>
  <c r="AY182" i="98"/>
  <c r="AX182" i="98"/>
  <c r="AW182" i="98"/>
  <c r="AV182" i="98"/>
  <c r="AU182" i="98"/>
  <c r="AT182" i="98"/>
  <c r="AS182" i="98"/>
  <c r="AR182" i="98"/>
  <c r="AQ182" i="98"/>
  <c r="AP182" i="98"/>
  <c r="AO182" i="98"/>
  <c r="AN182" i="98"/>
  <c r="AM182" i="98"/>
  <c r="AI182" i="98"/>
  <c r="AH182" i="98"/>
  <c r="BE181" i="98"/>
  <c r="BD181" i="98"/>
  <c r="BC181" i="98"/>
  <c r="BB181" i="98"/>
  <c r="BA181" i="98"/>
  <c r="AZ181" i="98"/>
  <c r="AY181" i="98"/>
  <c r="AX181" i="98"/>
  <c r="AW181" i="98"/>
  <c r="AV181" i="98"/>
  <c r="AU181" i="98"/>
  <c r="AT181" i="98"/>
  <c r="AS181" i="98"/>
  <c r="AR181" i="98"/>
  <c r="AQ181" i="98"/>
  <c r="AP181" i="98"/>
  <c r="AO181" i="98"/>
  <c r="AN181" i="98"/>
  <c r="AM181" i="98"/>
  <c r="AI181" i="98"/>
  <c r="AH181" i="98"/>
  <c r="BE180" i="98"/>
  <c r="BD180" i="98"/>
  <c r="BC180" i="98"/>
  <c r="BB180" i="98"/>
  <c r="BA180" i="98"/>
  <c r="AZ180" i="98"/>
  <c r="AY180" i="98"/>
  <c r="AX180" i="98"/>
  <c r="AW180" i="98"/>
  <c r="AV180" i="98"/>
  <c r="AU180" i="98"/>
  <c r="AT180" i="98"/>
  <c r="AS180" i="98"/>
  <c r="AR180" i="98"/>
  <c r="AQ180" i="98"/>
  <c r="AP180" i="98"/>
  <c r="AO180" i="98"/>
  <c r="AN180" i="98"/>
  <c r="AM180" i="98"/>
  <c r="AI180" i="98"/>
  <c r="AH180" i="98"/>
  <c r="BE179" i="98"/>
  <c r="BD179" i="98"/>
  <c r="BC179" i="98"/>
  <c r="BB179" i="98"/>
  <c r="BA179" i="98"/>
  <c r="AZ179" i="98"/>
  <c r="AY179" i="98"/>
  <c r="AX179" i="98"/>
  <c r="AW179" i="98"/>
  <c r="AV179" i="98"/>
  <c r="AU179" i="98"/>
  <c r="AT179" i="98"/>
  <c r="AS179" i="98"/>
  <c r="AR179" i="98"/>
  <c r="AQ179" i="98"/>
  <c r="AP179" i="98"/>
  <c r="AO179" i="98"/>
  <c r="AN179" i="98"/>
  <c r="AM179" i="98"/>
  <c r="AI179" i="98"/>
  <c r="AH179" i="98"/>
  <c r="BE178" i="98"/>
  <c r="BD178" i="98"/>
  <c r="BC178" i="98"/>
  <c r="BB178" i="98"/>
  <c r="BA178" i="98"/>
  <c r="AZ178" i="98"/>
  <c r="AY178" i="98"/>
  <c r="AX178" i="98"/>
  <c r="AW178" i="98"/>
  <c r="AV178" i="98"/>
  <c r="AU178" i="98"/>
  <c r="AT178" i="98"/>
  <c r="AS178" i="98"/>
  <c r="AR178" i="98"/>
  <c r="AQ178" i="98"/>
  <c r="AP178" i="98"/>
  <c r="AO178" i="98"/>
  <c r="AN178" i="98"/>
  <c r="AM178" i="98"/>
  <c r="AI178" i="98"/>
  <c r="AH178" i="98"/>
  <c r="BE177" i="98"/>
  <c r="BD177" i="98"/>
  <c r="BC177" i="98"/>
  <c r="BB177" i="98"/>
  <c r="BA177" i="98"/>
  <c r="AZ177" i="98"/>
  <c r="AY177" i="98"/>
  <c r="AX177" i="98"/>
  <c r="AW177" i="98"/>
  <c r="AV177" i="98"/>
  <c r="AU177" i="98"/>
  <c r="AT177" i="98"/>
  <c r="AS177" i="98"/>
  <c r="AR177" i="98"/>
  <c r="AQ177" i="98"/>
  <c r="AP177" i="98"/>
  <c r="AO177" i="98"/>
  <c r="AN177" i="98"/>
  <c r="AM177" i="98"/>
  <c r="AI177" i="98"/>
  <c r="AH177" i="98"/>
  <c r="BE176" i="98"/>
  <c r="BD176" i="98"/>
  <c r="BC176" i="98"/>
  <c r="BB176" i="98"/>
  <c r="BA176" i="98"/>
  <c r="AZ176" i="98"/>
  <c r="AY176" i="98"/>
  <c r="AX176" i="98"/>
  <c r="AW176" i="98"/>
  <c r="AV176" i="98"/>
  <c r="AU176" i="98"/>
  <c r="AT176" i="98"/>
  <c r="AS176" i="98"/>
  <c r="AR176" i="98"/>
  <c r="AQ176" i="98"/>
  <c r="AP176" i="98"/>
  <c r="AO176" i="98"/>
  <c r="AN176" i="98"/>
  <c r="AM176" i="98"/>
  <c r="BF176" i="98" s="1"/>
  <c r="BE175" i="98"/>
  <c r="BD175" i="98"/>
  <c r="BC175" i="98"/>
  <c r="BB175" i="98"/>
  <c r="BA175" i="98"/>
  <c r="AZ175" i="98"/>
  <c r="AY175" i="98"/>
  <c r="AX175" i="98"/>
  <c r="AW175" i="98"/>
  <c r="AV175" i="98"/>
  <c r="AU175" i="98"/>
  <c r="AT175" i="98"/>
  <c r="AS175" i="98"/>
  <c r="AR175" i="98"/>
  <c r="AQ175" i="98"/>
  <c r="AP175" i="98"/>
  <c r="AO175" i="98"/>
  <c r="AN175" i="98"/>
  <c r="AM175" i="98"/>
  <c r="AI175" i="98"/>
  <c r="AH175" i="98"/>
  <c r="BE174" i="98"/>
  <c r="BD174" i="98"/>
  <c r="BC174" i="98"/>
  <c r="BB174" i="98"/>
  <c r="BA174" i="98"/>
  <c r="AZ174" i="98"/>
  <c r="AY174" i="98"/>
  <c r="AX174" i="98"/>
  <c r="AW174" i="98"/>
  <c r="AV174" i="98"/>
  <c r="AU174" i="98"/>
  <c r="AT174" i="98"/>
  <c r="AS174" i="98"/>
  <c r="AR174" i="98"/>
  <c r="AQ174" i="98"/>
  <c r="AP174" i="98"/>
  <c r="AO174" i="98"/>
  <c r="AN174" i="98"/>
  <c r="AM174" i="98"/>
  <c r="AI174" i="98"/>
  <c r="AH174" i="98"/>
  <c r="BE173" i="98"/>
  <c r="BD173" i="98"/>
  <c r="BC173" i="98"/>
  <c r="BB173" i="98"/>
  <c r="BA173" i="98"/>
  <c r="AZ173" i="98"/>
  <c r="AY173" i="98"/>
  <c r="AX173" i="98"/>
  <c r="AW173" i="98"/>
  <c r="AV173" i="98"/>
  <c r="AU173" i="98"/>
  <c r="AT173" i="98"/>
  <c r="AS173" i="98"/>
  <c r="AR173" i="98"/>
  <c r="AQ173" i="98"/>
  <c r="AP173" i="98"/>
  <c r="AO173" i="98"/>
  <c r="AN173" i="98"/>
  <c r="AM173" i="98"/>
  <c r="AI173" i="98"/>
  <c r="AH173" i="98"/>
  <c r="BE172" i="98"/>
  <c r="BD172" i="98"/>
  <c r="BC172" i="98"/>
  <c r="BB172" i="98"/>
  <c r="BA172" i="98"/>
  <c r="AZ172" i="98"/>
  <c r="AY172" i="98"/>
  <c r="AX172" i="98"/>
  <c r="AW172" i="98"/>
  <c r="AV172" i="98"/>
  <c r="AU172" i="98"/>
  <c r="AT172" i="98"/>
  <c r="AS172" i="98"/>
  <c r="AR172" i="98"/>
  <c r="AQ172" i="98"/>
  <c r="AP172" i="98"/>
  <c r="AO172" i="98"/>
  <c r="AN172" i="98"/>
  <c r="AM172" i="98"/>
  <c r="AI172" i="98"/>
  <c r="AH172" i="98"/>
  <c r="BE171" i="98"/>
  <c r="BD171" i="98"/>
  <c r="BC171" i="98"/>
  <c r="BB171" i="98"/>
  <c r="BA171" i="98"/>
  <c r="AZ171" i="98"/>
  <c r="AY171" i="98"/>
  <c r="AX171" i="98"/>
  <c r="AW171" i="98"/>
  <c r="AV171" i="98"/>
  <c r="AU171" i="98"/>
  <c r="AT171" i="98"/>
  <c r="AS171" i="98"/>
  <c r="AR171" i="98"/>
  <c r="AQ171" i="98"/>
  <c r="AP171" i="98"/>
  <c r="BF171" i="98" s="1"/>
  <c r="AO171" i="98"/>
  <c r="AN171" i="98"/>
  <c r="AM171" i="98"/>
  <c r="AI171" i="98"/>
  <c r="AJ171" i="98" s="1"/>
  <c r="AH171" i="98"/>
  <c r="BE170" i="98"/>
  <c r="BD170" i="98"/>
  <c r="BC170" i="98"/>
  <c r="BB170" i="98"/>
  <c r="BA170" i="98"/>
  <c r="AZ170" i="98"/>
  <c r="AY170" i="98"/>
  <c r="AX170" i="98"/>
  <c r="AW170" i="98"/>
  <c r="AV170" i="98"/>
  <c r="AU170" i="98"/>
  <c r="AT170" i="98"/>
  <c r="AS170" i="98"/>
  <c r="AR170" i="98"/>
  <c r="AQ170" i="98"/>
  <c r="AP170" i="98"/>
  <c r="AO170" i="98"/>
  <c r="AN170" i="98"/>
  <c r="AM170" i="98"/>
  <c r="AI170" i="98"/>
  <c r="AH170" i="98"/>
  <c r="BE169" i="98"/>
  <c r="BD169" i="98"/>
  <c r="BC169" i="98"/>
  <c r="BB169" i="98"/>
  <c r="BA169" i="98"/>
  <c r="AZ169" i="98"/>
  <c r="AY169" i="98"/>
  <c r="AX169" i="98"/>
  <c r="AW169" i="98"/>
  <c r="AV169" i="98"/>
  <c r="AU169" i="98"/>
  <c r="AT169" i="98"/>
  <c r="AS169" i="98"/>
  <c r="AR169" i="98"/>
  <c r="AQ169" i="98"/>
  <c r="AP169" i="98"/>
  <c r="AO169" i="98"/>
  <c r="AN169" i="98"/>
  <c r="AM169" i="98"/>
  <c r="AI169" i="98"/>
  <c r="AH169" i="98"/>
  <c r="BE168" i="98"/>
  <c r="BD168" i="98"/>
  <c r="BC168" i="98"/>
  <c r="BB168" i="98"/>
  <c r="BA168" i="98"/>
  <c r="AZ168" i="98"/>
  <c r="AY168" i="98"/>
  <c r="AX168" i="98"/>
  <c r="AW168" i="98"/>
  <c r="AV168" i="98"/>
  <c r="AU168" i="98"/>
  <c r="AT168" i="98"/>
  <c r="AS168" i="98"/>
  <c r="AR168" i="98"/>
  <c r="AQ168" i="98"/>
  <c r="AP168" i="98"/>
  <c r="AO168" i="98"/>
  <c r="AN168" i="98"/>
  <c r="AM168" i="98"/>
  <c r="AI168" i="98"/>
  <c r="AH168" i="98"/>
  <c r="BE167" i="98"/>
  <c r="BD167" i="98"/>
  <c r="BC167" i="98"/>
  <c r="BB167" i="98"/>
  <c r="BA167" i="98"/>
  <c r="AZ167" i="98"/>
  <c r="AY167" i="98"/>
  <c r="AX167" i="98"/>
  <c r="AW167" i="98"/>
  <c r="AV167" i="98"/>
  <c r="AU167" i="98"/>
  <c r="AT167" i="98"/>
  <c r="AS167" i="98"/>
  <c r="AR167" i="98"/>
  <c r="AQ167" i="98"/>
  <c r="AP167" i="98"/>
  <c r="AO167" i="98"/>
  <c r="AN167" i="98"/>
  <c r="AM167" i="98"/>
  <c r="AI167" i="98"/>
  <c r="AJ167" i="98" s="1"/>
  <c r="AH167" i="98"/>
  <c r="BE166" i="98"/>
  <c r="BD166" i="98"/>
  <c r="BC166" i="98"/>
  <c r="BB166" i="98"/>
  <c r="BA166" i="98"/>
  <c r="AZ166" i="98"/>
  <c r="AY166" i="98"/>
  <c r="AX166" i="98"/>
  <c r="AW166" i="98"/>
  <c r="AV166" i="98"/>
  <c r="AU166" i="98"/>
  <c r="AT166" i="98"/>
  <c r="AS166" i="98"/>
  <c r="AR166" i="98"/>
  <c r="AQ166" i="98"/>
  <c r="AP166" i="98"/>
  <c r="AO166" i="98"/>
  <c r="AN166" i="98"/>
  <c r="AM166" i="98"/>
  <c r="AI166" i="98"/>
  <c r="AH166" i="98"/>
  <c r="BE165" i="98"/>
  <c r="BD165" i="98"/>
  <c r="BC165" i="98"/>
  <c r="BB165" i="98"/>
  <c r="BA165" i="98"/>
  <c r="AZ165" i="98"/>
  <c r="AY165" i="98"/>
  <c r="AX165" i="98"/>
  <c r="AW165" i="98"/>
  <c r="AV165" i="98"/>
  <c r="AU165" i="98"/>
  <c r="AT165" i="98"/>
  <c r="AS165" i="98"/>
  <c r="AR165" i="98"/>
  <c r="AQ165" i="98"/>
  <c r="AP165" i="98"/>
  <c r="AO165" i="98"/>
  <c r="AN165" i="98"/>
  <c r="AM165" i="98"/>
  <c r="AI165" i="98"/>
  <c r="AH165" i="98"/>
  <c r="AJ165" i="98" s="1"/>
  <c r="BE164" i="98"/>
  <c r="BD164" i="98"/>
  <c r="BC164" i="98"/>
  <c r="BB164" i="98"/>
  <c r="BA164" i="98"/>
  <c r="AZ164" i="98"/>
  <c r="AY164" i="98"/>
  <c r="AX164" i="98"/>
  <c r="AW164" i="98"/>
  <c r="AV164" i="98"/>
  <c r="AU164" i="98"/>
  <c r="AT164" i="98"/>
  <c r="AS164" i="98"/>
  <c r="AR164" i="98"/>
  <c r="AQ164" i="98"/>
  <c r="AP164" i="98"/>
  <c r="AO164" i="98"/>
  <c r="AN164" i="98"/>
  <c r="AM164" i="98"/>
  <c r="AI164" i="98"/>
  <c r="AH164" i="98"/>
  <c r="BE163" i="98"/>
  <c r="BD163" i="98"/>
  <c r="BC163" i="98"/>
  <c r="BB163" i="98"/>
  <c r="BA163" i="98"/>
  <c r="AZ163" i="98"/>
  <c r="AY163" i="98"/>
  <c r="AX163" i="98"/>
  <c r="AW163" i="98"/>
  <c r="AV163" i="98"/>
  <c r="AU163" i="98"/>
  <c r="AT163" i="98"/>
  <c r="AS163" i="98"/>
  <c r="AR163" i="98"/>
  <c r="AQ163" i="98"/>
  <c r="AP163" i="98"/>
  <c r="BF163" i="98" s="1"/>
  <c r="AO163" i="98"/>
  <c r="AN163" i="98"/>
  <c r="AM163" i="98"/>
  <c r="AJ163" i="98"/>
  <c r="AI163" i="98"/>
  <c r="AH163" i="98"/>
  <c r="BE162" i="98"/>
  <c r="BD162" i="98"/>
  <c r="BC162" i="98"/>
  <c r="BB162" i="98"/>
  <c r="BA162" i="98"/>
  <c r="AZ162" i="98"/>
  <c r="AY162" i="98"/>
  <c r="AX162" i="98"/>
  <c r="AW162" i="98"/>
  <c r="AV162" i="98"/>
  <c r="AU162" i="98"/>
  <c r="AT162" i="98"/>
  <c r="AS162" i="98"/>
  <c r="AR162" i="98"/>
  <c r="AQ162" i="98"/>
  <c r="AP162" i="98"/>
  <c r="AO162" i="98"/>
  <c r="AN162" i="98"/>
  <c r="AM162" i="98"/>
  <c r="AI162" i="98"/>
  <c r="AH162" i="98"/>
  <c r="BE161" i="98"/>
  <c r="BD161" i="98"/>
  <c r="BC161" i="98"/>
  <c r="BB161" i="98"/>
  <c r="BA161" i="98"/>
  <c r="AZ161" i="98"/>
  <c r="AY161" i="98"/>
  <c r="AX161" i="98"/>
  <c r="AW161" i="98"/>
  <c r="AV161" i="98"/>
  <c r="AU161" i="98"/>
  <c r="AT161" i="98"/>
  <c r="AS161" i="98"/>
  <c r="AR161" i="98"/>
  <c r="AQ161" i="98"/>
  <c r="AP161" i="98"/>
  <c r="AO161" i="98"/>
  <c r="AN161" i="98"/>
  <c r="AM161" i="98"/>
  <c r="BE160" i="98"/>
  <c r="BD160" i="98"/>
  <c r="BC160" i="98"/>
  <c r="BB160" i="98"/>
  <c r="BA160" i="98"/>
  <c r="AZ160" i="98"/>
  <c r="AY160" i="98"/>
  <c r="AX160" i="98"/>
  <c r="AW160" i="98"/>
  <c r="AV160" i="98"/>
  <c r="AU160" i="98"/>
  <c r="AT160" i="98"/>
  <c r="AS160" i="98"/>
  <c r="AR160" i="98"/>
  <c r="AQ160" i="98"/>
  <c r="AP160" i="98"/>
  <c r="AO160" i="98"/>
  <c r="AN160" i="98"/>
  <c r="AM160" i="98"/>
  <c r="AI160" i="98"/>
  <c r="AH160" i="98"/>
  <c r="BE159" i="98"/>
  <c r="BD159" i="98"/>
  <c r="BC159" i="98"/>
  <c r="BB159" i="98"/>
  <c r="BA159" i="98"/>
  <c r="AZ159" i="98"/>
  <c r="AY159" i="98"/>
  <c r="AX159" i="98"/>
  <c r="AW159" i="98"/>
  <c r="AV159" i="98"/>
  <c r="AU159" i="98"/>
  <c r="AT159" i="98"/>
  <c r="AS159" i="98"/>
  <c r="AR159" i="98"/>
  <c r="AQ159" i="98"/>
  <c r="AP159" i="98"/>
  <c r="AO159" i="98"/>
  <c r="AN159" i="98"/>
  <c r="AM159" i="98"/>
  <c r="AI159" i="98"/>
  <c r="AH159" i="98"/>
  <c r="BE158" i="98"/>
  <c r="BD158" i="98"/>
  <c r="BC158" i="98"/>
  <c r="BB158" i="98"/>
  <c r="BA158" i="98"/>
  <c r="AZ158" i="98"/>
  <c r="AY158" i="98"/>
  <c r="AX158" i="98"/>
  <c r="AW158" i="98"/>
  <c r="AV158" i="98"/>
  <c r="AU158" i="98"/>
  <c r="AT158" i="98"/>
  <c r="AS158" i="98"/>
  <c r="AR158" i="98"/>
  <c r="AQ158" i="98"/>
  <c r="AP158" i="98"/>
  <c r="AO158" i="98"/>
  <c r="AN158" i="98"/>
  <c r="AM158" i="98"/>
  <c r="AI158" i="98"/>
  <c r="AJ158" i="98" s="1"/>
  <c r="AH158" i="98"/>
  <c r="BE157" i="98"/>
  <c r="BD157" i="98"/>
  <c r="BC157" i="98"/>
  <c r="BB157" i="98"/>
  <c r="BA157" i="98"/>
  <c r="AZ157" i="98"/>
  <c r="AY157" i="98"/>
  <c r="AX157" i="98"/>
  <c r="AW157" i="98"/>
  <c r="AV157" i="98"/>
  <c r="AU157" i="98"/>
  <c r="AT157" i="98"/>
  <c r="AS157" i="98"/>
  <c r="AR157" i="98"/>
  <c r="AQ157" i="98"/>
  <c r="AP157" i="98"/>
  <c r="AO157" i="98"/>
  <c r="AN157" i="98"/>
  <c r="AM157" i="98"/>
  <c r="BF157" i="98" s="1"/>
  <c r="AI157" i="98"/>
  <c r="AH157" i="98"/>
  <c r="AJ157" i="98" s="1"/>
  <c r="BE156" i="98"/>
  <c r="BD156" i="98"/>
  <c r="BC156" i="98"/>
  <c r="BB156" i="98"/>
  <c r="BA156" i="98"/>
  <c r="AZ156" i="98"/>
  <c r="AY156" i="98"/>
  <c r="AX156" i="98"/>
  <c r="AW156" i="98"/>
  <c r="AV156" i="98"/>
  <c r="AU156" i="98"/>
  <c r="AT156" i="98"/>
  <c r="AS156" i="98"/>
  <c r="AR156" i="98"/>
  <c r="AQ156" i="98"/>
  <c r="AP156" i="98"/>
  <c r="AO156" i="98"/>
  <c r="AN156" i="98"/>
  <c r="AM156" i="98"/>
  <c r="AI156" i="98"/>
  <c r="AH156" i="98"/>
  <c r="BE155" i="98"/>
  <c r="BD155" i="98"/>
  <c r="BC155" i="98"/>
  <c r="BB155" i="98"/>
  <c r="BA155" i="98"/>
  <c r="AZ155" i="98"/>
  <c r="AY155" i="98"/>
  <c r="AX155" i="98"/>
  <c r="AW155" i="98"/>
  <c r="AV155" i="98"/>
  <c r="AU155" i="98"/>
  <c r="AT155" i="98"/>
  <c r="AS155" i="98"/>
  <c r="AR155" i="98"/>
  <c r="AQ155" i="98"/>
  <c r="AP155" i="98"/>
  <c r="AO155" i="98"/>
  <c r="AN155" i="98"/>
  <c r="AM155" i="98"/>
  <c r="AI155" i="98"/>
  <c r="AJ155" i="98" s="1"/>
  <c r="AH155" i="98"/>
  <c r="BE154" i="98"/>
  <c r="BD154" i="98"/>
  <c r="BC154" i="98"/>
  <c r="BB154" i="98"/>
  <c r="BA154" i="98"/>
  <c r="AZ154" i="98"/>
  <c r="AY154" i="98"/>
  <c r="AX154" i="98"/>
  <c r="AW154" i="98"/>
  <c r="AV154" i="98"/>
  <c r="AU154" i="98"/>
  <c r="AT154" i="98"/>
  <c r="AS154" i="98"/>
  <c r="AR154" i="98"/>
  <c r="AQ154" i="98"/>
  <c r="AP154" i="98"/>
  <c r="AO154" i="98"/>
  <c r="AN154" i="98"/>
  <c r="AM154" i="98"/>
  <c r="AI154" i="98"/>
  <c r="AH154" i="98"/>
  <c r="BE153" i="98"/>
  <c r="BD153" i="98"/>
  <c r="BC153" i="98"/>
  <c r="BB153" i="98"/>
  <c r="BA153" i="98"/>
  <c r="AZ153" i="98"/>
  <c r="AY153" i="98"/>
  <c r="AX153" i="98"/>
  <c r="AW153" i="98"/>
  <c r="AV153" i="98"/>
  <c r="AU153" i="98"/>
  <c r="AT153" i="98"/>
  <c r="AS153" i="98"/>
  <c r="AR153" i="98"/>
  <c r="AQ153" i="98"/>
  <c r="AP153" i="98"/>
  <c r="AO153" i="98"/>
  <c r="AN153" i="98"/>
  <c r="AM153" i="98"/>
  <c r="AI153" i="98"/>
  <c r="AH153" i="98"/>
  <c r="AJ153" i="98" s="1"/>
  <c r="BE152" i="98"/>
  <c r="BD152" i="98"/>
  <c r="BC152" i="98"/>
  <c r="BB152" i="98"/>
  <c r="BA152" i="98"/>
  <c r="AZ152" i="98"/>
  <c r="AY152" i="98"/>
  <c r="AX152" i="98"/>
  <c r="AW152" i="98"/>
  <c r="AV152" i="98"/>
  <c r="AU152" i="98"/>
  <c r="AT152" i="98"/>
  <c r="AS152" i="98"/>
  <c r="AR152" i="98"/>
  <c r="AQ152" i="98"/>
  <c r="AP152" i="98"/>
  <c r="AO152" i="98"/>
  <c r="AN152" i="98"/>
  <c r="AM152" i="98"/>
  <c r="AI152" i="98"/>
  <c r="AJ152" i="98" s="1"/>
  <c r="AH152" i="98"/>
  <c r="BE151" i="98"/>
  <c r="BD151" i="98"/>
  <c r="BC151" i="98"/>
  <c r="BB151" i="98"/>
  <c r="BA151" i="98"/>
  <c r="AZ151" i="98"/>
  <c r="AY151" i="98"/>
  <c r="AX151" i="98"/>
  <c r="AW151" i="98"/>
  <c r="AV151" i="98"/>
  <c r="AU151" i="98"/>
  <c r="AT151" i="98"/>
  <c r="AS151" i="98"/>
  <c r="AR151" i="98"/>
  <c r="AQ151" i="98"/>
  <c r="AP151" i="98"/>
  <c r="AO151" i="98"/>
  <c r="AN151" i="98"/>
  <c r="AM151" i="98"/>
  <c r="AI151" i="98"/>
  <c r="AH151" i="98"/>
  <c r="BE150" i="98"/>
  <c r="BD150" i="98"/>
  <c r="BC150" i="98"/>
  <c r="BB150" i="98"/>
  <c r="BA150" i="98"/>
  <c r="AZ150" i="98"/>
  <c r="AY150" i="98"/>
  <c r="AX150" i="98"/>
  <c r="AW150" i="98"/>
  <c r="AV150" i="98"/>
  <c r="AU150" i="98"/>
  <c r="AT150" i="98"/>
  <c r="AS150" i="98"/>
  <c r="AR150" i="98"/>
  <c r="AQ150" i="98"/>
  <c r="AP150" i="98"/>
  <c r="AO150" i="98"/>
  <c r="AN150" i="98"/>
  <c r="AM150" i="98"/>
  <c r="AI150" i="98"/>
  <c r="AH150" i="98"/>
  <c r="BE149" i="98"/>
  <c r="BD149" i="98"/>
  <c r="BC149" i="98"/>
  <c r="BB149" i="98"/>
  <c r="BA149" i="98"/>
  <c r="AZ149" i="98"/>
  <c r="AY149" i="98"/>
  <c r="AX149" i="98"/>
  <c r="AW149" i="98"/>
  <c r="AV149" i="98"/>
  <c r="AU149" i="98"/>
  <c r="AT149" i="98"/>
  <c r="AS149" i="98"/>
  <c r="AR149" i="98"/>
  <c r="AQ149" i="98"/>
  <c r="AP149" i="98"/>
  <c r="AO149" i="98"/>
  <c r="AN149" i="98"/>
  <c r="AM149" i="98"/>
  <c r="AI149" i="98"/>
  <c r="AH149" i="98"/>
  <c r="BE148" i="98"/>
  <c r="BD148" i="98"/>
  <c r="BC148" i="98"/>
  <c r="BB148" i="98"/>
  <c r="BA148" i="98"/>
  <c r="AZ148" i="98"/>
  <c r="AY148" i="98"/>
  <c r="AX148" i="98"/>
  <c r="AW148" i="98"/>
  <c r="AV148" i="98"/>
  <c r="AU148" i="98"/>
  <c r="AT148" i="98"/>
  <c r="AS148" i="98"/>
  <c r="AR148" i="98"/>
  <c r="AQ148" i="98"/>
  <c r="AP148" i="98"/>
  <c r="AO148" i="98"/>
  <c r="AN148" i="98"/>
  <c r="AM148" i="98"/>
  <c r="AI148" i="98"/>
  <c r="AJ148" i="98" s="1"/>
  <c r="AH148" i="98"/>
  <c r="BE147" i="98"/>
  <c r="BD147" i="98"/>
  <c r="BC147" i="98"/>
  <c r="BB147" i="98"/>
  <c r="BA147" i="98"/>
  <c r="AZ147" i="98"/>
  <c r="AY147" i="98"/>
  <c r="AX147" i="98"/>
  <c r="AW147" i="98"/>
  <c r="AV147" i="98"/>
  <c r="AU147" i="98"/>
  <c r="AT147" i="98"/>
  <c r="AS147" i="98"/>
  <c r="AR147" i="98"/>
  <c r="AQ147" i="98"/>
  <c r="AP147" i="98"/>
  <c r="AO147" i="98"/>
  <c r="AN147" i="98"/>
  <c r="AM147" i="98"/>
  <c r="AI147" i="98"/>
  <c r="AH147" i="98"/>
  <c r="BE146" i="98"/>
  <c r="BD146" i="98"/>
  <c r="BC146" i="98"/>
  <c r="BB146" i="98"/>
  <c r="BA146" i="98"/>
  <c r="AZ146" i="98"/>
  <c r="AY146" i="98"/>
  <c r="AX146" i="98"/>
  <c r="AW146" i="98"/>
  <c r="AV146" i="98"/>
  <c r="AU146" i="98"/>
  <c r="AT146" i="98"/>
  <c r="AS146" i="98"/>
  <c r="AR146" i="98"/>
  <c r="AQ146" i="98"/>
  <c r="AP146" i="98"/>
  <c r="AO146" i="98"/>
  <c r="AN146" i="98"/>
  <c r="AM146" i="98"/>
  <c r="AI146" i="98"/>
  <c r="AH146" i="98"/>
  <c r="BE145" i="98"/>
  <c r="BD145" i="98"/>
  <c r="BC145" i="98"/>
  <c r="BB145" i="98"/>
  <c r="BA145" i="98"/>
  <c r="AZ145" i="98"/>
  <c r="AY145" i="98"/>
  <c r="AX145" i="98"/>
  <c r="AW145" i="98"/>
  <c r="AV145" i="98"/>
  <c r="AU145" i="98"/>
  <c r="AT145" i="98"/>
  <c r="AS145" i="98"/>
  <c r="AR145" i="98"/>
  <c r="AQ145" i="98"/>
  <c r="AP145" i="98"/>
  <c r="AO145" i="98"/>
  <c r="AN145" i="98"/>
  <c r="AM145" i="98"/>
  <c r="AI145" i="98"/>
  <c r="AH145" i="98"/>
  <c r="BE144" i="98"/>
  <c r="BD144" i="98"/>
  <c r="BC144" i="98"/>
  <c r="BB144" i="98"/>
  <c r="BA144" i="98"/>
  <c r="AZ144" i="98"/>
  <c r="AY144" i="98"/>
  <c r="AX144" i="98"/>
  <c r="AW144" i="98"/>
  <c r="AV144" i="98"/>
  <c r="AU144" i="98"/>
  <c r="AT144" i="98"/>
  <c r="AS144" i="98"/>
  <c r="AR144" i="98"/>
  <c r="AQ144" i="98"/>
  <c r="AP144" i="98"/>
  <c r="AO144" i="98"/>
  <c r="AN144" i="98"/>
  <c r="AM144" i="98"/>
  <c r="AI144" i="98"/>
  <c r="AJ144" i="98" s="1"/>
  <c r="AH144" i="98"/>
  <c r="BE143" i="98"/>
  <c r="BD143" i="98"/>
  <c r="BC143" i="98"/>
  <c r="BB143" i="98"/>
  <c r="BA143" i="98"/>
  <c r="AZ143" i="98"/>
  <c r="AY143" i="98"/>
  <c r="AX143" i="98"/>
  <c r="AW143" i="98"/>
  <c r="AV143" i="98"/>
  <c r="AU143" i="98"/>
  <c r="AT143" i="98"/>
  <c r="AS143" i="98"/>
  <c r="AR143" i="98"/>
  <c r="AQ143" i="98"/>
  <c r="AP143" i="98"/>
  <c r="AO143" i="98"/>
  <c r="AN143" i="98"/>
  <c r="AM143" i="98"/>
  <c r="AI143" i="98"/>
  <c r="AH143" i="98"/>
  <c r="BE142" i="98"/>
  <c r="BD142" i="98"/>
  <c r="BC142" i="98"/>
  <c r="BB142" i="98"/>
  <c r="BA142" i="98"/>
  <c r="AZ142" i="98"/>
  <c r="AY142" i="98"/>
  <c r="AX142" i="98"/>
  <c r="AW142" i="98"/>
  <c r="AV142" i="98"/>
  <c r="AU142" i="98"/>
  <c r="AT142" i="98"/>
  <c r="AS142" i="98"/>
  <c r="AR142" i="98"/>
  <c r="AQ142" i="98"/>
  <c r="AP142" i="98"/>
  <c r="AO142" i="98"/>
  <c r="AN142" i="98"/>
  <c r="AM142" i="98"/>
  <c r="AI142" i="98"/>
  <c r="AH142" i="98"/>
  <c r="BE141" i="98"/>
  <c r="BD141" i="98"/>
  <c r="BC141" i="98"/>
  <c r="BB141" i="98"/>
  <c r="BA141" i="98"/>
  <c r="AZ141" i="98"/>
  <c r="AY141" i="98"/>
  <c r="AX141" i="98"/>
  <c r="AW141" i="98"/>
  <c r="AV141" i="98"/>
  <c r="AU141" i="98"/>
  <c r="AT141" i="98"/>
  <c r="AS141" i="98"/>
  <c r="AR141" i="98"/>
  <c r="AQ141" i="98"/>
  <c r="AP141" i="98"/>
  <c r="AO141" i="98"/>
  <c r="AN141" i="98"/>
  <c r="AM141" i="98"/>
  <c r="AI141" i="98"/>
  <c r="AH141" i="98"/>
  <c r="AJ141" i="98" s="1"/>
  <c r="BE140" i="98"/>
  <c r="BD140" i="98"/>
  <c r="BC140" i="98"/>
  <c r="BB140" i="98"/>
  <c r="BA140" i="98"/>
  <c r="AZ140" i="98"/>
  <c r="AY140" i="98"/>
  <c r="AX140" i="98"/>
  <c r="AW140" i="98"/>
  <c r="AV140" i="98"/>
  <c r="AU140" i="98"/>
  <c r="AT140" i="98"/>
  <c r="AS140" i="98"/>
  <c r="AR140" i="98"/>
  <c r="AQ140" i="98"/>
  <c r="AP140" i="98"/>
  <c r="AO140" i="98"/>
  <c r="AN140" i="98"/>
  <c r="AM140" i="98"/>
  <c r="AI140" i="98"/>
  <c r="AH140" i="98"/>
  <c r="BE139" i="98"/>
  <c r="BD139" i="98"/>
  <c r="BC139" i="98"/>
  <c r="BB139" i="98"/>
  <c r="BA139" i="98"/>
  <c r="AZ139" i="98"/>
  <c r="AY139" i="98"/>
  <c r="AX139" i="98"/>
  <c r="AW139" i="98"/>
  <c r="AV139" i="98"/>
  <c r="AU139" i="98"/>
  <c r="AT139" i="98"/>
  <c r="AS139" i="98"/>
  <c r="AR139" i="98"/>
  <c r="AQ139" i="98"/>
  <c r="AP139" i="98"/>
  <c r="AO139" i="98"/>
  <c r="AN139" i="98"/>
  <c r="AM139" i="98"/>
  <c r="AI139" i="98"/>
  <c r="AJ139" i="98" s="1"/>
  <c r="AH139" i="98"/>
  <c r="BE138" i="98"/>
  <c r="BD138" i="98"/>
  <c r="BC138" i="98"/>
  <c r="BB138" i="98"/>
  <c r="BA138" i="98"/>
  <c r="AZ138" i="98"/>
  <c r="AY138" i="98"/>
  <c r="AX138" i="98"/>
  <c r="AW138" i="98"/>
  <c r="AV138" i="98"/>
  <c r="AU138" i="98"/>
  <c r="AT138" i="98"/>
  <c r="AS138" i="98"/>
  <c r="AR138" i="98"/>
  <c r="AQ138" i="98"/>
  <c r="AP138" i="98"/>
  <c r="AO138" i="98"/>
  <c r="AN138" i="98"/>
  <c r="AM138" i="98"/>
  <c r="AI138" i="98"/>
  <c r="AH138" i="98"/>
  <c r="BE137" i="98"/>
  <c r="BD137" i="98"/>
  <c r="BC137" i="98"/>
  <c r="BB137" i="98"/>
  <c r="BA137" i="98"/>
  <c r="AZ137" i="98"/>
  <c r="AY137" i="98"/>
  <c r="AX137" i="98"/>
  <c r="AW137" i="98"/>
  <c r="AV137" i="98"/>
  <c r="AU137" i="98"/>
  <c r="AT137" i="98"/>
  <c r="AS137" i="98"/>
  <c r="AR137" i="98"/>
  <c r="AQ137" i="98"/>
  <c r="AP137" i="98"/>
  <c r="AO137" i="98"/>
  <c r="AN137" i="98"/>
  <c r="AM137" i="98"/>
  <c r="AI137" i="98"/>
  <c r="AH137" i="98"/>
  <c r="BE136" i="98"/>
  <c r="BD136" i="98"/>
  <c r="BC136" i="98"/>
  <c r="BB136" i="98"/>
  <c r="BA136" i="98"/>
  <c r="AZ136" i="98"/>
  <c r="AY136" i="98"/>
  <c r="AX136" i="98"/>
  <c r="AW136" i="98"/>
  <c r="AV136" i="98"/>
  <c r="AU136" i="98"/>
  <c r="AT136" i="98"/>
  <c r="AS136" i="98"/>
  <c r="AR136" i="98"/>
  <c r="AQ136" i="98"/>
  <c r="AP136" i="98"/>
  <c r="AO136" i="98"/>
  <c r="AN136" i="98"/>
  <c r="AM136" i="98"/>
  <c r="AI136" i="98"/>
  <c r="AJ136" i="98" s="1"/>
  <c r="AH136" i="98"/>
  <c r="BE135" i="98"/>
  <c r="BD135" i="98"/>
  <c r="BC135" i="98"/>
  <c r="BB135" i="98"/>
  <c r="BA135" i="98"/>
  <c r="AZ135" i="98"/>
  <c r="AY135" i="98"/>
  <c r="AX135" i="98"/>
  <c r="AW135" i="98"/>
  <c r="AV135" i="98"/>
  <c r="AU135" i="98"/>
  <c r="AT135" i="98"/>
  <c r="AS135" i="98"/>
  <c r="AR135" i="98"/>
  <c r="AQ135" i="98"/>
  <c r="AP135" i="98"/>
  <c r="AO135" i="98"/>
  <c r="AN135" i="98"/>
  <c r="AM135" i="98"/>
  <c r="AI135" i="98"/>
  <c r="AH135" i="98"/>
  <c r="BE134" i="98"/>
  <c r="BD134" i="98"/>
  <c r="BC134" i="98"/>
  <c r="BB134" i="98"/>
  <c r="BA134" i="98"/>
  <c r="AZ134" i="98"/>
  <c r="AY134" i="98"/>
  <c r="AX134" i="98"/>
  <c r="AW134" i="98"/>
  <c r="AV134" i="98"/>
  <c r="AU134" i="98"/>
  <c r="AT134" i="98"/>
  <c r="AS134" i="98"/>
  <c r="AR134" i="98"/>
  <c r="AQ134" i="98"/>
  <c r="AP134" i="98"/>
  <c r="AO134" i="98"/>
  <c r="AN134" i="98"/>
  <c r="AM134" i="98"/>
  <c r="AI134" i="98"/>
  <c r="AH134" i="98"/>
  <c r="BE133" i="98"/>
  <c r="BD133" i="98"/>
  <c r="BC133" i="98"/>
  <c r="BB133" i="98"/>
  <c r="BA133" i="98"/>
  <c r="AZ133" i="98"/>
  <c r="AY133" i="98"/>
  <c r="AX133" i="98"/>
  <c r="AW133" i="98"/>
  <c r="AV133" i="98"/>
  <c r="AU133" i="98"/>
  <c r="AT133" i="98"/>
  <c r="AS133" i="98"/>
  <c r="AR133" i="98"/>
  <c r="AQ133" i="98"/>
  <c r="AP133" i="98"/>
  <c r="AO133" i="98"/>
  <c r="AN133" i="98"/>
  <c r="AM133" i="98"/>
  <c r="AI133" i="98"/>
  <c r="AH133" i="98"/>
  <c r="BE132" i="98"/>
  <c r="BD132" i="98"/>
  <c r="BC132" i="98"/>
  <c r="BB132" i="98"/>
  <c r="BA132" i="98"/>
  <c r="AZ132" i="98"/>
  <c r="AY132" i="98"/>
  <c r="AX132" i="98"/>
  <c r="AW132" i="98"/>
  <c r="AV132" i="98"/>
  <c r="AU132" i="98"/>
  <c r="AT132" i="98"/>
  <c r="AS132" i="98"/>
  <c r="AR132" i="98"/>
  <c r="AQ132" i="98"/>
  <c r="AP132" i="98"/>
  <c r="AO132" i="98"/>
  <c r="AN132" i="98"/>
  <c r="AM132" i="98"/>
  <c r="AI132" i="98"/>
  <c r="AH132" i="98"/>
  <c r="BE131" i="98"/>
  <c r="BD131" i="98"/>
  <c r="BC131" i="98"/>
  <c r="BB131" i="98"/>
  <c r="BA131" i="98"/>
  <c r="AZ131" i="98"/>
  <c r="AY131" i="98"/>
  <c r="AX131" i="98"/>
  <c r="AW131" i="98"/>
  <c r="AV131" i="98"/>
  <c r="AU131" i="98"/>
  <c r="AT131" i="98"/>
  <c r="AS131" i="98"/>
  <c r="AR131" i="98"/>
  <c r="AQ131" i="98"/>
  <c r="AP131" i="98"/>
  <c r="AO131" i="98"/>
  <c r="AN131" i="98"/>
  <c r="AM131" i="98"/>
  <c r="AI131" i="98"/>
  <c r="AH131" i="98"/>
  <c r="BE130" i="98"/>
  <c r="BD130" i="98"/>
  <c r="BC130" i="98"/>
  <c r="BB130" i="98"/>
  <c r="BA130" i="98"/>
  <c r="AZ130" i="98"/>
  <c r="AY130" i="98"/>
  <c r="AX130" i="98"/>
  <c r="AW130" i="98"/>
  <c r="AV130" i="98"/>
  <c r="AU130" i="98"/>
  <c r="AT130" i="98"/>
  <c r="AS130" i="98"/>
  <c r="AR130" i="98"/>
  <c r="AQ130" i="98"/>
  <c r="AP130" i="98"/>
  <c r="AO130" i="98"/>
  <c r="AN130" i="98"/>
  <c r="AM130" i="98"/>
  <c r="AI130" i="98"/>
  <c r="AH130" i="98"/>
  <c r="BE129" i="98"/>
  <c r="BD129" i="98"/>
  <c r="BC129" i="98"/>
  <c r="BB129" i="98"/>
  <c r="BA129" i="98"/>
  <c r="AZ129" i="98"/>
  <c r="AY129" i="98"/>
  <c r="AX129" i="98"/>
  <c r="AW129" i="98"/>
  <c r="AV129" i="98"/>
  <c r="AU129" i="98"/>
  <c r="AT129" i="98"/>
  <c r="AS129" i="98"/>
  <c r="AR129" i="98"/>
  <c r="AQ129" i="98"/>
  <c r="AP129" i="98"/>
  <c r="AO129" i="98"/>
  <c r="AN129" i="98"/>
  <c r="AM129" i="98"/>
  <c r="AI129" i="98"/>
  <c r="AH129" i="98"/>
  <c r="BE128" i="98"/>
  <c r="BD128" i="98"/>
  <c r="BC128" i="98"/>
  <c r="BB128" i="98"/>
  <c r="BA128" i="98"/>
  <c r="AZ128" i="98"/>
  <c r="AY128" i="98"/>
  <c r="AX128" i="98"/>
  <c r="AW128" i="98"/>
  <c r="AV128" i="98"/>
  <c r="AU128" i="98"/>
  <c r="AT128" i="98"/>
  <c r="AS128" i="98"/>
  <c r="AR128" i="98"/>
  <c r="AQ128" i="98"/>
  <c r="AP128" i="98"/>
  <c r="AO128" i="98"/>
  <c r="AN128" i="98"/>
  <c r="AM128" i="98"/>
  <c r="AI128" i="98"/>
  <c r="AH128" i="98"/>
  <c r="BE127" i="98"/>
  <c r="BD127" i="98"/>
  <c r="BC127" i="98"/>
  <c r="BB127" i="98"/>
  <c r="BA127" i="98"/>
  <c r="AZ127" i="98"/>
  <c r="AY127" i="98"/>
  <c r="AX127" i="98"/>
  <c r="AW127" i="98"/>
  <c r="AV127" i="98"/>
  <c r="AU127" i="98"/>
  <c r="AT127" i="98"/>
  <c r="AS127" i="98"/>
  <c r="AR127" i="98"/>
  <c r="AQ127" i="98"/>
  <c r="AP127" i="98"/>
  <c r="AO127" i="98"/>
  <c r="AN127" i="98"/>
  <c r="AM127" i="98"/>
  <c r="AI127" i="98"/>
  <c r="AH127" i="98"/>
  <c r="BE126" i="98"/>
  <c r="BD126" i="98"/>
  <c r="BC126" i="98"/>
  <c r="BB126" i="98"/>
  <c r="BA126" i="98"/>
  <c r="AZ126" i="98"/>
  <c r="AY126" i="98"/>
  <c r="AX126" i="98"/>
  <c r="AW126" i="98"/>
  <c r="AV126" i="98"/>
  <c r="AU126" i="98"/>
  <c r="AT126" i="98"/>
  <c r="AS126" i="98"/>
  <c r="AR126" i="98"/>
  <c r="AQ126" i="98"/>
  <c r="AP126" i="98"/>
  <c r="AO126" i="98"/>
  <c r="AN126" i="98"/>
  <c r="AM126" i="98"/>
  <c r="AI126" i="98"/>
  <c r="AJ126" i="98" s="1"/>
  <c r="AH126" i="98"/>
  <c r="BE125" i="98"/>
  <c r="BD125" i="98"/>
  <c r="BC125" i="98"/>
  <c r="BB125" i="98"/>
  <c r="BA125" i="98"/>
  <c r="AZ125" i="98"/>
  <c r="AY125" i="98"/>
  <c r="AX125" i="98"/>
  <c r="AW125" i="98"/>
  <c r="AV125" i="98"/>
  <c r="AU125" i="98"/>
  <c r="AT125" i="98"/>
  <c r="AS125" i="98"/>
  <c r="AR125" i="98"/>
  <c r="AQ125" i="98"/>
  <c r="AP125" i="98"/>
  <c r="AO125" i="98"/>
  <c r="AN125" i="98"/>
  <c r="AM125" i="98"/>
  <c r="BF125" i="98" s="1"/>
  <c r="AI125" i="98"/>
  <c r="AH125" i="98"/>
  <c r="AJ125" i="98" s="1"/>
  <c r="BE124" i="98"/>
  <c r="BD124" i="98"/>
  <c r="BC124" i="98"/>
  <c r="BB124" i="98"/>
  <c r="BA124" i="98"/>
  <c r="AZ124" i="98"/>
  <c r="AY124" i="98"/>
  <c r="AX124" i="98"/>
  <c r="AW124" i="98"/>
  <c r="AV124" i="98"/>
  <c r="AU124" i="98"/>
  <c r="AT124" i="98"/>
  <c r="AS124" i="98"/>
  <c r="AR124" i="98"/>
  <c r="AQ124" i="98"/>
  <c r="AP124" i="98"/>
  <c r="AO124" i="98"/>
  <c r="AN124" i="98"/>
  <c r="AM124" i="98"/>
  <c r="AI124" i="98"/>
  <c r="AH124" i="98"/>
  <c r="BE123" i="98"/>
  <c r="BD123" i="98"/>
  <c r="BC123" i="98"/>
  <c r="BB123" i="98"/>
  <c r="BA123" i="98"/>
  <c r="AZ123" i="98"/>
  <c r="AY123" i="98"/>
  <c r="AX123" i="98"/>
  <c r="AW123" i="98"/>
  <c r="AV123" i="98"/>
  <c r="AU123" i="98"/>
  <c r="AT123" i="98"/>
  <c r="AS123" i="98"/>
  <c r="AR123" i="98"/>
  <c r="AQ123" i="98"/>
  <c r="AP123" i="98"/>
  <c r="AO123" i="98"/>
  <c r="AN123" i="98"/>
  <c r="AM123" i="98"/>
  <c r="AI123" i="98"/>
  <c r="AJ123" i="98" s="1"/>
  <c r="AH123" i="98"/>
  <c r="BE122" i="98"/>
  <c r="BD122" i="98"/>
  <c r="BC122" i="98"/>
  <c r="BB122" i="98"/>
  <c r="BA122" i="98"/>
  <c r="AZ122" i="98"/>
  <c r="AY122" i="98"/>
  <c r="AX122" i="98"/>
  <c r="AW122" i="98"/>
  <c r="AV122" i="98"/>
  <c r="AU122" i="98"/>
  <c r="AT122" i="98"/>
  <c r="AS122" i="98"/>
  <c r="AR122" i="98"/>
  <c r="AQ122" i="98"/>
  <c r="AP122" i="98"/>
  <c r="AO122" i="98"/>
  <c r="AN122" i="98"/>
  <c r="AM122" i="98"/>
  <c r="AI122" i="98"/>
  <c r="AH122" i="98"/>
  <c r="BE121" i="98"/>
  <c r="BD121" i="98"/>
  <c r="BC121" i="98"/>
  <c r="BB121" i="98"/>
  <c r="BA121" i="98"/>
  <c r="AZ121" i="98"/>
  <c r="AY121" i="98"/>
  <c r="AX121" i="98"/>
  <c r="AW121" i="98"/>
  <c r="AV121" i="98"/>
  <c r="AU121" i="98"/>
  <c r="AT121" i="98"/>
  <c r="AS121" i="98"/>
  <c r="AR121" i="98"/>
  <c r="AQ121" i="98"/>
  <c r="AP121" i="98"/>
  <c r="AO121" i="98"/>
  <c r="AN121" i="98"/>
  <c r="AM121" i="98"/>
  <c r="AI121" i="98"/>
  <c r="AH121" i="98"/>
  <c r="AJ121" i="98" s="1"/>
  <c r="BE120" i="98"/>
  <c r="BD120" i="98"/>
  <c r="BC120" i="98"/>
  <c r="BB120" i="98"/>
  <c r="BA120" i="98"/>
  <c r="AZ120" i="98"/>
  <c r="AY120" i="98"/>
  <c r="AX120" i="98"/>
  <c r="AW120" i="98"/>
  <c r="AV120" i="98"/>
  <c r="AU120" i="98"/>
  <c r="AT120" i="98"/>
  <c r="AS120" i="98"/>
  <c r="AR120" i="98"/>
  <c r="AQ120" i="98"/>
  <c r="AP120" i="98"/>
  <c r="AO120" i="98"/>
  <c r="AN120" i="98"/>
  <c r="AM120" i="98"/>
  <c r="AI120" i="98"/>
  <c r="AJ120" i="98" s="1"/>
  <c r="AH120" i="98"/>
  <c r="BE119" i="98"/>
  <c r="BD119" i="98"/>
  <c r="BC119" i="98"/>
  <c r="BB119" i="98"/>
  <c r="BA119" i="98"/>
  <c r="AZ119" i="98"/>
  <c r="AY119" i="98"/>
  <c r="AX119" i="98"/>
  <c r="AW119" i="98"/>
  <c r="AV119" i="98"/>
  <c r="AU119" i="98"/>
  <c r="AT119" i="98"/>
  <c r="AS119" i="98"/>
  <c r="AR119" i="98"/>
  <c r="AQ119" i="98"/>
  <c r="AP119" i="98"/>
  <c r="AO119" i="98"/>
  <c r="AN119" i="98"/>
  <c r="AM119" i="98"/>
  <c r="AI119" i="98"/>
  <c r="AH119" i="98"/>
  <c r="BE118" i="98"/>
  <c r="BD118" i="98"/>
  <c r="BC118" i="98"/>
  <c r="BB118" i="98"/>
  <c r="BA118" i="98"/>
  <c r="AZ118" i="98"/>
  <c r="AY118" i="98"/>
  <c r="AX118" i="98"/>
  <c r="AW118" i="98"/>
  <c r="AV118" i="98"/>
  <c r="AU118" i="98"/>
  <c r="AT118" i="98"/>
  <c r="AS118" i="98"/>
  <c r="AR118" i="98"/>
  <c r="AQ118" i="98"/>
  <c r="AP118" i="98"/>
  <c r="AO118" i="98"/>
  <c r="AN118" i="98"/>
  <c r="AM118" i="98"/>
  <c r="AI118" i="98"/>
  <c r="AH118" i="98"/>
  <c r="BE117" i="98"/>
  <c r="BD117" i="98"/>
  <c r="BC117" i="98"/>
  <c r="BB117" i="98"/>
  <c r="BA117" i="98"/>
  <c r="AZ117" i="98"/>
  <c r="AY117" i="98"/>
  <c r="AX117" i="98"/>
  <c r="AW117" i="98"/>
  <c r="AV117" i="98"/>
  <c r="AU117" i="98"/>
  <c r="AT117" i="98"/>
  <c r="AS117" i="98"/>
  <c r="AR117" i="98"/>
  <c r="AQ117" i="98"/>
  <c r="AP117" i="98"/>
  <c r="AO117" i="98"/>
  <c r="AN117" i="98"/>
  <c r="AM117" i="98"/>
  <c r="AI117" i="98"/>
  <c r="AH117" i="98"/>
  <c r="BE116" i="98"/>
  <c r="BD116" i="98"/>
  <c r="BC116" i="98"/>
  <c r="BB116" i="98"/>
  <c r="BA116" i="98"/>
  <c r="AZ116" i="98"/>
  <c r="AY116" i="98"/>
  <c r="AX116" i="98"/>
  <c r="AW116" i="98"/>
  <c r="AV116" i="98"/>
  <c r="AU116" i="98"/>
  <c r="AT116" i="98"/>
  <c r="AS116" i="98"/>
  <c r="AR116" i="98"/>
  <c r="AQ116" i="98"/>
  <c r="AP116" i="98"/>
  <c r="AO116" i="98"/>
  <c r="AN116" i="98"/>
  <c r="AM116" i="98"/>
  <c r="AI116" i="98"/>
  <c r="AJ116" i="98" s="1"/>
  <c r="AH116" i="98"/>
  <c r="BE115" i="98"/>
  <c r="BD115" i="98"/>
  <c r="BC115" i="98"/>
  <c r="BB115" i="98"/>
  <c r="BA115" i="98"/>
  <c r="AZ115" i="98"/>
  <c r="AY115" i="98"/>
  <c r="AX115" i="98"/>
  <c r="AW115" i="98"/>
  <c r="AV115" i="98"/>
  <c r="AU115" i="98"/>
  <c r="AT115" i="98"/>
  <c r="AS115" i="98"/>
  <c r="AR115" i="98"/>
  <c r="AQ115" i="98"/>
  <c r="AP115" i="98"/>
  <c r="AO115" i="98"/>
  <c r="AN115" i="98"/>
  <c r="AM115" i="98"/>
  <c r="AI115" i="98"/>
  <c r="AH115" i="98"/>
  <c r="BE114" i="98"/>
  <c r="BD114" i="98"/>
  <c r="BC114" i="98"/>
  <c r="BB114" i="98"/>
  <c r="BA114" i="98"/>
  <c r="AZ114" i="98"/>
  <c r="AY114" i="98"/>
  <c r="AX114" i="98"/>
  <c r="AW114" i="98"/>
  <c r="AV114" i="98"/>
  <c r="AU114" i="98"/>
  <c r="AT114" i="98"/>
  <c r="AS114" i="98"/>
  <c r="AR114" i="98"/>
  <c r="AQ114" i="98"/>
  <c r="AP114" i="98"/>
  <c r="AO114" i="98"/>
  <c r="AN114" i="98"/>
  <c r="AM114" i="98"/>
  <c r="AI114" i="98"/>
  <c r="AH114" i="98"/>
  <c r="BE113" i="98"/>
  <c r="BD113" i="98"/>
  <c r="BC113" i="98"/>
  <c r="BB113" i="98"/>
  <c r="BA113" i="98"/>
  <c r="AZ113" i="98"/>
  <c r="AY113" i="98"/>
  <c r="AX113" i="98"/>
  <c r="AW113" i="98"/>
  <c r="AV113" i="98"/>
  <c r="AU113" i="98"/>
  <c r="AT113" i="98"/>
  <c r="AS113" i="98"/>
  <c r="AR113" i="98"/>
  <c r="AQ113" i="98"/>
  <c r="AP113" i="98"/>
  <c r="AO113" i="98"/>
  <c r="AN113" i="98"/>
  <c r="AM113" i="98"/>
  <c r="BE112" i="98"/>
  <c r="BD112" i="98"/>
  <c r="BC112" i="98"/>
  <c r="BB112" i="98"/>
  <c r="BA112" i="98"/>
  <c r="AZ112" i="98"/>
  <c r="AY112" i="98"/>
  <c r="AX112" i="98"/>
  <c r="AW112" i="98"/>
  <c r="AV112" i="98"/>
  <c r="AU112" i="98"/>
  <c r="AT112" i="98"/>
  <c r="AS112" i="98"/>
  <c r="AR112" i="98"/>
  <c r="AQ112" i="98"/>
  <c r="AP112" i="98"/>
  <c r="AO112" i="98"/>
  <c r="AN112" i="98"/>
  <c r="AM112" i="98"/>
  <c r="AI112" i="98"/>
  <c r="AJ112" i="98" s="1"/>
  <c r="AH112" i="98"/>
  <c r="BE111" i="98"/>
  <c r="BD111" i="98"/>
  <c r="BC111" i="98"/>
  <c r="BB111" i="98"/>
  <c r="BA111" i="98"/>
  <c r="AZ111" i="98"/>
  <c r="AY111" i="98"/>
  <c r="AX111" i="98"/>
  <c r="AW111" i="98"/>
  <c r="AV111" i="98"/>
  <c r="AU111" i="98"/>
  <c r="AT111" i="98"/>
  <c r="AS111" i="98"/>
  <c r="AR111" i="98"/>
  <c r="AQ111" i="98"/>
  <c r="AP111" i="98"/>
  <c r="AO111" i="98"/>
  <c r="AN111" i="98"/>
  <c r="AM111" i="98"/>
  <c r="AI111" i="98"/>
  <c r="AH111" i="98"/>
  <c r="BE110" i="98"/>
  <c r="BD110" i="98"/>
  <c r="BC110" i="98"/>
  <c r="BB110" i="98"/>
  <c r="BA110" i="98"/>
  <c r="AZ110" i="98"/>
  <c r="AY110" i="98"/>
  <c r="AX110" i="98"/>
  <c r="AW110" i="98"/>
  <c r="AV110" i="98"/>
  <c r="AU110" i="98"/>
  <c r="AT110" i="98"/>
  <c r="AS110" i="98"/>
  <c r="AR110" i="98"/>
  <c r="AQ110" i="98"/>
  <c r="AP110" i="98"/>
  <c r="AO110" i="98"/>
  <c r="AN110" i="98"/>
  <c r="AM110" i="98"/>
  <c r="AI110" i="98"/>
  <c r="AH110" i="98"/>
  <c r="BE109" i="98"/>
  <c r="BD109" i="98"/>
  <c r="BC109" i="98"/>
  <c r="BB109" i="98"/>
  <c r="BA109" i="98"/>
  <c r="AZ109" i="98"/>
  <c r="AY109" i="98"/>
  <c r="AX109" i="98"/>
  <c r="AW109" i="98"/>
  <c r="AV109" i="98"/>
  <c r="AU109" i="98"/>
  <c r="AT109" i="98"/>
  <c r="AS109" i="98"/>
  <c r="AR109" i="98"/>
  <c r="AQ109" i="98"/>
  <c r="AP109" i="98"/>
  <c r="AO109" i="98"/>
  <c r="AN109" i="98"/>
  <c r="AM109" i="98"/>
  <c r="AI109" i="98"/>
  <c r="AH109" i="98"/>
  <c r="BE108" i="98"/>
  <c r="BD108" i="98"/>
  <c r="BC108" i="98"/>
  <c r="BB108" i="98"/>
  <c r="BA108" i="98"/>
  <c r="AZ108" i="98"/>
  <c r="AY108" i="98"/>
  <c r="AX108" i="98"/>
  <c r="AW108" i="98"/>
  <c r="AV108" i="98"/>
  <c r="AU108" i="98"/>
  <c r="AT108" i="98"/>
  <c r="AS108" i="98"/>
  <c r="AR108" i="98"/>
  <c r="AQ108" i="98"/>
  <c r="AP108" i="98"/>
  <c r="AO108" i="98"/>
  <c r="AN108" i="98"/>
  <c r="AM108" i="98"/>
  <c r="AI108" i="98"/>
  <c r="AH108" i="98"/>
  <c r="BE107" i="98"/>
  <c r="BD107" i="98"/>
  <c r="BC107" i="98"/>
  <c r="BB107" i="98"/>
  <c r="BA107" i="98"/>
  <c r="AZ107" i="98"/>
  <c r="AY107" i="98"/>
  <c r="AX107" i="98"/>
  <c r="AW107" i="98"/>
  <c r="AV107" i="98"/>
  <c r="AU107" i="98"/>
  <c r="AT107" i="98"/>
  <c r="AS107" i="98"/>
  <c r="AR107" i="98"/>
  <c r="AQ107" i="98"/>
  <c r="AP107" i="98"/>
  <c r="BF107" i="98" s="1"/>
  <c r="AO107" i="98"/>
  <c r="AN107" i="98"/>
  <c r="AM107" i="98"/>
  <c r="AI107" i="98"/>
  <c r="AJ107" i="98" s="1"/>
  <c r="AH107" i="98"/>
  <c r="BE106" i="98"/>
  <c r="BD106" i="98"/>
  <c r="BC106" i="98"/>
  <c r="BB106" i="98"/>
  <c r="BA106" i="98"/>
  <c r="AZ106" i="98"/>
  <c r="AY106" i="98"/>
  <c r="AX106" i="98"/>
  <c r="AW106" i="98"/>
  <c r="AV106" i="98"/>
  <c r="AU106" i="98"/>
  <c r="AT106" i="98"/>
  <c r="AS106" i="98"/>
  <c r="AR106" i="98"/>
  <c r="AQ106" i="98"/>
  <c r="AP106" i="98"/>
  <c r="AO106" i="98"/>
  <c r="AN106" i="98"/>
  <c r="AM106" i="98"/>
  <c r="AI106" i="98"/>
  <c r="AH106" i="98"/>
  <c r="BE105" i="98"/>
  <c r="BD105" i="98"/>
  <c r="BC105" i="98"/>
  <c r="BB105" i="98"/>
  <c r="BA105" i="98"/>
  <c r="AZ105" i="98"/>
  <c r="AY105" i="98"/>
  <c r="AX105" i="98"/>
  <c r="AW105" i="98"/>
  <c r="AV105" i="98"/>
  <c r="AU105" i="98"/>
  <c r="AT105" i="98"/>
  <c r="AS105" i="98"/>
  <c r="AR105" i="98"/>
  <c r="AQ105" i="98"/>
  <c r="AP105" i="98"/>
  <c r="AO105" i="98"/>
  <c r="AN105" i="98"/>
  <c r="AM105" i="98"/>
  <c r="AI105" i="98"/>
  <c r="AH105" i="98"/>
  <c r="BE104" i="98"/>
  <c r="BD104" i="98"/>
  <c r="BC104" i="98"/>
  <c r="BB104" i="98"/>
  <c r="BA104" i="98"/>
  <c r="AZ104" i="98"/>
  <c r="AY104" i="98"/>
  <c r="AX104" i="98"/>
  <c r="AW104" i="98"/>
  <c r="AV104" i="98"/>
  <c r="AU104" i="98"/>
  <c r="AT104" i="98"/>
  <c r="AS104" i="98"/>
  <c r="AR104" i="98"/>
  <c r="AQ104" i="98"/>
  <c r="AP104" i="98"/>
  <c r="AO104" i="98"/>
  <c r="AN104" i="98"/>
  <c r="AM104" i="98"/>
  <c r="AI104" i="98"/>
  <c r="AH104" i="98"/>
  <c r="BE103" i="98"/>
  <c r="BD103" i="98"/>
  <c r="BC103" i="98"/>
  <c r="BB103" i="98"/>
  <c r="BA103" i="98"/>
  <c r="AZ103" i="98"/>
  <c r="AY103" i="98"/>
  <c r="AX103" i="98"/>
  <c r="AW103" i="98"/>
  <c r="AV103" i="98"/>
  <c r="AU103" i="98"/>
  <c r="AT103" i="98"/>
  <c r="AS103" i="98"/>
  <c r="AR103" i="98"/>
  <c r="AQ103" i="98"/>
  <c r="AP103" i="98"/>
  <c r="AO103" i="98"/>
  <c r="AN103" i="98"/>
  <c r="AM103" i="98"/>
  <c r="AI103" i="98"/>
  <c r="AJ103" i="98" s="1"/>
  <c r="AH103" i="98"/>
  <c r="BE102" i="98"/>
  <c r="BD102" i="98"/>
  <c r="BC102" i="98"/>
  <c r="BB102" i="98"/>
  <c r="BA102" i="98"/>
  <c r="AZ102" i="98"/>
  <c r="AY102" i="98"/>
  <c r="AX102" i="98"/>
  <c r="AW102" i="98"/>
  <c r="AV102" i="98"/>
  <c r="AU102" i="98"/>
  <c r="AT102" i="98"/>
  <c r="AS102" i="98"/>
  <c r="AR102" i="98"/>
  <c r="AQ102" i="98"/>
  <c r="AP102" i="98"/>
  <c r="AO102" i="98"/>
  <c r="AN102" i="98"/>
  <c r="AM102" i="98"/>
  <c r="AI102" i="98"/>
  <c r="AH102" i="98"/>
  <c r="BE101" i="98"/>
  <c r="BD101" i="98"/>
  <c r="BC101" i="98"/>
  <c r="BB101" i="98"/>
  <c r="BA101" i="98"/>
  <c r="AZ101" i="98"/>
  <c r="AY101" i="98"/>
  <c r="AX101" i="98"/>
  <c r="AW101" i="98"/>
  <c r="AV101" i="98"/>
  <c r="AU101" i="98"/>
  <c r="AT101" i="98"/>
  <c r="AS101" i="98"/>
  <c r="AR101" i="98"/>
  <c r="AQ101" i="98"/>
  <c r="AP101" i="98"/>
  <c r="AO101" i="98"/>
  <c r="AN101" i="98"/>
  <c r="AM101" i="98"/>
  <c r="AI101" i="98"/>
  <c r="AH101" i="98"/>
  <c r="AJ101" i="98" s="1"/>
  <c r="BE100" i="98"/>
  <c r="BD100" i="98"/>
  <c r="BC100" i="98"/>
  <c r="BB100" i="98"/>
  <c r="BA100" i="98"/>
  <c r="AZ100" i="98"/>
  <c r="AY100" i="98"/>
  <c r="AX100" i="98"/>
  <c r="AW100" i="98"/>
  <c r="AV100" i="98"/>
  <c r="AU100" i="98"/>
  <c r="AT100" i="98"/>
  <c r="AS100" i="98"/>
  <c r="AR100" i="98"/>
  <c r="AQ100" i="98"/>
  <c r="AP100" i="98"/>
  <c r="AO100" i="98"/>
  <c r="AN100" i="98"/>
  <c r="AM100" i="98"/>
  <c r="AI100" i="98"/>
  <c r="AH100" i="98"/>
  <c r="BE99" i="98"/>
  <c r="BD99" i="98"/>
  <c r="BC99" i="98"/>
  <c r="BB99" i="98"/>
  <c r="BA99" i="98"/>
  <c r="AZ99" i="98"/>
  <c r="AY99" i="98"/>
  <c r="AX99" i="98"/>
  <c r="AW99" i="98"/>
  <c r="AV99" i="98"/>
  <c r="AU99" i="98"/>
  <c r="AT99" i="98"/>
  <c r="AS99" i="98"/>
  <c r="AR99" i="98"/>
  <c r="AQ99" i="98"/>
  <c r="AP99" i="98"/>
  <c r="BF99" i="98" s="1"/>
  <c r="AO99" i="98"/>
  <c r="AN99" i="98"/>
  <c r="AM99" i="98"/>
  <c r="AJ99" i="98"/>
  <c r="AI99" i="98"/>
  <c r="AH99" i="98"/>
  <c r="BE98" i="98"/>
  <c r="BD98" i="98"/>
  <c r="BC98" i="98"/>
  <c r="BB98" i="98"/>
  <c r="BA98" i="98"/>
  <c r="AZ98" i="98"/>
  <c r="AY98" i="98"/>
  <c r="AX98" i="98"/>
  <c r="AW98" i="98"/>
  <c r="AV98" i="98"/>
  <c r="AU98" i="98"/>
  <c r="AT98" i="98"/>
  <c r="AS98" i="98"/>
  <c r="AR98" i="98"/>
  <c r="AQ98" i="98"/>
  <c r="AP98" i="98"/>
  <c r="AO98" i="98"/>
  <c r="AN98" i="98"/>
  <c r="AM98" i="98"/>
  <c r="AI98" i="98"/>
  <c r="AH98" i="98"/>
  <c r="BE97" i="98"/>
  <c r="BD97" i="98"/>
  <c r="BC97" i="98"/>
  <c r="BB97" i="98"/>
  <c r="BA97" i="98"/>
  <c r="AZ97" i="98"/>
  <c r="AY97" i="98"/>
  <c r="AX97" i="98"/>
  <c r="AW97" i="98"/>
  <c r="AV97" i="98"/>
  <c r="AU97" i="98"/>
  <c r="AT97" i="98"/>
  <c r="AS97" i="98"/>
  <c r="AR97" i="98"/>
  <c r="AQ97" i="98"/>
  <c r="AP97" i="98"/>
  <c r="AO97" i="98"/>
  <c r="AN97" i="98"/>
  <c r="AM97" i="98"/>
  <c r="AI97" i="98"/>
  <c r="AH97" i="98"/>
  <c r="AJ97" i="98" s="1"/>
  <c r="BE96" i="98"/>
  <c r="BD96" i="98"/>
  <c r="BC96" i="98"/>
  <c r="BB96" i="98"/>
  <c r="BA96" i="98"/>
  <c r="AZ96" i="98"/>
  <c r="AY96" i="98"/>
  <c r="AX96" i="98"/>
  <c r="AW96" i="98"/>
  <c r="AV96" i="98"/>
  <c r="AU96" i="98"/>
  <c r="AT96" i="98"/>
  <c r="AS96" i="98"/>
  <c r="AR96" i="98"/>
  <c r="AQ96" i="98"/>
  <c r="AP96" i="98"/>
  <c r="AO96" i="98"/>
  <c r="AN96" i="98"/>
  <c r="AM96" i="98"/>
  <c r="AJ96" i="98"/>
  <c r="AI96" i="98"/>
  <c r="AH96" i="98"/>
  <c r="BE95" i="98"/>
  <c r="BD95" i="98"/>
  <c r="BC95" i="98"/>
  <c r="BB95" i="98"/>
  <c r="BA95" i="98"/>
  <c r="AZ95" i="98"/>
  <c r="AY95" i="98"/>
  <c r="AX95" i="98"/>
  <c r="AW95" i="98"/>
  <c r="AV95" i="98"/>
  <c r="AU95" i="98"/>
  <c r="AT95" i="98"/>
  <c r="AS95" i="98"/>
  <c r="AR95" i="98"/>
  <c r="AQ95" i="98"/>
  <c r="AP95" i="98"/>
  <c r="AO95" i="98"/>
  <c r="AN95" i="98"/>
  <c r="AM95" i="98"/>
  <c r="AI95" i="98"/>
  <c r="AH95" i="98"/>
  <c r="BE94" i="98"/>
  <c r="BD94" i="98"/>
  <c r="BC94" i="98"/>
  <c r="BB94" i="98"/>
  <c r="BA94" i="98"/>
  <c r="AZ94" i="98"/>
  <c r="AY94" i="98"/>
  <c r="AX94" i="98"/>
  <c r="AW94" i="98"/>
  <c r="AV94" i="98"/>
  <c r="AU94" i="98"/>
  <c r="AT94" i="98"/>
  <c r="AS94" i="98"/>
  <c r="AR94" i="98"/>
  <c r="AQ94" i="98"/>
  <c r="AP94" i="98"/>
  <c r="AO94" i="98"/>
  <c r="AN94" i="98"/>
  <c r="AM94" i="98"/>
  <c r="AI94" i="98"/>
  <c r="AH94" i="98"/>
  <c r="BE93" i="98"/>
  <c r="BD93" i="98"/>
  <c r="BC93" i="98"/>
  <c r="BB93" i="98"/>
  <c r="BA93" i="98"/>
  <c r="AZ93" i="98"/>
  <c r="AY93" i="98"/>
  <c r="AX93" i="98"/>
  <c r="AW93" i="98"/>
  <c r="AV93" i="98"/>
  <c r="AU93" i="98"/>
  <c r="AT93" i="98"/>
  <c r="AS93" i="98"/>
  <c r="AR93" i="98"/>
  <c r="AQ93" i="98"/>
  <c r="AP93" i="98"/>
  <c r="AO93" i="98"/>
  <c r="AN93" i="98"/>
  <c r="AM93" i="98"/>
  <c r="AI93" i="98"/>
  <c r="AH93" i="98"/>
  <c r="BE92" i="98"/>
  <c r="BD92" i="98"/>
  <c r="BC92" i="98"/>
  <c r="BB92" i="98"/>
  <c r="BA92" i="98"/>
  <c r="AZ92" i="98"/>
  <c r="AY92" i="98"/>
  <c r="AX92" i="98"/>
  <c r="AW92" i="98"/>
  <c r="AV92" i="98"/>
  <c r="AU92" i="98"/>
  <c r="AT92" i="98"/>
  <c r="AS92" i="98"/>
  <c r="AR92" i="98"/>
  <c r="AQ92" i="98"/>
  <c r="AP92" i="98"/>
  <c r="AO92" i="98"/>
  <c r="AN92" i="98"/>
  <c r="AM92" i="98"/>
  <c r="AI92" i="98"/>
  <c r="AH92" i="98"/>
  <c r="BE91" i="98"/>
  <c r="BD91" i="98"/>
  <c r="BC91" i="98"/>
  <c r="BB91" i="98"/>
  <c r="BA91" i="98"/>
  <c r="AZ91" i="98"/>
  <c r="AY91" i="98"/>
  <c r="AX91" i="98"/>
  <c r="AW91" i="98"/>
  <c r="AV91" i="98"/>
  <c r="AU91" i="98"/>
  <c r="AT91" i="98"/>
  <c r="AS91" i="98"/>
  <c r="AR91" i="98"/>
  <c r="AQ91" i="98"/>
  <c r="AP91" i="98"/>
  <c r="AO91" i="98"/>
  <c r="AN91" i="98"/>
  <c r="AM91" i="98"/>
  <c r="AI91" i="98"/>
  <c r="AH91" i="98"/>
  <c r="BE90" i="98"/>
  <c r="BD90" i="98"/>
  <c r="BC90" i="98"/>
  <c r="BB90" i="98"/>
  <c r="BA90" i="98"/>
  <c r="AZ90" i="98"/>
  <c r="AY90" i="98"/>
  <c r="AX90" i="98"/>
  <c r="AW90" i="98"/>
  <c r="AV90" i="98"/>
  <c r="AU90" i="98"/>
  <c r="AT90" i="98"/>
  <c r="AS90" i="98"/>
  <c r="AR90" i="98"/>
  <c r="AQ90" i="98"/>
  <c r="AP90" i="98"/>
  <c r="AO90" i="98"/>
  <c r="AN90" i="98"/>
  <c r="AM90" i="98"/>
  <c r="AI90" i="98"/>
  <c r="AH90" i="98"/>
  <c r="BE89" i="98"/>
  <c r="BD89" i="98"/>
  <c r="BC89" i="98"/>
  <c r="BB89" i="98"/>
  <c r="BA89" i="98"/>
  <c r="AZ89" i="98"/>
  <c r="AY89" i="98"/>
  <c r="AX89" i="98"/>
  <c r="AW89" i="98"/>
  <c r="AV89" i="98"/>
  <c r="AU89" i="98"/>
  <c r="AT89" i="98"/>
  <c r="AS89" i="98"/>
  <c r="AR89" i="98"/>
  <c r="AQ89" i="98"/>
  <c r="AP89" i="98"/>
  <c r="AO89" i="98"/>
  <c r="AN89" i="98"/>
  <c r="AM89" i="98"/>
  <c r="AI89" i="98"/>
  <c r="AH89" i="98"/>
  <c r="BE88" i="98"/>
  <c r="BD88" i="98"/>
  <c r="BC88" i="98"/>
  <c r="BB88" i="98"/>
  <c r="BA88" i="98"/>
  <c r="AZ88" i="98"/>
  <c r="AY88" i="98"/>
  <c r="AX88" i="98"/>
  <c r="AW88" i="98"/>
  <c r="AV88" i="98"/>
  <c r="AU88" i="98"/>
  <c r="AT88" i="98"/>
  <c r="AS88" i="98"/>
  <c r="AR88" i="98"/>
  <c r="AQ88" i="98"/>
  <c r="AP88" i="98"/>
  <c r="AO88" i="98"/>
  <c r="AN88" i="98"/>
  <c r="AM88" i="98"/>
  <c r="AI88" i="98"/>
  <c r="AH88" i="98"/>
  <c r="BE87" i="98"/>
  <c r="BD87" i="98"/>
  <c r="BC87" i="98"/>
  <c r="BB87" i="98"/>
  <c r="BA87" i="98"/>
  <c r="AZ87" i="98"/>
  <c r="AY87" i="98"/>
  <c r="AX87" i="98"/>
  <c r="AW87" i="98"/>
  <c r="AV87" i="98"/>
  <c r="AU87" i="98"/>
  <c r="AT87" i="98"/>
  <c r="AS87" i="98"/>
  <c r="AR87" i="98"/>
  <c r="AQ87" i="98"/>
  <c r="AP87" i="98"/>
  <c r="AO87" i="98"/>
  <c r="AN87" i="98"/>
  <c r="AM87" i="98"/>
  <c r="BE86" i="98"/>
  <c r="BD86" i="98"/>
  <c r="BC86" i="98"/>
  <c r="BB86" i="98"/>
  <c r="BA86" i="98"/>
  <c r="AZ86" i="98"/>
  <c r="AY86" i="98"/>
  <c r="AX86" i="98"/>
  <c r="AW86" i="98"/>
  <c r="AV86" i="98"/>
  <c r="AU86" i="98"/>
  <c r="AT86" i="98"/>
  <c r="AS86" i="98"/>
  <c r="AR86" i="98"/>
  <c r="AQ86" i="98"/>
  <c r="AP86" i="98"/>
  <c r="AO86" i="98"/>
  <c r="AN86" i="98"/>
  <c r="AM86" i="98"/>
  <c r="AI86" i="98"/>
  <c r="AH86" i="98"/>
  <c r="BE85" i="98"/>
  <c r="BD85" i="98"/>
  <c r="BC85" i="98"/>
  <c r="BB85" i="98"/>
  <c r="BA85" i="98"/>
  <c r="AZ85" i="98"/>
  <c r="AY85" i="98"/>
  <c r="AX85" i="98"/>
  <c r="AW85" i="98"/>
  <c r="AV85" i="98"/>
  <c r="AU85" i="98"/>
  <c r="AT85" i="98"/>
  <c r="AS85" i="98"/>
  <c r="AR85" i="98"/>
  <c r="AQ85" i="98"/>
  <c r="AP85" i="98"/>
  <c r="AO85" i="98"/>
  <c r="AN85" i="98"/>
  <c r="AM85" i="98"/>
  <c r="AI85" i="98"/>
  <c r="AH85" i="98"/>
  <c r="BE84" i="98"/>
  <c r="BD84" i="98"/>
  <c r="BC84" i="98"/>
  <c r="BB84" i="98"/>
  <c r="BA84" i="98"/>
  <c r="AZ84" i="98"/>
  <c r="AY84" i="98"/>
  <c r="AX84" i="98"/>
  <c r="AW84" i="98"/>
  <c r="AV84" i="98"/>
  <c r="AU84" i="98"/>
  <c r="AT84" i="98"/>
  <c r="AS84" i="98"/>
  <c r="AR84" i="98"/>
  <c r="AQ84" i="98"/>
  <c r="AP84" i="98"/>
  <c r="AO84" i="98"/>
  <c r="AN84" i="98"/>
  <c r="AM84" i="98"/>
  <c r="AI84" i="98"/>
  <c r="AH84" i="98"/>
  <c r="BE83" i="98"/>
  <c r="BD83" i="98"/>
  <c r="BC83" i="98"/>
  <c r="BB83" i="98"/>
  <c r="BA83" i="98"/>
  <c r="AZ83" i="98"/>
  <c r="AY83" i="98"/>
  <c r="AX83" i="98"/>
  <c r="AW83" i="98"/>
  <c r="AV83" i="98"/>
  <c r="AU83" i="98"/>
  <c r="AT83" i="98"/>
  <c r="AS83" i="98"/>
  <c r="AR83" i="98"/>
  <c r="AQ83" i="98"/>
  <c r="AP83" i="98"/>
  <c r="BF83" i="98" s="1"/>
  <c r="AO83" i="98"/>
  <c r="AN83" i="98"/>
  <c r="AM83" i="98"/>
  <c r="AI83" i="98"/>
  <c r="AJ83" i="98" s="1"/>
  <c r="AH83" i="98"/>
  <c r="BE82" i="98"/>
  <c r="BD82" i="98"/>
  <c r="BC82" i="98"/>
  <c r="BB82" i="98"/>
  <c r="BA82" i="98"/>
  <c r="AZ82" i="98"/>
  <c r="AY82" i="98"/>
  <c r="AX82" i="98"/>
  <c r="AW82" i="98"/>
  <c r="AV82" i="98"/>
  <c r="AU82" i="98"/>
  <c r="AT82" i="98"/>
  <c r="AS82" i="98"/>
  <c r="AR82" i="98"/>
  <c r="AQ82" i="98"/>
  <c r="AP82" i="98"/>
  <c r="AO82" i="98"/>
  <c r="AN82" i="98"/>
  <c r="AM82" i="98"/>
  <c r="AI82" i="98"/>
  <c r="AH82" i="98"/>
  <c r="BE81" i="98"/>
  <c r="BD81" i="98"/>
  <c r="BC81" i="98"/>
  <c r="BB81" i="98"/>
  <c r="BA81" i="98"/>
  <c r="AZ81" i="98"/>
  <c r="AY81" i="98"/>
  <c r="AX81" i="98"/>
  <c r="AW81" i="98"/>
  <c r="AV81" i="98"/>
  <c r="AU81" i="98"/>
  <c r="AT81" i="98"/>
  <c r="AS81" i="98"/>
  <c r="AR81" i="98"/>
  <c r="AQ81" i="98"/>
  <c r="AP81" i="98"/>
  <c r="AO81" i="98"/>
  <c r="AN81" i="98"/>
  <c r="AM81" i="98"/>
  <c r="AI81" i="98"/>
  <c r="AH81" i="98"/>
  <c r="BE80" i="98"/>
  <c r="BD80" i="98"/>
  <c r="BC80" i="98"/>
  <c r="BB80" i="98"/>
  <c r="BA80" i="98"/>
  <c r="AZ80" i="98"/>
  <c r="AY80" i="98"/>
  <c r="AX80" i="98"/>
  <c r="AW80" i="98"/>
  <c r="AV80" i="98"/>
  <c r="AU80" i="98"/>
  <c r="AT80" i="98"/>
  <c r="AS80" i="98"/>
  <c r="AR80" i="98"/>
  <c r="AQ80" i="98"/>
  <c r="AP80" i="98"/>
  <c r="AO80" i="98"/>
  <c r="AN80" i="98"/>
  <c r="AM80" i="98"/>
  <c r="AI80" i="98"/>
  <c r="AH80" i="98"/>
  <c r="BE79" i="98"/>
  <c r="BD79" i="98"/>
  <c r="BC79" i="98"/>
  <c r="BB79" i="98"/>
  <c r="BA79" i="98"/>
  <c r="AZ79" i="98"/>
  <c r="AY79" i="98"/>
  <c r="AX79" i="98"/>
  <c r="AW79" i="98"/>
  <c r="AV79" i="98"/>
  <c r="AU79" i="98"/>
  <c r="AT79" i="98"/>
  <c r="AS79" i="98"/>
  <c r="AR79" i="98"/>
  <c r="AQ79" i="98"/>
  <c r="AP79" i="98"/>
  <c r="AO79" i="98"/>
  <c r="AN79" i="98"/>
  <c r="AM79" i="98"/>
  <c r="AI79" i="98"/>
  <c r="AJ79" i="98" s="1"/>
  <c r="AH79" i="98"/>
  <c r="BE78" i="98"/>
  <c r="BD78" i="98"/>
  <c r="BC78" i="98"/>
  <c r="BB78" i="98"/>
  <c r="BA78" i="98"/>
  <c r="AZ78" i="98"/>
  <c r="AY78" i="98"/>
  <c r="AX78" i="98"/>
  <c r="AW78" i="98"/>
  <c r="AV78" i="98"/>
  <c r="AU78" i="98"/>
  <c r="AT78" i="98"/>
  <c r="AS78" i="98"/>
  <c r="AR78" i="98"/>
  <c r="AQ78" i="98"/>
  <c r="AP78" i="98"/>
  <c r="AO78" i="98"/>
  <c r="AN78" i="98"/>
  <c r="AM78" i="98"/>
  <c r="AI78" i="98"/>
  <c r="AH78" i="98"/>
  <c r="BE77" i="98"/>
  <c r="BD77" i="98"/>
  <c r="BC77" i="98"/>
  <c r="BB77" i="98"/>
  <c r="BA77" i="98"/>
  <c r="AZ77" i="98"/>
  <c r="AY77" i="98"/>
  <c r="AX77" i="98"/>
  <c r="AW77" i="98"/>
  <c r="AV77" i="98"/>
  <c r="AU77" i="98"/>
  <c r="AT77" i="98"/>
  <c r="AS77" i="98"/>
  <c r="AR77" i="98"/>
  <c r="AQ77" i="98"/>
  <c r="AP77" i="98"/>
  <c r="AO77" i="98"/>
  <c r="AN77" i="98"/>
  <c r="AM77" i="98"/>
  <c r="AI77" i="98"/>
  <c r="AH77" i="98"/>
  <c r="AJ77" i="98" s="1"/>
  <c r="BE76" i="98"/>
  <c r="BD76" i="98"/>
  <c r="BC76" i="98"/>
  <c r="BB76" i="98"/>
  <c r="BA76" i="98"/>
  <c r="AZ76" i="98"/>
  <c r="AY76" i="98"/>
  <c r="AX76" i="98"/>
  <c r="AW76" i="98"/>
  <c r="AV76" i="98"/>
  <c r="AU76" i="98"/>
  <c r="AT76" i="98"/>
  <c r="AS76" i="98"/>
  <c r="AR76" i="98"/>
  <c r="AQ76" i="98"/>
  <c r="AP76" i="98"/>
  <c r="AO76" i="98"/>
  <c r="AN76" i="98"/>
  <c r="AM76" i="98"/>
  <c r="AI76" i="98"/>
  <c r="AH76" i="98"/>
  <c r="BE75" i="98"/>
  <c r="BD75" i="98"/>
  <c r="BC75" i="98"/>
  <c r="BB75" i="98"/>
  <c r="BA75" i="98"/>
  <c r="AZ75" i="98"/>
  <c r="AY75" i="98"/>
  <c r="AX75" i="98"/>
  <c r="AW75" i="98"/>
  <c r="AV75" i="98"/>
  <c r="AU75" i="98"/>
  <c r="AT75" i="98"/>
  <c r="AS75" i="98"/>
  <c r="AR75" i="98"/>
  <c r="AQ75" i="98"/>
  <c r="AP75" i="98"/>
  <c r="BF75" i="98" s="1"/>
  <c r="AO75" i="98"/>
  <c r="AN75" i="98"/>
  <c r="AM75" i="98"/>
  <c r="AJ75" i="98"/>
  <c r="AI75" i="98"/>
  <c r="AH75" i="98"/>
  <c r="BE74" i="98"/>
  <c r="BD74" i="98"/>
  <c r="BC74" i="98"/>
  <c r="BB74" i="98"/>
  <c r="BA74" i="98"/>
  <c r="AZ74" i="98"/>
  <c r="AY74" i="98"/>
  <c r="AX74" i="98"/>
  <c r="AW74" i="98"/>
  <c r="AV74" i="98"/>
  <c r="AU74" i="98"/>
  <c r="AT74" i="98"/>
  <c r="AS74" i="98"/>
  <c r="AR74" i="98"/>
  <c r="AQ74" i="98"/>
  <c r="AP74" i="98"/>
  <c r="AO74" i="98"/>
  <c r="AN74" i="98"/>
  <c r="AM74" i="98"/>
  <c r="AI74" i="98"/>
  <c r="AH74" i="98"/>
  <c r="BE73" i="98"/>
  <c r="BD73" i="98"/>
  <c r="BC73" i="98"/>
  <c r="BB73" i="98"/>
  <c r="BA73" i="98"/>
  <c r="AZ73" i="98"/>
  <c r="AY73" i="98"/>
  <c r="AX73" i="98"/>
  <c r="AW73" i="98"/>
  <c r="AV73" i="98"/>
  <c r="AU73" i="98"/>
  <c r="AT73" i="98"/>
  <c r="AS73" i="98"/>
  <c r="AR73" i="98"/>
  <c r="AQ73" i="98"/>
  <c r="AP73" i="98"/>
  <c r="AO73" i="98"/>
  <c r="AN73" i="98"/>
  <c r="AM73" i="98"/>
  <c r="AI73" i="98"/>
  <c r="AH73" i="98"/>
  <c r="AJ73" i="98" s="1"/>
  <c r="BE72" i="98"/>
  <c r="BD72" i="98"/>
  <c r="BC72" i="98"/>
  <c r="BB72" i="98"/>
  <c r="BA72" i="98"/>
  <c r="AZ72" i="98"/>
  <c r="AY72" i="98"/>
  <c r="AX72" i="98"/>
  <c r="AW72" i="98"/>
  <c r="AV72" i="98"/>
  <c r="AU72" i="98"/>
  <c r="AT72" i="98"/>
  <c r="AS72" i="98"/>
  <c r="AR72" i="98"/>
  <c r="AQ72" i="98"/>
  <c r="AP72" i="98"/>
  <c r="AO72" i="98"/>
  <c r="AN72" i="98"/>
  <c r="AM72" i="98"/>
  <c r="AJ72" i="98"/>
  <c r="AI72" i="98"/>
  <c r="AH72" i="98"/>
  <c r="BE71" i="98"/>
  <c r="BD71" i="98"/>
  <c r="BC71" i="98"/>
  <c r="BB71" i="98"/>
  <c r="BA71" i="98"/>
  <c r="AZ71" i="98"/>
  <c r="AY71" i="98"/>
  <c r="AX71" i="98"/>
  <c r="AW71" i="98"/>
  <c r="AV71" i="98"/>
  <c r="AU71" i="98"/>
  <c r="AT71" i="98"/>
  <c r="AS71" i="98"/>
  <c r="AR71" i="98"/>
  <c r="AQ71" i="98"/>
  <c r="AP71" i="98"/>
  <c r="AO71" i="98"/>
  <c r="AN71" i="98"/>
  <c r="AM71" i="98"/>
  <c r="AI71" i="98"/>
  <c r="AH71" i="98"/>
  <c r="BE70" i="98"/>
  <c r="BD70" i="98"/>
  <c r="BC70" i="98"/>
  <c r="BB70" i="98"/>
  <c r="BA70" i="98"/>
  <c r="AZ70" i="98"/>
  <c r="AY70" i="98"/>
  <c r="AX70" i="98"/>
  <c r="AW70" i="98"/>
  <c r="AV70" i="98"/>
  <c r="AU70" i="98"/>
  <c r="AT70" i="98"/>
  <c r="AS70" i="98"/>
  <c r="AR70" i="98"/>
  <c r="AQ70" i="98"/>
  <c r="AP70" i="98"/>
  <c r="AO70" i="98"/>
  <c r="AN70" i="98"/>
  <c r="AM70" i="98"/>
  <c r="AI70" i="98"/>
  <c r="AH70" i="98"/>
  <c r="BE69" i="98"/>
  <c r="BD69" i="98"/>
  <c r="BC69" i="98"/>
  <c r="BB69" i="98"/>
  <c r="BA69" i="98"/>
  <c r="AZ69" i="98"/>
  <c r="AY69" i="98"/>
  <c r="AX69" i="98"/>
  <c r="AW69" i="98"/>
  <c r="AV69" i="98"/>
  <c r="AU69" i="98"/>
  <c r="AT69" i="98"/>
  <c r="AS69" i="98"/>
  <c r="AR69" i="98"/>
  <c r="AQ69" i="98"/>
  <c r="AP69" i="98"/>
  <c r="AO69" i="98"/>
  <c r="AN69" i="98"/>
  <c r="AM69" i="98"/>
  <c r="AI69" i="98"/>
  <c r="AH69" i="98"/>
  <c r="BE68" i="98"/>
  <c r="BD68" i="98"/>
  <c r="BC68" i="98"/>
  <c r="BB68" i="98"/>
  <c r="BA68" i="98"/>
  <c r="AZ68" i="98"/>
  <c r="AY68" i="98"/>
  <c r="AX68" i="98"/>
  <c r="AW68" i="98"/>
  <c r="AV68" i="98"/>
  <c r="AU68" i="98"/>
  <c r="AT68" i="98"/>
  <c r="AS68" i="98"/>
  <c r="AR68" i="98"/>
  <c r="AQ68" i="98"/>
  <c r="AP68" i="98"/>
  <c r="AO68" i="98"/>
  <c r="AN68" i="98"/>
  <c r="AM68" i="98"/>
  <c r="AI68" i="98"/>
  <c r="AH68" i="98"/>
  <c r="BE67" i="98"/>
  <c r="BD67" i="98"/>
  <c r="BC67" i="98"/>
  <c r="BB67" i="98"/>
  <c r="BA67" i="98"/>
  <c r="AZ67" i="98"/>
  <c r="AY67" i="98"/>
  <c r="AX67" i="98"/>
  <c r="AW67" i="98"/>
  <c r="AV67" i="98"/>
  <c r="AU67" i="98"/>
  <c r="AT67" i="98"/>
  <c r="AS67" i="98"/>
  <c r="AR67" i="98"/>
  <c r="AQ67" i="98"/>
  <c r="AP67" i="98"/>
  <c r="AO67" i="98"/>
  <c r="AN67" i="98"/>
  <c r="AM67" i="98"/>
  <c r="AI67" i="98"/>
  <c r="AH67" i="98"/>
  <c r="BE66" i="98"/>
  <c r="BD66" i="98"/>
  <c r="BC66" i="98"/>
  <c r="BB66" i="98"/>
  <c r="BA66" i="98"/>
  <c r="AZ66" i="98"/>
  <c r="AY66" i="98"/>
  <c r="AX66" i="98"/>
  <c r="AW66" i="98"/>
  <c r="AV66" i="98"/>
  <c r="AU66" i="98"/>
  <c r="AT66" i="98"/>
  <c r="AS66" i="98"/>
  <c r="AR66" i="98"/>
  <c r="AQ66" i="98"/>
  <c r="AP66" i="98"/>
  <c r="AO66" i="98"/>
  <c r="AN66" i="98"/>
  <c r="AM66" i="98"/>
  <c r="AI66" i="98"/>
  <c r="AH66" i="98"/>
  <c r="U103" i="98" s="1"/>
  <c r="BE65" i="98"/>
  <c r="BD65" i="98"/>
  <c r="BC65" i="98"/>
  <c r="BB65" i="98"/>
  <c r="BA65" i="98"/>
  <c r="AZ65" i="98"/>
  <c r="AY65" i="98"/>
  <c r="AX65" i="98"/>
  <c r="AW65" i="98"/>
  <c r="AV65" i="98"/>
  <c r="AU65" i="98"/>
  <c r="AT65" i="98"/>
  <c r="AS65" i="98"/>
  <c r="AR65" i="98"/>
  <c r="AQ65" i="98"/>
  <c r="AP65" i="98"/>
  <c r="AO65" i="98"/>
  <c r="AN65" i="98"/>
  <c r="AM65" i="98"/>
  <c r="AI65" i="98"/>
  <c r="AH65" i="98"/>
  <c r="BE64" i="98"/>
  <c r="BD64" i="98"/>
  <c r="BC64" i="98"/>
  <c r="BB64" i="98"/>
  <c r="BA64" i="98"/>
  <c r="AZ64" i="98"/>
  <c r="AY64" i="98"/>
  <c r="AX64" i="98"/>
  <c r="AW64" i="98"/>
  <c r="AV64" i="98"/>
  <c r="AU64" i="98"/>
  <c r="AT64" i="98"/>
  <c r="AS64" i="98"/>
  <c r="AR64" i="98"/>
  <c r="AQ64" i="98"/>
  <c r="AP64" i="98"/>
  <c r="AO64" i="98"/>
  <c r="AN64" i="98"/>
  <c r="AM64" i="98"/>
  <c r="AI64" i="98"/>
  <c r="AH64" i="98"/>
  <c r="BE63" i="98"/>
  <c r="BD63" i="98"/>
  <c r="BC63" i="98"/>
  <c r="BB63" i="98"/>
  <c r="BA63" i="98"/>
  <c r="AZ63" i="98"/>
  <c r="AY63" i="98"/>
  <c r="AX63" i="98"/>
  <c r="AW63" i="98"/>
  <c r="AV63" i="98"/>
  <c r="AU63" i="98"/>
  <c r="AT63" i="98"/>
  <c r="AS63" i="98"/>
  <c r="AR63" i="98"/>
  <c r="AQ63" i="98"/>
  <c r="AP63" i="98"/>
  <c r="AO63" i="98"/>
  <c r="AN63" i="98"/>
  <c r="AM63" i="98"/>
  <c r="AI63" i="98"/>
  <c r="AH63" i="98"/>
  <c r="BE62" i="98"/>
  <c r="BD62" i="98"/>
  <c r="BC62" i="98"/>
  <c r="BB62" i="98"/>
  <c r="BA62" i="98"/>
  <c r="AZ62" i="98"/>
  <c r="AY62" i="98"/>
  <c r="AX62" i="98"/>
  <c r="AW62" i="98"/>
  <c r="AV62" i="98"/>
  <c r="AU62" i="98"/>
  <c r="AT62" i="98"/>
  <c r="AS62" i="98"/>
  <c r="AR62" i="98"/>
  <c r="AQ62" i="98"/>
  <c r="AP62" i="98"/>
  <c r="AO62" i="98"/>
  <c r="AN62" i="98"/>
  <c r="AM62" i="98"/>
  <c r="BE61" i="98"/>
  <c r="BD61" i="98"/>
  <c r="BC61" i="98"/>
  <c r="BB61" i="98"/>
  <c r="BA61" i="98"/>
  <c r="AZ61" i="98"/>
  <c r="AY61" i="98"/>
  <c r="AX61" i="98"/>
  <c r="AW61" i="98"/>
  <c r="AV61" i="98"/>
  <c r="AU61" i="98"/>
  <c r="AT61" i="98"/>
  <c r="AS61" i="98"/>
  <c r="AR61" i="98"/>
  <c r="AQ61" i="98"/>
  <c r="AP61" i="98"/>
  <c r="AO61" i="98"/>
  <c r="AN61" i="98"/>
  <c r="AM61" i="98"/>
  <c r="AI61" i="98"/>
  <c r="AH61" i="98"/>
  <c r="BE60" i="98"/>
  <c r="BD60" i="98"/>
  <c r="BC60" i="98"/>
  <c r="BB60" i="98"/>
  <c r="BA60" i="98"/>
  <c r="AZ60" i="98"/>
  <c r="AY60" i="98"/>
  <c r="AX60" i="98"/>
  <c r="AW60" i="98"/>
  <c r="AV60" i="98"/>
  <c r="AU60" i="98"/>
  <c r="AT60" i="98"/>
  <c r="AS60" i="98"/>
  <c r="AR60" i="98"/>
  <c r="AQ60" i="98"/>
  <c r="AP60" i="98"/>
  <c r="AO60" i="98"/>
  <c r="AN60" i="98"/>
  <c r="AM60" i="98"/>
  <c r="AI60" i="98"/>
  <c r="AH60" i="98"/>
  <c r="BE59" i="98"/>
  <c r="BD59" i="98"/>
  <c r="BC59" i="98"/>
  <c r="BB59" i="98"/>
  <c r="BA59" i="98"/>
  <c r="AZ59" i="98"/>
  <c r="AY59" i="98"/>
  <c r="AX59" i="98"/>
  <c r="AW59" i="98"/>
  <c r="AV59" i="98"/>
  <c r="AU59" i="98"/>
  <c r="AT59" i="98"/>
  <c r="AS59" i="98"/>
  <c r="AR59" i="98"/>
  <c r="AQ59" i="98"/>
  <c r="AP59" i="98"/>
  <c r="BF59" i="98" s="1"/>
  <c r="AO59" i="98"/>
  <c r="AN59" i="98"/>
  <c r="AM59" i="98"/>
  <c r="AI59" i="98"/>
  <c r="AJ59" i="98" s="1"/>
  <c r="AH59" i="98"/>
  <c r="BE58" i="98"/>
  <c r="BD58" i="98"/>
  <c r="BC58" i="98"/>
  <c r="BB58" i="98"/>
  <c r="BA58" i="98"/>
  <c r="AZ58" i="98"/>
  <c r="AY58" i="98"/>
  <c r="AX58" i="98"/>
  <c r="AW58" i="98"/>
  <c r="AV58" i="98"/>
  <c r="AU58" i="98"/>
  <c r="AT58" i="98"/>
  <c r="AS58" i="98"/>
  <c r="AR58" i="98"/>
  <c r="AQ58" i="98"/>
  <c r="AP58" i="98"/>
  <c r="AO58" i="98"/>
  <c r="AN58" i="98"/>
  <c r="AM58" i="98"/>
  <c r="AI58" i="98"/>
  <c r="AH58" i="98"/>
  <c r="BE57" i="98"/>
  <c r="BD57" i="98"/>
  <c r="BC57" i="98"/>
  <c r="BB57" i="98"/>
  <c r="BA57" i="98"/>
  <c r="AZ57" i="98"/>
  <c r="AY57" i="98"/>
  <c r="AX57" i="98"/>
  <c r="AW57" i="98"/>
  <c r="AV57" i="98"/>
  <c r="AU57" i="98"/>
  <c r="AT57" i="98"/>
  <c r="AS57" i="98"/>
  <c r="AR57" i="98"/>
  <c r="AQ57" i="98"/>
  <c r="AP57" i="98"/>
  <c r="AO57" i="98"/>
  <c r="AN57" i="98"/>
  <c r="AM57" i="98"/>
  <c r="AI57" i="98"/>
  <c r="AH57" i="98"/>
  <c r="BE56" i="98"/>
  <c r="BD56" i="98"/>
  <c r="BC56" i="98"/>
  <c r="BB56" i="98"/>
  <c r="BA56" i="98"/>
  <c r="AZ56" i="98"/>
  <c r="AY56" i="98"/>
  <c r="AX56" i="98"/>
  <c r="AW56" i="98"/>
  <c r="AV56" i="98"/>
  <c r="AU56" i="98"/>
  <c r="AT56" i="98"/>
  <c r="AS56" i="98"/>
  <c r="AR56" i="98"/>
  <c r="AQ56" i="98"/>
  <c r="AP56" i="98"/>
  <c r="AO56" i="98"/>
  <c r="AN56" i="98"/>
  <c r="AM56" i="98"/>
  <c r="AI56" i="98"/>
  <c r="AH56" i="98"/>
  <c r="BE55" i="98"/>
  <c r="BD55" i="98"/>
  <c r="BC55" i="98"/>
  <c r="BB55" i="98"/>
  <c r="BA55" i="98"/>
  <c r="AZ55" i="98"/>
  <c r="AY55" i="98"/>
  <c r="AX55" i="98"/>
  <c r="AW55" i="98"/>
  <c r="AV55" i="98"/>
  <c r="AU55" i="98"/>
  <c r="AT55" i="98"/>
  <c r="AS55" i="98"/>
  <c r="AR55" i="98"/>
  <c r="AQ55" i="98"/>
  <c r="AP55" i="98"/>
  <c r="AO55" i="98"/>
  <c r="AN55" i="98"/>
  <c r="AM55" i="98"/>
  <c r="AI55" i="98"/>
  <c r="AJ55" i="98" s="1"/>
  <c r="B151" i="98" s="1"/>
  <c r="AH55" i="98"/>
  <c r="BE54" i="98"/>
  <c r="BD54" i="98"/>
  <c r="BC54" i="98"/>
  <c r="BB54" i="98"/>
  <c r="BA54" i="98"/>
  <c r="AZ54" i="98"/>
  <c r="AY54" i="98"/>
  <c r="AX54" i="98"/>
  <c r="AW54" i="98"/>
  <c r="AV54" i="98"/>
  <c r="AU54" i="98"/>
  <c r="AT54" i="98"/>
  <c r="AS54" i="98"/>
  <c r="AR54" i="98"/>
  <c r="AQ54" i="98"/>
  <c r="AP54" i="98"/>
  <c r="AO54" i="98"/>
  <c r="AN54" i="98"/>
  <c r="AM54" i="98"/>
  <c r="AI54" i="98"/>
  <c r="AH54" i="98"/>
  <c r="BE53" i="98"/>
  <c r="BD53" i="98"/>
  <c r="BC53" i="98"/>
  <c r="BB53" i="98"/>
  <c r="BA53" i="98"/>
  <c r="AZ53" i="98"/>
  <c r="AY53" i="98"/>
  <c r="AX53" i="98"/>
  <c r="AW53" i="98"/>
  <c r="AV53" i="98"/>
  <c r="AU53" i="98"/>
  <c r="AT53" i="98"/>
  <c r="AS53" i="98"/>
  <c r="AR53" i="98"/>
  <c r="AQ53" i="98"/>
  <c r="AP53" i="98"/>
  <c r="AO53" i="98"/>
  <c r="AN53" i="98"/>
  <c r="AM53" i="98"/>
  <c r="BE52" i="98"/>
  <c r="BD52" i="98"/>
  <c r="BC52" i="98"/>
  <c r="BB52" i="98"/>
  <c r="BA52" i="98"/>
  <c r="AZ52" i="98"/>
  <c r="AY52" i="98"/>
  <c r="AX52" i="98"/>
  <c r="AW52" i="98"/>
  <c r="AV52" i="98"/>
  <c r="AU52" i="98"/>
  <c r="AT52" i="98"/>
  <c r="AS52" i="98"/>
  <c r="AR52" i="98"/>
  <c r="AQ52" i="98"/>
  <c r="AP52" i="98"/>
  <c r="AO52" i="98"/>
  <c r="AN52" i="98"/>
  <c r="AM52" i="98"/>
  <c r="AI52" i="98"/>
  <c r="AH52" i="98"/>
  <c r="BE51" i="98"/>
  <c r="BD51" i="98"/>
  <c r="BC51" i="98"/>
  <c r="BB51" i="98"/>
  <c r="BA51" i="98"/>
  <c r="AZ51" i="98"/>
  <c r="AY51" i="98"/>
  <c r="AX51" i="98"/>
  <c r="AW51" i="98"/>
  <c r="AV51" i="98"/>
  <c r="AU51" i="98"/>
  <c r="AT51" i="98"/>
  <c r="AS51" i="98"/>
  <c r="AR51" i="98"/>
  <c r="AQ51" i="98"/>
  <c r="AP51" i="98"/>
  <c r="AO51" i="98"/>
  <c r="AN51" i="98"/>
  <c r="AM51" i="98"/>
  <c r="AI51" i="98"/>
  <c r="AH51" i="98"/>
  <c r="BE50" i="98"/>
  <c r="BD50" i="98"/>
  <c r="BC50" i="98"/>
  <c r="BB50" i="98"/>
  <c r="BA50" i="98"/>
  <c r="AZ50" i="98"/>
  <c r="AY50" i="98"/>
  <c r="AX50" i="98"/>
  <c r="AW50" i="98"/>
  <c r="AV50" i="98"/>
  <c r="AU50" i="98"/>
  <c r="AT50" i="98"/>
  <c r="AS50" i="98"/>
  <c r="AR50" i="98"/>
  <c r="AQ50" i="98"/>
  <c r="AP50" i="98"/>
  <c r="AO50" i="98"/>
  <c r="AN50" i="98"/>
  <c r="AM50" i="98"/>
  <c r="AI50" i="98"/>
  <c r="AH50" i="98"/>
  <c r="BE49" i="98"/>
  <c r="BD49" i="98"/>
  <c r="BC49" i="98"/>
  <c r="BB49" i="98"/>
  <c r="BA49" i="98"/>
  <c r="AZ49" i="98"/>
  <c r="AY49" i="98"/>
  <c r="AX49" i="98"/>
  <c r="AW49" i="98"/>
  <c r="AV49" i="98"/>
  <c r="AU49" i="98"/>
  <c r="AT49" i="98"/>
  <c r="AS49" i="98"/>
  <c r="AR49" i="98"/>
  <c r="AQ49" i="98"/>
  <c r="AP49" i="98"/>
  <c r="AO49" i="98"/>
  <c r="AN49" i="98"/>
  <c r="AM49" i="98"/>
  <c r="AI49" i="98"/>
  <c r="AH49" i="98"/>
  <c r="BE48" i="98"/>
  <c r="BD48" i="98"/>
  <c r="BC48" i="98"/>
  <c r="BB48" i="98"/>
  <c r="BA48" i="98"/>
  <c r="AZ48" i="98"/>
  <c r="AY48" i="98"/>
  <c r="AX48" i="98"/>
  <c r="AW48" i="98"/>
  <c r="AV48" i="98"/>
  <c r="AU48" i="98"/>
  <c r="AT48" i="98"/>
  <c r="AS48" i="98"/>
  <c r="AR48" i="98"/>
  <c r="AQ48" i="98"/>
  <c r="AP48" i="98"/>
  <c r="AO48" i="98"/>
  <c r="AN48" i="98"/>
  <c r="AM48" i="98"/>
  <c r="AI48" i="98"/>
  <c r="AH48" i="98"/>
  <c r="BE47" i="98"/>
  <c r="BD47" i="98"/>
  <c r="BC47" i="98"/>
  <c r="BB47" i="98"/>
  <c r="BA47" i="98"/>
  <c r="AZ47" i="98"/>
  <c r="AY47" i="98"/>
  <c r="AX47" i="98"/>
  <c r="AW47" i="98"/>
  <c r="AV47" i="98"/>
  <c r="AU47" i="98"/>
  <c r="AT47" i="98"/>
  <c r="AS47" i="98"/>
  <c r="AR47" i="98"/>
  <c r="AQ47" i="98"/>
  <c r="AP47" i="98"/>
  <c r="AO47" i="98"/>
  <c r="AN47" i="98"/>
  <c r="AM47" i="98"/>
  <c r="AI47" i="98"/>
  <c r="AH47" i="98"/>
  <c r="BE46" i="98"/>
  <c r="BD46" i="98"/>
  <c r="BC46" i="98"/>
  <c r="BB46" i="98"/>
  <c r="BA46" i="98"/>
  <c r="AZ46" i="98"/>
  <c r="AY46" i="98"/>
  <c r="AX46" i="98"/>
  <c r="AW46" i="98"/>
  <c r="AV46" i="98"/>
  <c r="AU46" i="98"/>
  <c r="AT46" i="98"/>
  <c r="AS46" i="98"/>
  <c r="AR46" i="98"/>
  <c r="AQ46" i="98"/>
  <c r="AP46" i="98"/>
  <c r="AO46" i="98"/>
  <c r="AN46" i="98"/>
  <c r="AM46" i="98"/>
  <c r="BE45" i="98"/>
  <c r="BD45" i="98"/>
  <c r="BC45" i="98"/>
  <c r="BB45" i="98"/>
  <c r="BA45" i="98"/>
  <c r="AZ45" i="98"/>
  <c r="AY45" i="98"/>
  <c r="AX45" i="98"/>
  <c r="AW45" i="98"/>
  <c r="AV45" i="98"/>
  <c r="AU45" i="98"/>
  <c r="AT45" i="98"/>
  <c r="AS45" i="98"/>
  <c r="AR45" i="98"/>
  <c r="AQ45" i="98"/>
  <c r="AP45" i="98"/>
  <c r="AO45" i="98"/>
  <c r="AN45" i="98"/>
  <c r="AM45" i="98"/>
  <c r="AI45" i="98"/>
  <c r="AH45" i="98"/>
  <c r="BE44" i="98"/>
  <c r="BD44" i="98"/>
  <c r="BC44" i="98"/>
  <c r="BB44" i="98"/>
  <c r="BA44" i="98"/>
  <c r="AZ44" i="98"/>
  <c r="AY44" i="98"/>
  <c r="AX44" i="98"/>
  <c r="AW44" i="98"/>
  <c r="AV44" i="98"/>
  <c r="AU44" i="98"/>
  <c r="AT44" i="98"/>
  <c r="AS44" i="98"/>
  <c r="AR44" i="98"/>
  <c r="AQ44" i="98"/>
  <c r="AP44" i="98"/>
  <c r="AO44" i="98"/>
  <c r="AN44" i="98"/>
  <c r="AM44" i="98"/>
  <c r="AI44" i="98"/>
  <c r="AH44" i="98"/>
  <c r="BE43" i="98"/>
  <c r="BD43" i="98"/>
  <c r="BC43" i="98"/>
  <c r="BB43" i="98"/>
  <c r="BA43" i="98"/>
  <c r="AZ43" i="98"/>
  <c r="AY43" i="98"/>
  <c r="AX43" i="98"/>
  <c r="AW43" i="98"/>
  <c r="AV43" i="98"/>
  <c r="AU43" i="98"/>
  <c r="AT43" i="98"/>
  <c r="AS43" i="98"/>
  <c r="AR43" i="98"/>
  <c r="AQ43" i="98"/>
  <c r="AP43" i="98"/>
  <c r="BF43" i="98" s="1"/>
  <c r="AO43" i="98"/>
  <c r="AN43" i="98"/>
  <c r="AM43" i="98"/>
  <c r="AI43" i="98"/>
  <c r="AJ43" i="98" s="1"/>
  <c r="AH43" i="98"/>
  <c r="BE42" i="98"/>
  <c r="BD42" i="98"/>
  <c r="BC42" i="98"/>
  <c r="BB42" i="98"/>
  <c r="BA42" i="98"/>
  <c r="AZ42" i="98"/>
  <c r="AY42" i="98"/>
  <c r="AX42" i="98"/>
  <c r="AW42" i="98"/>
  <c r="AV42" i="98"/>
  <c r="AU42" i="98"/>
  <c r="AT42" i="98"/>
  <c r="AS42" i="98"/>
  <c r="AR42" i="98"/>
  <c r="AQ42" i="98"/>
  <c r="AP42" i="98"/>
  <c r="AO42" i="98"/>
  <c r="AN42" i="98"/>
  <c r="AM42" i="98"/>
  <c r="AI42" i="98"/>
  <c r="AH42" i="98"/>
  <c r="BE41" i="98"/>
  <c r="BD41" i="98"/>
  <c r="BC41" i="98"/>
  <c r="BB41" i="98"/>
  <c r="BA41" i="98"/>
  <c r="AZ41" i="98"/>
  <c r="AY41" i="98"/>
  <c r="AX41" i="98"/>
  <c r="AW41" i="98"/>
  <c r="AV41" i="98"/>
  <c r="AU41" i="98"/>
  <c r="AT41" i="98"/>
  <c r="AS41" i="98"/>
  <c r="AR41" i="98"/>
  <c r="AQ41" i="98"/>
  <c r="AP41" i="98"/>
  <c r="AO41" i="98"/>
  <c r="AN41" i="98"/>
  <c r="AM41" i="98"/>
  <c r="AI41" i="98"/>
  <c r="AH41" i="98"/>
  <c r="BE40" i="98"/>
  <c r="BD40" i="98"/>
  <c r="BC40" i="98"/>
  <c r="BB40" i="98"/>
  <c r="BA40" i="98"/>
  <c r="AZ40" i="98"/>
  <c r="AY40" i="98"/>
  <c r="AX40" i="98"/>
  <c r="AW40" i="98"/>
  <c r="AV40" i="98"/>
  <c r="AU40" i="98"/>
  <c r="AT40" i="98"/>
  <c r="AS40" i="98"/>
  <c r="AR40" i="98"/>
  <c r="AQ40" i="98"/>
  <c r="AP40" i="98"/>
  <c r="AO40" i="98"/>
  <c r="AN40" i="98"/>
  <c r="AM40" i="98"/>
  <c r="BE39" i="98"/>
  <c r="BD39" i="98"/>
  <c r="BC39" i="98"/>
  <c r="BB39" i="98"/>
  <c r="BA39" i="98"/>
  <c r="AZ39" i="98"/>
  <c r="AY39" i="98"/>
  <c r="AX39" i="98"/>
  <c r="AW39" i="98"/>
  <c r="AV39" i="98"/>
  <c r="AU39" i="98"/>
  <c r="AT39" i="98"/>
  <c r="AS39" i="98"/>
  <c r="AR39" i="98"/>
  <c r="AQ39" i="98"/>
  <c r="AP39" i="98"/>
  <c r="AO39" i="98"/>
  <c r="AN39" i="98"/>
  <c r="AM39" i="98"/>
  <c r="AI39" i="98"/>
  <c r="AJ39" i="98" s="1"/>
  <c r="AH39" i="98"/>
  <c r="BE38" i="98"/>
  <c r="BD38" i="98"/>
  <c r="BC38" i="98"/>
  <c r="BB38" i="98"/>
  <c r="BA38" i="98"/>
  <c r="AZ38" i="98"/>
  <c r="AY38" i="98"/>
  <c r="AX38" i="98"/>
  <c r="AW38" i="98"/>
  <c r="AV38" i="98"/>
  <c r="AU38" i="98"/>
  <c r="AT38" i="98"/>
  <c r="AS38" i="98"/>
  <c r="AR38" i="98"/>
  <c r="AQ38" i="98"/>
  <c r="AP38" i="98"/>
  <c r="AO38" i="98"/>
  <c r="AN38" i="98"/>
  <c r="AM38" i="98"/>
  <c r="AI38" i="98"/>
  <c r="AH38" i="98"/>
  <c r="BE37" i="98"/>
  <c r="BD37" i="98"/>
  <c r="BC37" i="98"/>
  <c r="BB37" i="98"/>
  <c r="BA37" i="98"/>
  <c r="AZ37" i="98"/>
  <c r="AY37" i="98"/>
  <c r="AX37" i="98"/>
  <c r="AW37" i="98"/>
  <c r="AV37" i="98"/>
  <c r="AU37" i="98"/>
  <c r="AT37" i="98"/>
  <c r="AS37" i="98"/>
  <c r="AR37" i="98"/>
  <c r="AQ37" i="98"/>
  <c r="AP37" i="98"/>
  <c r="AO37" i="98"/>
  <c r="AN37" i="98"/>
  <c r="AM37" i="98"/>
  <c r="AI37" i="98"/>
  <c r="AH37" i="98"/>
  <c r="BE36" i="98"/>
  <c r="BD36" i="98"/>
  <c r="BC36" i="98"/>
  <c r="BB36" i="98"/>
  <c r="BA36" i="98"/>
  <c r="AZ36" i="98"/>
  <c r="AY36" i="98"/>
  <c r="AX36" i="98"/>
  <c r="AW36" i="98"/>
  <c r="AV36" i="98"/>
  <c r="AU36" i="98"/>
  <c r="AT36" i="98"/>
  <c r="AS36" i="98"/>
  <c r="AR36" i="98"/>
  <c r="AQ36" i="98"/>
  <c r="AP36" i="98"/>
  <c r="AO36" i="98"/>
  <c r="AN36" i="98"/>
  <c r="AM36" i="98"/>
  <c r="AI36" i="98"/>
  <c r="AJ36" i="98" s="1"/>
  <c r="AH36" i="98"/>
  <c r="BE35" i="98"/>
  <c r="BD35" i="98"/>
  <c r="BC35" i="98"/>
  <c r="BB35" i="98"/>
  <c r="BA35" i="98"/>
  <c r="AZ35" i="98"/>
  <c r="AY35" i="98"/>
  <c r="AX35" i="98"/>
  <c r="AW35" i="98"/>
  <c r="AV35" i="98"/>
  <c r="AU35" i="98"/>
  <c r="AT35" i="98"/>
  <c r="AS35" i="98"/>
  <c r="AR35" i="98"/>
  <c r="AQ35" i="98"/>
  <c r="AP35" i="98"/>
  <c r="AO35" i="98"/>
  <c r="AN35" i="98"/>
  <c r="AM35" i="98"/>
  <c r="AI35" i="98"/>
  <c r="AH35" i="98"/>
  <c r="BE34" i="98"/>
  <c r="BD34" i="98"/>
  <c r="BC34" i="98"/>
  <c r="BB34" i="98"/>
  <c r="BA34" i="98"/>
  <c r="AZ34" i="98"/>
  <c r="AY34" i="98"/>
  <c r="AX34" i="98"/>
  <c r="AW34" i="98"/>
  <c r="AV34" i="98"/>
  <c r="AU34" i="98"/>
  <c r="AT34" i="98"/>
  <c r="AS34" i="98"/>
  <c r="AR34" i="98"/>
  <c r="AQ34" i="98"/>
  <c r="AP34" i="98"/>
  <c r="AO34" i="98"/>
  <c r="AN34" i="98"/>
  <c r="AM34" i="98"/>
  <c r="AI34" i="98"/>
  <c r="AH34" i="98"/>
  <c r="BE33" i="98"/>
  <c r="BD33" i="98"/>
  <c r="BC33" i="98"/>
  <c r="BB33" i="98"/>
  <c r="BA33" i="98"/>
  <c r="AZ33" i="98"/>
  <c r="AY33" i="98"/>
  <c r="AX33" i="98"/>
  <c r="AW33" i="98"/>
  <c r="AV33" i="98"/>
  <c r="AU33" i="98"/>
  <c r="AT33" i="98"/>
  <c r="AS33" i="98"/>
  <c r="AR33" i="98"/>
  <c r="AQ33" i="98"/>
  <c r="AP33" i="98"/>
  <c r="AO33" i="98"/>
  <c r="AN33" i="98"/>
  <c r="AM33" i="98"/>
  <c r="AI33" i="98"/>
  <c r="AH33" i="98"/>
  <c r="BE32" i="98"/>
  <c r="BD32" i="98"/>
  <c r="BC32" i="98"/>
  <c r="BB32" i="98"/>
  <c r="BA32" i="98"/>
  <c r="AZ32" i="98"/>
  <c r="AY32" i="98"/>
  <c r="AX32" i="98"/>
  <c r="AW32" i="98"/>
  <c r="AV32" i="98"/>
  <c r="AU32" i="98"/>
  <c r="AT32" i="98"/>
  <c r="AS32" i="98"/>
  <c r="AR32" i="98"/>
  <c r="AQ32" i="98"/>
  <c r="AP32" i="98"/>
  <c r="AO32" i="98"/>
  <c r="AN32" i="98"/>
  <c r="AM32" i="98"/>
  <c r="AI32" i="98"/>
  <c r="AH32" i="98"/>
  <c r="BE31" i="98"/>
  <c r="BD31" i="98"/>
  <c r="BC31" i="98"/>
  <c r="BB31" i="98"/>
  <c r="BA31" i="98"/>
  <c r="AZ31" i="98"/>
  <c r="AY31" i="98"/>
  <c r="AX31" i="98"/>
  <c r="AW31" i="98"/>
  <c r="AV31" i="98"/>
  <c r="AU31" i="98"/>
  <c r="AT31" i="98"/>
  <c r="AS31" i="98"/>
  <c r="AR31" i="98"/>
  <c r="AQ31" i="98"/>
  <c r="AP31" i="98"/>
  <c r="AO31" i="98"/>
  <c r="AN31" i="98"/>
  <c r="AM31" i="98"/>
  <c r="AI31" i="98"/>
  <c r="AH31" i="98"/>
  <c r="BE30" i="98"/>
  <c r="BD30" i="98"/>
  <c r="BC30" i="98"/>
  <c r="BB30" i="98"/>
  <c r="BA30" i="98"/>
  <c r="AZ30" i="98"/>
  <c r="AY30" i="98"/>
  <c r="AX30" i="98"/>
  <c r="AW30" i="98"/>
  <c r="AV30" i="98"/>
  <c r="AU30" i="98"/>
  <c r="AT30" i="98"/>
  <c r="AS30" i="98"/>
  <c r="AR30" i="98"/>
  <c r="AQ30" i="98"/>
  <c r="AP30" i="98"/>
  <c r="AO30" i="98"/>
  <c r="AN30" i="98"/>
  <c r="AM30" i="98"/>
  <c r="AI30" i="98"/>
  <c r="AJ30" i="98" s="1"/>
  <c r="AH30" i="98"/>
  <c r="BE29" i="98"/>
  <c r="BD29" i="98"/>
  <c r="BC29" i="98"/>
  <c r="BB29" i="98"/>
  <c r="BA29" i="98"/>
  <c r="AZ29" i="98"/>
  <c r="AY29" i="98"/>
  <c r="AX29" i="98"/>
  <c r="AW29" i="98"/>
  <c r="AV29" i="98"/>
  <c r="AU29" i="98"/>
  <c r="AT29" i="98"/>
  <c r="AS29" i="98"/>
  <c r="AR29" i="98"/>
  <c r="AQ29" i="98"/>
  <c r="AP29" i="98"/>
  <c r="AO29" i="98"/>
  <c r="AN29" i="98"/>
  <c r="AM29" i="98"/>
  <c r="AI29" i="98"/>
  <c r="AH29" i="98"/>
  <c r="AJ29" i="98" s="1"/>
  <c r="BE28" i="98"/>
  <c r="BD28" i="98"/>
  <c r="BC28" i="98"/>
  <c r="BB28" i="98"/>
  <c r="BA28" i="98"/>
  <c r="AZ28" i="98"/>
  <c r="AY28" i="98"/>
  <c r="AX28" i="98"/>
  <c r="AW28" i="98"/>
  <c r="AV28" i="98"/>
  <c r="AU28" i="98"/>
  <c r="AT28" i="98"/>
  <c r="AS28" i="98"/>
  <c r="AR28" i="98"/>
  <c r="AQ28" i="98"/>
  <c r="AP28" i="98"/>
  <c r="AO28" i="98"/>
  <c r="AN28" i="98"/>
  <c r="AM28" i="98"/>
  <c r="AI28" i="98"/>
  <c r="AJ28" i="98" s="1"/>
  <c r="AH28" i="98"/>
  <c r="BE27" i="98"/>
  <c r="BD27" i="98"/>
  <c r="BC27" i="98"/>
  <c r="BB27" i="98"/>
  <c r="BA27" i="98"/>
  <c r="AZ27" i="98"/>
  <c r="AY27" i="98"/>
  <c r="AX27" i="98"/>
  <c r="AW27" i="98"/>
  <c r="AV27" i="98"/>
  <c r="AU27" i="98"/>
  <c r="AT27" i="98"/>
  <c r="AS27" i="98"/>
  <c r="AR27" i="98"/>
  <c r="AQ27" i="98"/>
  <c r="AP27" i="98"/>
  <c r="AO27" i="98"/>
  <c r="AN27" i="98"/>
  <c r="AM27" i="98"/>
  <c r="BF27" i="98" s="1"/>
  <c r="AI27" i="98"/>
  <c r="AH27" i="98"/>
  <c r="BE26" i="98"/>
  <c r="BD26" i="98"/>
  <c r="BC26" i="98"/>
  <c r="BB26" i="98"/>
  <c r="BA26" i="98"/>
  <c r="AZ26" i="98"/>
  <c r="AY26" i="98"/>
  <c r="AX26" i="98"/>
  <c r="AW26" i="98"/>
  <c r="AV26" i="98"/>
  <c r="AU26" i="98"/>
  <c r="AT26" i="98"/>
  <c r="AS26" i="98"/>
  <c r="AR26" i="98"/>
  <c r="AQ26" i="98"/>
  <c r="AP26" i="98"/>
  <c r="AO26" i="98"/>
  <c r="AN26" i="98"/>
  <c r="AM26" i="98"/>
  <c r="BE25" i="98"/>
  <c r="BD25" i="98"/>
  <c r="BC25" i="98"/>
  <c r="BB25" i="98"/>
  <c r="BA25" i="98"/>
  <c r="AZ25" i="98"/>
  <c r="AY25" i="98"/>
  <c r="AX25" i="98"/>
  <c r="AW25" i="98"/>
  <c r="AV25" i="98"/>
  <c r="AU25" i="98"/>
  <c r="AT25" i="98"/>
  <c r="AS25" i="98"/>
  <c r="AR25" i="98"/>
  <c r="AQ25" i="98"/>
  <c r="AP25" i="98"/>
  <c r="AO25" i="98"/>
  <c r="AN25" i="98"/>
  <c r="AM25" i="98"/>
  <c r="AI25" i="98"/>
  <c r="AH25" i="98"/>
  <c r="BE24" i="98"/>
  <c r="BD24" i="98"/>
  <c r="BC24" i="98"/>
  <c r="BB24" i="98"/>
  <c r="BA24" i="98"/>
  <c r="AZ24" i="98"/>
  <c r="AY24" i="98"/>
  <c r="AX24" i="98"/>
  <c r="AW24" i="98"/>
  <c r="AV24" i="98"/>
  <c r="AU24" i="98"/>
  <c r="AT24" i="98"/>
  <c r="AS24" i="98"/>
  <c r="AR24" i="98"/>
  <c r="AQ24" i="98"/>
  <c r="AP24" i="98"/>
  <c r="AO24" i="98"/>
  <c r="AN24" i="98"/>
  <c r="AM24" i="98"/>
  <c r="BE23" i="98"/>
  <c r="BD23" i="98"/>
  <c r="BC23" i="98"/>
  <c r="BB23" i="98"/>
  <c r="BA23" i="98"/>
  <c r="AZ23" i="98"/>
  <c r="AY23" i="98"/>
  <c r="AX23" i="98"/>
  <c r="AW23" i="98"/>
  <c r="AV23" i="98"/>
  <c r="AU23" i="98"/>
  <c r="AT23" i="98"/>
  <c r="AS23" i="98"/>
  <c r="AR23" i="98"/>
  <c r="AQ23" i="98"/>
  <c r="AP23" i="98"/>
  <c r="AO23" i="98"/>
  <c r="AN23" i="98"/>
  <c r="AM23" i="98"/>
  <c r="AI23" i="98"/>
  <c r="AH23" i="98"/>
  <c r="BE22" i="98"/>
  <c r="BD22" i="98"/>
  <c r="BC22" i="98"/>
  <c r="BB22" i="98"/>
  <c r="BA22" i="98"/>
  <c r="AZ22" i="98"/>
  <c r="AY22" i="98"/>
  <c r="AX22" i="98"/>
  <c r="AW22" i="98"/>
  <c r="AV22" i="98"/>
  <c r="AU22" i="98"/>
  <c r="AT22" i="98"/>
  <c r="AS22" i="98"/>
  <c r="AR22" i="98"/>
  <c r="AQ22" i="98"/>
  <c r="AP22" i="98"/>
  <c r="AO22" i="98"/>
  <c r="AN22" i="98"/>
  <c r="AM22" i="98"/>
  <c r="AI22" i="98"/>
  <c r="AH22" i="98"/>
  <c r="BE21" i="98"/>
  <c r="BD21" i="98"/>
  <c r="BC21" i="98"/>
  <c r="BB21" i="98"/>
  <c r="BA21" i="98"/>
  <c r="AZ21" i="98"/>
  <c r="AY21" i="98"/>
  <c r="AX21" i="98"/>
  <c r="AW21" i="98"/>
  <c r="AV21" i="98"/>
  <c r="AU21" i="98"/>
  <c r="AT21" i="98"/>
  <c r="AS21" i="98"/>
  <c r="AR21" i="98"/>
  <c r="AQ21" i="98"/>
  <c r="AP21" i="98"/>
  <c r="AO21" i="98"/>
  <c r="AN21" i="98"/>
  <c r="AM21" i="98"/>
  <c r="AI21" i="98"/>
  <c r="AH21" i="98"/>
  <c r="BE20" i="98"/>
  <c r="BD20" i="98"/>
  <c r="BC20" i="98"/>
  <c r="BB20" i="98"/>
  <c r="BA20" i="98"/>
  <c r="AZ20" i="98"/>
  <c r="AY20" i="98"/>
  <c r="AX20" i="98"/>
  <c r="AW20" i="98"/>
  <c r="AV20" i="98"/>
  <c r="AU20" i="98"/>
  <c r="AT20" i="98"/>
  <c r="AS20" i="98"/>
  <c r="AR20" i="98"/>
  <c r="AQ20" i="98"/>
  <c r="AP20" i="98"/>
  <c r="AO20" i="98"/>
  <c r="AN20" i="98"/>
  <c r="AM20" i="98"/>
  <c r="BE19" i="98"/>
  <c r="BD19" i="98"/>
  <c r="BC19" i="98"/>
  <c r="BB19" i="98"/>
  <c r="BA19" i="98"/>
  <c r="AZ19" i="98"/>
  <c r="AY19" i="98"/>
  <c r="AX19" i="98"/>
  <c r="AW19" i="98"/>
  <c r="AV19" i="98"/>
  <c r="AU19" i="98"/>
  <c r="AT19" i="98"/>
  <c r="AS19" i="98"/>
  <c r="AR19" i="98"/>
  <c r="AQ19" i="98"/>
  <c r="AP19" i="98"/>
  <c r="AO19" i="98"/>
  <c r="AN19" i="98"/>
  <c r="AM19" i="98"/>
  <c r="AI19" i="98"/>
  <c r="AH19" i="98"/>
  <c r="BE18" i="98"/>
  <c r="BD18" i="98"/>
  <c r="BC18" i="98"/>
  <c r="BB18" i="98"/>
  <c r="BA18" i="98"/>
  <c r="AZ18" i="98"/>
  <c r="AY18" i="98"/>
  <c r="AX18" i="98"/>
  <c r="AW18" i="98"/>
  <c r="AV18" i="98"/>
  <c r="AU18" i="98"/>
  <c r="AT18" i="98"/>
  <c r="AS18" i="98"/>
  <c r="AR18" i="98"/>
  <c r="AQ18" i="98"/>
  <c r="AP18" i="98"/>
  <c r="AO18" i="98"/>
  <c r="AN18" i="98"/>
  <c r="AM18" i="98"/>
  <c r="AJ18" i="98"/>
  <c r="AI18" i="98"/>
  <c r="AH18" i="98"/>
  <c r="BE17" i="98"/>
  <c r="BD17" i="98"/>
  <c r="BC17" i="98"/>
  <c r="BB17" i="98"/>
  <c r="BA17" i="98"/>
  <c r="AZ17" i="98"/>
  <c r="AY17" i="98"/>
  <c r="AX17" i="98"/>
  <c r="AW17" i="98"/>
  <c r="AV17" i="98"/>
  <c r="AU17" i="98"/>
  <c r="AT17" i="98"/>
  <c r="AS17" i="98"/>
  <c r="AR17" i="98"/>
  <c r="AQ17" i="98"/>
  <c r="AP17" i="98"/>
  <c r="AO17" i="98"/>
  <c r="AN17" i="98"/>
  <c r="AM17" i="98"/>
  <c r="AI17" i="98"/>
  <c r="AH17" i="98"/>
  <c r="BE16" i="98"/>
  <c r="BD16" i="98"/>
  <c r="BC16" i="98"/>
  <c r="BB16" i="98"/>
  <c r="BA16" i="98"/>
  <c r="AZ16" i="98"/>
  <c r="AY16" i="98"/>
  <c r="AX16" i="98"/>
  <c r="AW16" i="98"/>
  <c r="AV16" i="98"/>
  <c r="AU16" i="98"/>
  <c r="AT16" i="98"/>
  <c r="AS16" i="98"/>
  <c r="AR16" i="98"/>
  <c r="AQ16" i="98"/>
  <c r="AP16" i="98"/>
  <c r="AO16" i="98"/>
  <c r="AN16" i="98"/>
  <c r="AM16" i="98"/>
  <c r="AI16" i="98"/>
  <c r="AH16" i="98"/>
  <c r="BE15" i="98"/>
  <c r="BD15" i="98"/>
  <c r="BC15" i="98"/>
  <c r="BB15" i="98"/>
  <c r="BA15" i="98"/>
  <c r="AZ15" i="98"/>
  <c r="AY15" i="98"/>
  <c r="AX15" i="98"/>
  <c r="AW15" i="98"/>
  <c r="AV15" i="98"/>
  <c r="AU15" i="98"/>
  <c r="AT15" i="98"/>
  <c r="AS15" i="98"/>
  <c r="AR15" i="98"/>
  <c r="AQ15" i="98"/>
  <c r="AP15" i="98"/>
  <c r="AO15" i="98"/>
  <c r="AN15" i="98"/>
  <c r="AM15" i="98"/>
  <c r="AI15" i="98"/>
  <c r="AJ15" i="98" s="1"/>
  <c r="AH15" i="98"/>
  <c r="BE14" i="98"/>
  <c r="BD14" i="98"/>
  <c r="BC14" i="98"/>
  <c r="BB14" i="98"/>
  <c r="BA14" i="98"/>
  <c r="AZ14" i="98"/>
  <c r="AY14" i="98"/>
  <c r="AX14" i="98"/>
  <c r="AW14" i="98"/>
  <c r="AV14" i="98"/>
  <c r="AU14" i="98"/>
  <c r="AT14" i="98"/>
  <c r="AS14" i="98"/>
  <c r="AR14" i="98"/>
  <c r="AQ14" i="98"/>
  <c r="AP14" i="98"/>
  <c r="AO14" i="98"/>
  <c r="AN14" i="98"/>
  <c r="AM14" i="98"/>
  <c r="AI14" i="98"/>
  <c r="AH14" i="98"/>
  <c r="BE13" i="98"/>
  <c r="BD13" i="98"/>
  <c r="BC13" i="98"/>
  <c r="BB13" i="98"/>
  <c r="BA13" i="98"/>
  <c r="AZ13" i="98"/>
  <c r="AY13" i="98"/>
  <c r="AX13" i="98"/>
  <c r="AW13" i="98"/>
  <c r="AV13" i="98"/>
  <c r="AU13" i="98"/>
  <c r="AT13" i="98"/>
  <c r="AS13" i="98"/>
  <c r="AR13" i="98"/>
  <c r="AQ13" i="98"/>
  <c r="AP13" i="98"/>
  <c r="AO13" i="98"/>
  <c r="AN13" i="98"/>
  <c r="AM13" i="98"/>
  <c r="AI13" i="98"/>
  <c r="AH13" i="98"/>
  <c r="BE12" i="98"/>
  <c r="BD12" i="98"/>
  <c r="BC12" i="98"/>
  <c r="BB12" i="98"/>
  <c r="BA12" i="98"/>
  <c r="AZ12" i="98"/>
  <c r="AY12" i="98"/>
  <c r="AX12" i="98"/>
  <c r="AW12" i="98"/>
  <c r="AV12" i="98"/>
  <c r="AU12" i="98"/>
  <c r="AT12" i="98"/>
  <c r="AS12" i="98"/>
  <c r="AR12" i="98"/>
  <c r="AQ12" i="98"/>
  <c r="AP12" i="98"/>
  <c r="AO12" i="98"/>
  <c r="AN12" i="98"/>
  <c r="AM12" i="98"/>
  <c r="AI12" i="98"/>
  <c r="AH12" i="98"/>
  <c r="BE11" i="98"/>
  <c r="BD11" i="98"/>
  <c r="BC11" i="98"/>
  <c r="BB11" i="98"/>
  <c r="BA11" i="98"/>
  <c r="AZ11" i="98"/>
  <c r="AY11" i="98"/>
  <c r="AX11" i="98"/>
  <c r="AW11" i="98"/>
  <c r="AV11" i="98"/>
  <c r="AU11" i="98"/>
  <c r="AT11" i="98"/>
  <c r="AS11" i="98"/>
  <c r="AR11" i="98"/>
  <c r="AQ11" i="98"/>
  <c r="AP11" i="98"/>
  <c r="AO11" i="98"/>
  <c r="AN11" i="98"/>
  <c r="AM11" i="98"/>
  <c r="AI11" i="98"/>
  <c r="AH11" i="98"/>
  <c r="BE10" i="98"/>
  <c r="BD10" i="98"/>
  <c r="BC10" i="98"/>
  <c r="BB10" i="98"/>
  <c r="BA10" i="98"/>
  <c r="AZ10" i="98"/>
  <c r="AY10" i="98"/>
  <c r="AX10" i="98"/>
  <c r="AW10" i="98"/>
  <c r="AV10" i="98"/>
  <c r="AU10" i="98"/>
  <c r="AT10" i="98"/>
  <c r="AS10" i="98"/>
  <c r="AR10" i="98"/>
  <c r="AQ10" i="98"/>
  <c r="AP10" i="98"/>
  <c r="AO10" i="98"/>
  <c r="AN10" i="98"/>
  <c r="AM10" i="98"/>
  <c r="AI10" i="98"/>
  <c r="AH10" i="98"/>
  <c r="BE9" i="98"/>
  <c r="BD9" i="98"/>
  <c r="BC9" i="98"/>
  <c r="BB9" i="98"/>
  <c r="BA9" i="98"/>
  <c r="AZ9" i="98"/>
  <c r="AY9" i="98"/>
  <c r="AX9" i="98"/>
  <c r="AW9" i="98"/>
  <c r="AV9" i="98"/>
  <c r="AU9" i="98"/>
  <c r="AT9" i="98"/>
  <c r="AS9" i="98"/>
  <c r="AR9" i="98"/>
  <c r="AQ9" i="98"/>
  <c r="AP9" i="98"/>
  <c r="AO9" i="98"/>
  <c r="AN9" i="98"/>
  <c r="AM9" i="98"/>
  <c r="AI9" i="98"/>
  <c r="AH9" i="98"/>
  <c r="AI8" i="98"/>
  <c r="AH8" i="98"/>
  <c r="BE7" i="98"/>
  <c r="BD7" i="98"/>
  <c r="BC7" i="98"/>
  <c r="BB7" i="98"/>
  <c r="BA7" i="98"/>
  <c r="AZ7" i="98"/>
  <c r="AY7" i="98"/>
  <c r="AX7" i="98"/>
  <c r="AW7" i="98"/>
  <c r="AV7" i="98"/>
  <c r="AU7" i="98"/>
  <c r="AT7" i="98"/>
  <c r="AS7" i="98"/>
  <c r="AR7" i="98"/>
  <c r="AQ7" i="98"/>
  <c r="AP7" i="98"/>
  <c r="AO7" i="98"/>
  <c r="AN7" i="98"/>
  <c r="AM7" i="98"/>
  <c r="BE188" i="97"/>
  <c r="BD188" i="97"/>
  <c r="BC188" i="97"/>
  <c r="BB188" i="97"/>
  <c r="BA188" i="97"/>
  <c r="AZ188" i="97"/>
  <c r="AY188" i="97"/>
  <c r="AX188" i="97"/>
  <c r="AW188" i="97"/>
  <c r="AV188" i="97"/>
  <c r="AU188" i="97"/>
  <c r="AT188" i="97"/>
  <c r="AS188" i="97"/>
  <c r="AR188" i="97"/>
  <c r="AQ188" i="97"/>
  <c r="AP188" i="97"/>
  <c r="AO188" i="97"/>
  <c r="AN188" i="97"/>
  <c r="AM188" i="97"/>
  <c r="BE187" i="97"/>
  <c r="BD187" i="97"/>
  <c r="BC187" i="97"/>
  <c r="BB187" i="97"/>
  <c r="BA187" i="97"/>
  <c r="AZ187" i="97"/>
  <c r="AY187" i="97"/>
  <c r="AX187" i="97"/>
  <c r="AW187" i="97"/>
  <c r="AV187" i="97"/>
  <c r="AU187" i="97"/>
  <c r="AT187" i="97"/>
  <c r="AS187" i="97"/>
  <c r="AR187" i="97"/>
  <c r="AQ187" i="97"/>
  <c r="AP187" i="97"/>
  <c r="AO187" i="97"/>
  <c r="AN187" i="97"/>
  <c r="AM187" i="97"/>
  <c r="AI187" i="97"/>
  <c r="AH187" i="97"/>
  <c r="BE186" i="97"/>
  <c r="BD186" i="97"/>
  <c r="BC186" i="97"/>
  <c r="BB186" i="97"/>
  <c r="BA186" i="97"/>
  <c r="AZ186" i="97"/>
  <c r="AY186" i="97"/>
  <c r="AX186" i="97"/>
  <c r="AW186" i="97"/>
  <c r="AV186" i="97"/>
  <c r="AU186" i="97"/>
  <c r="AT186" i="97"/>
  <c r="AS186" i="97"/>
  <c r="AR186" i="97"/>
  <c r="AQ186" i="97"/>
  <c r="AP186" i="97"/>
  <c r="AO186" i="97"/>
  <c r="AN186" i="97"/>
  <c r="AM186" i="97"/>
  <c r="AI186" i="97"/>
  <c r="AH186" i="97"/>
  <c r="BE185" i="97"/>
  <c r="BD185" i="97"/>
  <c r="BC185" i="97"/>
  <c r="BB185" i="97"/>
  <c r="BA185" i="97"/>
  <c r="AZ185" i="97"/>
  <c r="AY185" i="97"/>
  <c r="AX185" i="97"/>
  <c r="AW185" i="97"/>
  <c r="AV185" i="97"/>
  <c r="AU185" i="97"/>
  <c r="AT185" i="97"/>
  <c r="AS185" i="97"/>
  <c r="AR185" i="97"/>
  <c r="AQ185" i="97"/>
  <c r="AP185" i="97"/>
  <c r="AO185" i="97"/>
  <c r="AN185" i="97"/>
  <c r="AM185" i="97"/>
  <c r="AI185" i="97"/>
  <c r="AH185" i="97"/>
  <c r="BE184" i="97"/>
  <c r="BD184" i="97"/>
  <c r="BC184" i="97"/>
  <c r="BB184" i="97"/>
  <c r="BA184" i="97"/>
  <c r="AZ184" i="97"/>
  <c r="AY184" i="97"/>
  <c r="AX184" i="97"/>
  <c r="AW184" i="97"/>
  <c r="AV184" i="97"/>
  <c r="AU184" i="97"/>
  <c r="AT184" i="97"/>
  <c r="AS184" i="97"/>
  <c r="AR184" i="97"/>
  <c r="AQ184" i="97"/>
  <c r="AP184" i="97"/>
  <c r="AO184" i="97"/>
  <c r="AN184" i="97"/>
  <c r="AM184" i="97"/>
  <c r="AI184" i="97"/>
  <c r="AH184" i="97"/>
  <c r="BE183" i="97"/>
  <c r="BD183" i="97"/>
  <c r="BC183" i="97"/>
  <c r="BB183" i="97"/>
  <c r="BA183" i="97"/>
  <c r="AZ183" i="97"/>
  <c r="AY183" i="97"/>
  <c r="AX183" i="97"/>
  <c r="AW183" i="97"/>
  <c r="AV183" i="97"/>
  <c r="AU183" i="97"/>
  <c r="AT183" i="97"/>
  <c r="AS183" i="97"/>
  <c r="AR183" i="97"/>
  <c r="AQ183" i="97"/>
  <c r="AP183" i="97"/>
  <c r="AO183" i="97"/>
  <c r="AN183" i="97"/>
  <c r="AM183" i="97"/>
  <c r="AI183" i="97"/>
  <c r="AH183" i="97"/>
  <c r="BE182" i="97"/>
  <c r="BD182" i="97"/>
  <c r="BC182" i="97"/>
  <c r="BB182" i="97"/>
  <c r="BA182" i="97"/>
  <c r="AZ182" i="97"/>
  <c r="AY182" i="97"/>
  <c r="AX182" i="97"/>
  <c r="AW182" i="97"/>
  <c r="AV182" i="97"/>
  <c r="AU182" i="97"/>
  <c r="AT182" i="97"/>
  <c r="AS182" i="97"/>
  <c r="AR182" i="97"/>
  <c r="AQ182" i="97"/>
  <c r="AP182" i="97"/>
  <c r="AO182" i="97"/>
  <c r="AN182" i="97"/>
  <c r="AM182" i="97"/>
  <c r="AI182" i="97"/>
  <c r="AJ182" i="97" s="1"/>
  <c r="AH182" i="97"/>
  <c r="BE181" i="97"/>
  <c r="BD181" i="97"/>
  <c r="BC181" i="97"/>
  <c r="BB181" i="97"/>
  <c r="BA181" i="97"/>
  <c r="AZ181" i="97"/>
  <c r="AY181" i="97"/>
  <c r="AX181" i="97"/>
  <c r="AW181" i="97"/>
  <c r="AV181" i="97"/>
  <c r="AU181" i="97"/>
  <c r="AT181" i="97"/>
  <c r="AS181" i="97"/>
  <c r="AR181" i="97"/>
  <c r="AQ181" i="97"/>
  <c r="AP181" i="97"/>
  <c r="AO181" i="97"/>
  <c r="AN181" i="97"/>
  <c r="AM181" i="97"/>
  <c r="AI181" i="97"/>
  <c r="AH181" i="97"/>
  <c r="BE180" i="97"/>
  <c r="BD180" i="97"/>
  <c r="BC180" i="97"/>
  <c r="BB180" i="97"/>
  <c r="BA180" i="97"/>
  <c r="AZ180" i="97"/>
  <c r="AY180" i="97"/>
  <c r="AX180" i="97"/>
  <c r="AW180" i="97"/>
  <c r="AV180" i="97"/>
  <c r="AU180" i="97"/>
  <c r="AT180" i="97"/>
  <c r="AS180" i="97"/>
  <c r="AR180" i="97"/>
  <c r="AQ180" i="97"/>
  <c r="AP180" i="97"/>
  <c r="AO180" i="97"/>
  <c r="AN180" i="97"/>
  <c r="AM180" i="97"/>
  <c r="AI180" i="97"/>
  <c r="AH180" i="97"/>
  <c r="BE179" i="97"/>
  <c r="BD179" i="97"/>
  <c r="BC179" i="97"/>
  <c r="BB179" i="97"/>
  <c r="BA179" i="97"/>
  <c r="AZ179" i="97"/>
  <c r="AY179" i="97"/>
  <c r="AX179" i="97"/>
  <c r="AW179" i="97"/>
  <c r="AV179" i="97"/>
  <c r="AU179" i="97"/>
  <c r="AT179" i="97"/>
  <c r="AS179" i="97"/>
  <c r="AR179" i="97"/>
  <c r="AQ179" i="97"/>
  <c r="AP179" i="97"/>
  <c r="AO179" i="97"/>
  <c r="AN179" i="97"/>
  <c r="AM179" i="97"/>
  <c r="AI179" i="97"/>
  <c r="AH179" i="97"/>
  <c r="BE178" i="97"/>
  <c r="BD178" i="97"/>
  <c r="BC178" i="97"/>
  <c r="BB178" i="97"/>
  <c r="BA178" i="97"/>
  <c r="AZ178" i="97"/>
  <c r="AY178" i="97"/>
  <c r="AX178" i="97"/>
  <c r="AW178" i="97"/>
  <c r="AV178" i="97"/>
  <c r="AU178" i="97"/>
  <c r="AT178" i="97"/>
  <c r="AS178" i="97"/>
  <c r="AR178" i="97"/>
  <c r="AQ178" i="97"/>
  <c r="AP178" i="97"/>
  <c r="AO178" i="97"/>
  <c r="AN178" i="97"/>
  <c r="AM178" i="97"/>
  <c r="AI178" i="97"/>
  <c r="AH178" i="97"/>
  <c r="BE177" i="97"/>
  <c r="BD177" i="97"/>
  <c r="BC177" i="97"/>
  <c r="BB177" i="97"/>
  <c r="BA177" i="97"/>
  <c r="AZ177" i="97"/>
  <c r="AY177" i="97"/>
  <c r="AX177" i="97"/>
  <c r="AW177" i="97"/>
  <c r="AV177" i="97"/>
  <c r="AU177" i="97"/>
  <c r="AT177" i="97"/>
  <c r="AS177" i="97"/>
  <c r="AR177" i="97"/>
  <c r="AQ177" i="97"/>
  <c r="AP177" i="97"/>
  <c r="AO177" i="97"/>
  <c r="AN177" i="97"/>
  <c r="AM177" i="97"/>
  <c r="AI177" i="97"/>
  <c r="AH177" i="97"/>
  <c r="BE176" i="97"/>
  <c r="BD176" i="97"/>
  <c r="BC176" i="97"/>
  <c r="BB176" i="97"/>
  <c r="BA176" i="97"/>
  <c r="AZ176" i="97"/>
  <c r="AY176" i="97"/>
  <c r="AX176" i="97"/>
  <c r="AW176" i="97"/>
  <c r="AV176" i="97"/>
  <c r="AU176" i="97"/>
  <c r="AT176" i="97"/>
  <c r="AS176" i="97"/>
  <c r="AR176" i="97"/>
  <c r="AQ176" i="97"/>
  <c r="AP176" i="97"/>
  <c r="AO176" i="97"/>
  <c r="AN176" i="97"/>
  <c r="AM176" i="97"/>
  <c r="AI176" i="97"/>
  <c r="AH176" i="97"/>
  <c r="BE175" i="97"/>
  <c r="BD175" i="97"/>
  <c r="BC175" i="97"/>
  <c r="BB175" i="97"/>
  <c r="BA175" i="97"/>
  <c r="AZ175" i="97"/>
  <c r="AY175" i="97"/>
  <c r="AX175" i="97"/>
  <c r="AW175" i="97"/>
  <c r="AV175" i="97"/>
  <c r="AU175" i="97"/>
  <c r="AT175" i="97"/>
  <c r="AS175" i="97"/>
  <c r="AR175" i="97"/>
  <c r="AQ175" i="97"/>
  <c r="AP175" i="97"/>
  <c r="AO175" i="97"/>
  <c r="AN175" i="97"/>
  <c r="AM175" i="97"/>
  <c r="AI175" i="97"/>
  <c r="AH175" i="97"/>
  <c r="AJ175" i="97" s="1"/>
  <c r="BE174" i="97"/>
  <c r="BD174" i="97"/>
  <c r="BC174" i="97"/>
  <c r="BB174" i="97"/>
  <c r="BA174" i="97"/>
  <c r="AZ174" i="97"/>
  <c r="AY174" i="97"/>
  <c r="AX174" i="97"/>
  <c r="AW174" i="97"/>
  <c r="AV174" i="97"/>
  <c r="AU174" i="97"/>
  <c r="AT174" i="97"/>
  <c r="AS174" i="97"/>
  <c r="AR174" i="97"/>
  <c r="AQ174" i="97"/>
  <c r="AP174" i="97"/>
  <c r="AO174" i="97"/>
  <c r="AN174" i="97"/>
  <c r="AM174" i="97"/>
  <c r="BE173" i="97"/>
  <c r="BD173" i="97"/>
  <c r="BC173" i="97"/>
  <c r="BB173" i="97"/>
  <c r="BA173" i="97"/>
  <c r="AZ173" i="97"/>
  <c r="AY173" i="97"/>
  <c r="AX173" i="97"/>
  <c r="AW173" i="97"/>
  <c r="AV173" i="97"/>
  <c r="AU173" i="97"/>
  <c r="AT173" i="97"/>
  <c r="AS173" i="97"/>
  <c r="AR173" i="97"/>
  <c r="AQ173" i="97"/>
  <c r="AP173" i="97"/>
  <c r="AO173" i="97"/>
  <c r="AN173" i="97"/>
  <c r="AM173" i="97"/>
  <c r="BE172" i="97"/>
  <c r="BD172" i="97"/>
  <c r="BC172" i="97"/>
  <c r="BB172" i="97"/>
  <c r="BA172" i="97"/>
  <c r="AZ172" i="97"/>
  <c r="AY172" i="97"/>
  <c r="AX172" i="97"/>
  <c r="AW172" i="97"/>
  <c r="AV172" i="97"/>
  <c r="AU172" i="97"/>
  <c r="AT172" i="97"/>
  <c r="AS172" i="97"/>
  <c r="AR172" i="97"/>
  <c r="AQ172" i="97"/>
  <c r="AP172" i="97"/>
  <c r="AO172" i="97"/>
  <c r="AN172" i="97"/>
  <c r="AM172" i="97"/>
  <c r="AI172" i="97"/>
  <c r="AH172" i="97"/>
  <c r="BE171" i="97"/>
  <c r="BD171" i="97"/>
  <c r="BC171" i="97"/>
  <c r="BB171" i="97"/>
  <c r="BA171" i="97"/>
  <c r="AZ171" i="97"/>
  <c r="AY171" i="97"/>
  <c r="AX171" i="97"/>
  <c r="AW171" i="97"/>
  <c r="AV171" i="97"/>
  <c r="AU171" i="97"/>
  <c r="AT171" i="97"/>
  <c r="AS171" i="97"/>
  <c r="AR171" i="97"/>
  <c r="AQ171" i="97"/>
  <c r="AP171" i="97"/>
  <c r="AO171" i="97"/>
  <c r="AN171" i="97"/>
  <c r="AM171" i="97"/>
  <c r="AI171" i="97"/>
  <c r="AH171" i="97"/>
  <c r="BE170" i="97"/>
  <c r="BD170" i="97"/>
  <c r="BC170" i="97"/>
  <c r="BB170" i="97"/>
  <c r="BA170" i="97"/>
  <c r="AZ170" i="97"/>
  <c r="AY170" i="97"/>
  <c r="AX170" i="97"/>
  <c r="AW170" i="97"/>
  <c r="AV170" i="97"/>
  <c r="AU170" i="97"/>
  <c r="AT170" i="97"/>
  <c r="AS170" i="97"/>
  <c r="AR170" i="97"/>
  <c r="AQ170" i="97"/>
  <c r="AP170" i="97"/>
  <c r="AO170" i="97"/>
  <c r="AN170" i="97"/>
  <c r="AM170" i="97"/>
  <c r="AI170" i="97"/>
  <c r="AH170" i="97"/>
  <c r="BE169" i="97"/>
  <c r="BD169" i="97"/>
  <c r="BC169" i="97"/>
  <c r="BB169" i="97"/>
  <c r="BA169" i="97"/>
  <c r="AZ169" i="97"/>
  <c r="AY169" i="97"/>
  <c r="AX169" i="97"/>
  <c r="AW169" i="97"/>
  <c r="AV169" i="97"/>
  <c r="AU169" i="97"/>
  <c r="AT169" i="97"/>
  <c r="AS169" i="97"/>
  <c r="AR169" i="97"/>
  <c r="AQ169" i="97"/>
  <c r="AP169" i="97"/>
  <c r="AO169" i="97"/>
  <c r="AN169" i="97"/>
  <c r="AM169" i="97"/>
  <c r="AI169" i="97"/>
  <c r="AH169" i="97"/>
  <c r="BE168" i="97"/>
  <c r="BD168" i="97"/>
  <c r="BC168" i="97"/>
  <c r="BB168" i="97"/>
  <c r="BA168" i="97"/>
  <c r="AZ168" i="97"/>
  <c r="AY168" i="97"/>
  <c r="AX168" i="97"/>
  <c r="AW168" i="97"/>
  <c r="AV168" i="97"/>
  <c r="AU168" i="97"/>
  <c r="AT168" i="97"/>
  <c r="AS168" i="97"/>
  <c r="AR168" i="97"/>
  <c r="AQ168" i="97"/>
  <c r="AP168" i="97"/>
  <c r="AO168" i="97"/>
  <c r="AN168" i="97"/>
  <c r="AM168" i="97"/>
  <c r="AI168" i="97"/>
  <c r="AH168" i="97"/>
  <c r="BE167" i="97"/>
  <c r="BD167" i="97"/>
  <c r="BC167" i="97"/>
  <c r="BB167" i="97"/>
  <c r="BA167" i="97"/>
  <c r="AZ167" i="97"/>
  <c r="AY167" i="97"/>
  <c r="AX167" i="97"/>
  <c r="AW167" i="97"/>
  <c r="AV167" i="97"/>
  <c r="AU167" i="97"/>
  <c r="AT167" i="97"/>
  <c r="AS167" i="97"/>
  <c r="AR167" i="97"/>
  <c r="AQ167" i="97"/>
  <c r="AP167" i="97"/>
  <c r="AO167" i="97"/>
  <c r="AN167" i="97"/>
  <c r="AM167" i="97"/>
  <c r="AI167" i="97"/>
  <c r="AH167" i="97"/>
  <c r="BE166" i="97"/>
  <c r="BD166" i="97"/>
  <c r="BC166" i="97"/>
  <c r="BB166" i="97"/>
  <c r="BA166" i="97"/>
  <c r="AZ166" i="97"/>
  <c r="AY166" i="97"/>
  <c r="AX166" i="97"/>
  <c r="AW166" i="97"/>
  <c r="AV166" i="97"/>
  <c r="AU166" i="97"/>
  <c r="AT166" i="97"/>
  <c r="AS166" i="97"/>
  <c r="AR166" i="97"/>
  <c r="AQ166" i="97"/>
  <c r="AP166" i="97"/>
  <c r="AO166" i="97"/>
  <c r="AN166" i="97"/>
  <c r="AM166" i="97"/>
  <c r="AI166" i="97"/>
  <c r="AJ166" i="97" s="1"/>
  <c r="AH166" i="97"/>
  <c r="BE165" i="97"/>
  <c r="BD165" i="97"/>
  <c r="BC165" i="97"/>
  <c r="BB165" i="97"/>
  <c r="BA165" i="97"/>
  <c r="AZ165" i="97"/>
  <c r="AY165" i="97"/>
  <c r="AX165" i="97"/>
  <c r="AW165" i="97"/>
  <c r="AV165" i="97"/>
  <c r="AU165" i="97"/>
  <c r="AT165" i="97"/>
  <c r="AS165" i="97"/>
  <c r="AR165" i="97"/>
  <c r="AQ165" i="97"/>
  <c r="AP165" i="97"/>
  <c r="AO165" i="97"/>
  <c r="AN165" i="97"/>
  <c r="AM165" i="97"/>
  <c r="AI165" i="97"/>
  <c r="AH165" i="97"/>
  <c r="AJ165" i="97" s="1"/>
  <c r="BE164" i="97"/>
  <c r="BD164" i="97"/>
  <c r="BC164" i="97"/>
  <c r="BB164" i="97"/>
  <c r="BA164" i="97"/>
  <c r="AZ164" i="97"/>
  <c r="AY164" i="97"/>
  <c r="AX164" i="97"/>
  <c r="AW164" i="97"/>
  <c r="AV164" i="97"/>
  <c r="AU164" i="97"/>
  <c r="AT164" i="97"/>
  <c r="AS164" i="97"/>
  <c r="AR164" i="97"/>
  <c r="AQ164" i="97"/>
  <c r="AP164" i="97"/>
  <c r="AO164" i="97"/>
  <c r="AN164" i="97"/>
  <c r="AM164" i="97"/>
  <c r="AI164" i="97"/>
  <c r="AH164" i="97"/>
  <c r="BE163" i="97"/>
  <c r="BD163" i="97"/>
  <c r="BC163" i="97"/>
  <c r="BB163" i="97"/>
  <c r="BA163" i="97"/>
  <c r="AZ163" i="97"/>
  <c r="AY163" i="97"/>
  <c r="AX163" i="97"/>
  <c r="AW163" i="97"/>
  <c r="AV163" i="97"/>
  <c r="AU163" i="97"/>
  <c r="AT163" i="97"/>
  <c r="AS163" i="97"/>
  <c r="AR163" i="97"/>
  <c r="AQ163" i="97"/>
  <c r="AP163" i="97"/>
  <c r="AO163" i="97"/>
  <c r="AN163" i="97"/>
  <c r="AM163" i="97"/>
  <c r="AI163" i="97"/>
  <c r="AH163" i="97"/>
  <c r="BE162" i="97"/>
  <c r="BD162" i="97"/>
  <c r="BC162" i="97"/>
  <c r="BB162" i="97"/>
  <c r="BA162" i="97"/>
  <c r="AZ162" i="97"/>
  <c r="AY162" i="97"/>
  <c r="AX162" i="97"/>
  <c r="AW162" i="97"/>
  <c r="AV162" i="97"/>
  <c r="AU162" i="97"/>
  <c r="AT162" i="97"/>
  <c r="AS162" i="97"/>
  <c r="AR162" i="97"/>
  <c r="AQ162" i="97"/>
  <c r="AP162" i="97"/>
  <c r="AO162" i="97"/>
  <c r="AN162" i="97"/>
  <c r="AM162" i="97"/>
  <c r="AI162" i="97"/>
  <c r="AH162" i="97"/>
  <c r="BE161" i="97"/>
  <c r="BD161" i="97"/>
  <c r="BC161" i="97"/>
  <c r="BB161" i="97"/>
  <c r="BA161" i="97"/>
  <c r="AZ161" i="97"/>
  <c r="AY161" i="97"/>
  <c r="AX161" i="97"/>
  <c r="AW161" i="97"/>
  <c r="AV161" i="97"/>
  <c r="AU161" i="97"/>
  <c r="AT161" i="97"/>
  <c r="AS161" i="97"/>
  <c r="AR161" i="97"/>
  <c r="AQ161" i="97"/>
  <c r="AP161" i="97"/>
  <c r="AO161" i="97"/>
  <c r="AN161" i="97"/>
  <c r="AM161" i="97"/>
  <c r="AI161" i="97"/>
  <c r="AH161" i="97"/>
  <c r="BE160" i="97"/>
  <c r="BD160" i="97"/>
  <c r="BC160" i="97"/>
  <c r="BB160" i="97"/>
  <c r="BA160" i="97"/>
  <c r="AZ160" i="97"/>
  <c r="AY160" i="97"/>
  <c r="AX160" i="97"/>
  <c r="AW160" i="97"/>
  <c r="AV160" i="97"/>
  <c r="AU160" i="97"/>
  <c r="AT160" i="97"/>
  <c r="AS160" i="97"/>
  <c r="AR160" i="97"/>
  <c r="AQ160" i="97"/>
  <c r="AP160" i="97"/>
  <c r="AO160" i="97"/>
  <c r="AN160" i="97"/>
  <c r="AM160" i="97"/>
  <c r="AI160" i="97"/>
  <c r="AH160" i="97"/>
  <c r="BE159" i="97"/>
  <c r="BD159" i="97"/>
  <c r="BC159" i="97"/>
  <c r="BB159" i="97"/>
  <c r="BA159" i="97"/>
  <c r="AZ159" i="97"/>
  <c r="AY159" i="97"/>
  <c r="AX159" i="97"/>
  <c r="AW159" i="97"/>
  <c r="AV159" i="97"/>
  <c r="AU159" i="97"/>
  <c r="AT159" i="97"/>
  <c r="AS159" i="97"/>
  <c r="AR159" i="97"/>
  <c r="AQ159" i="97"/>
  <c r="AP159" i="97"/>
  <c r="AO159" i="97"/>
  <c r="AN159" i="97"/>
  <c r="AM159" i="97"/>
  <c r="AI159" i="97"/>
  <c r="AH159" i="97"/>
  <c r="BE158" i="97"/>
  <c r="BD158" i="97"/>
  <c r="BC158" i="97"/>
  <c r="BB158" i="97"/>
  <c r="BA158" i="97"/>
  <c r="AZ158" i="97"/>
  <c r="AY158" i="97"/>
  <c r="AX158" i="97"/>
  <c r="AW158" i="97"/>
  <c r="AV158" i="97"/>
  <c r="AU158" i="97"/>
  <c r="AT158" i="97"/>
  <c r="AS158" i="97"/>
  <c r="AR158" i="97"/>
  <c r="AQ158" i="97"/>
  <c r="AP158" i="97"/>
  <c r="AO158" i="97"/>
  <c r="AN158" i="97"/>
  <c r="AM158" i="97"/>
  <c r="BE157" i="97"/>
  <c r="BD157" i="97"/>
  <c r="BC157" i="97"/>
  <c r="BB157" i="97"/>
  <c r="BA157" i="97"/>
  <c r="AZ157" i="97"/>
  <c r="AY157" i="97"/>
  <c r="AX157" i="97"/>
  <c r="AW157" i="97"/>
  <c r="AV157" i="97"/>
  <c r="AU157" i="97"/>
  <c r="AT157" i="97"/>
  <c r="AS157" i="97"/>
  <c r="AR157" i="97"/>
  <c r="AQ157" i="97"/>
  <c r="AP157" i="97"/>
  <c r="AO157" i="97"/>
  <c r="AN157" i="97"/>
  <c r="AM157" i="97"/>
  <c r="AI157" i="97"/>
  <c r="AH157" i="97"/>
  <c r="BE156" i="97"/>
  <c r="BD156" i="97"/>
  <c r="BC156" i="97"/>
  <c r="BB156" i="97"/>
  <c r="BA156" i="97"/>
  <c r="AZ156" i="97"/>
  <c r="AY156" i="97"/>
  <c r="AX156" i="97"/>
  <c r="AW156" i="97"/>
  <c r="AV156" i="97"/>
  <c r="AU156" i="97"/>
  <c r="AT156" i="97"/>
  <c r="AS156" i="97"/>
  <c r="AR156" i="97"/>
  <c r="AQ156" i="97"/>
  <c r="AP156" i="97"/>
  <c r="AO156" i="97"/>
  <c r="AN156" i="97"/>
  <c r="AM156" i="97"/>
  <c r="AI156" i="97"/>
  <c r="AH156" i="97"/>
  <c r="BE155" i="97"/>
  <c r="BD155" i="97"/>
  <c r="BC155" i="97"/>
  <c r="BB155" i="97"/>
  <c r="BA155" i="97"/>
  <c r="AZ155" i="97"/>
  <c r="AY155" i="97"/>
  <c r="AX155" i="97"/>
  <c r="AW155" i="97"/>
  <c r="AV155" i="97"/>
  <c r="AU155" i="97"/>
  <c r="AT155" i="97"/>
  <c r="AS155" i="97"/>
  <c r="AR155" i="97"/>
  <c r="AQ155" i="97"/>
  <c r="AP155" i="97"/>
  <c r="AO155" i="97"/>
  <c r="AN155" i="97"/>
  <c r="AM155" i="97"/>
  <c r="AI155" i="97"/>
  <c r="AH155" i="97"/>
  <c r="BE154" i="97"/>
  <c r="BD154" i="97"/>
  <c r="BC154" i="97"/>
  <c r="BB154" i="97"/>
  <c r="BA154" i="97"/>
  <c r="AZ154" i="97"/>
  <c r="AY154" i="97"/>
  <c r="AX154" i="97"/>
  <c r="AW154" i="97"/>
  <c r="AV154" i="97"/>
  <c r="AU154" i="97"/>
  <c r="AT154" i="97"/>
  <c r="AS154" i="97"/>
  <c r="AR154" i="97"/>
  <c r="AQ154" i="97"/>
  <c r="AP154" i="97"/>
  <c r="AO154" i="97"/>
  <c r="AN154" i="97"/>
  <c r="AM154" i="97"/>
  <c r="AI154" i="97"/>
  <c r="AH154" i="97"/>
  <c r="BE153" i="97"/>
  <c r="BD153" i="97"/>
  <c r="BC153" i="97"/>
  <c r="BB153" i="97"/>
  <c r="BA153" i="97"/>
  <c r="AZ153" i="97"/>
  <c r="AY153" i="97"/>
  <c r="AX153" i="97"/>
  <c r="AW153" i="97"/>
  <c r="AV153" i="97"/>
  <c r="AU153" i="97"/>
  <c r="AT153" i="97"/>
  <c r="AS153" i="97"/>
  <c r="AR153" i="97"/>
  <c r="AQ153" i="97"/>
  <c r="AP153" i="97"/>
  <c r="AO153" i="97"/>
  <c r="AN153" i="97"/>
  <c r="AM153" i="97"/>
  <c r="AI153" i="97"/>
  <c r="AH153" i="97"/>
  <c r="BE152" i="97"/>
  <c r="BD152" i="97"/>
  <c r="BC152" i="97"/>
  <c r="BB152" i="97"/>
  <c r="BA152" i="97"/>
  <c r="AZ152" i="97"/>
  <c r="AY152" i="97"/>
  <c r="AX152" i="97"/>
  <c r="AW152" i="97"/>
  <c r="AV152" i="97"/>
  <c r="AU152" i="97"/>
  <c r="AT152" i="97"/>
  <c r="AS152" i="97"/>
  <c r="AR152" i="97"/>
  <c r="AQ152" i="97"/>
  <c r="AP152" i="97"/>
  <c r="AO152" i="97"/>
  <c r="AN152" i="97"/>
  <c r="AM152" i="97"/>
  <c r="AI152" i="97"/>
  <c r="AH152" i="97"/>
  <c r="BE151" i="97"/>
  <c r="BD151" i="97"/>
  <c r="BC151" i="97"/>
  <c r="BB151" i="97"/>
  <c r="BA151" i="97"/>
  <c r="AZ151" i="97"/>
  <c r="AY151" i="97"/>
  <c r="AX151" i="97"/>
  <c r="AW151" i="97"/>
  <c r="AV151" i="97"/>
  <c r="AU151" i="97"/>
  <c r="AT151" i="97"/>
  <c r="AS151" i="97"/>
  <c r="AR151" i="97"/>
  <c r="AQ151" i="97"/>
  <c r="AP151" i="97"/>
  <c r="AO151" i="97"/>
  <c r="AN151" i="97"/>
  <c r="AM151" i="97"/>
  <c r="AI151" i="97"/>
  <c r="AH151" i="97"/>
  <c r="BE150" i="97"/>
  <c r="BD150" i="97"/>
  <c r="BC150" i="97"/>
  <c r="BB150" i="97"/>
  <c r="BA150" i="97"/>
  <c r="AZ150" i="97"/>
  <c r="AY150" i="97"/>
  <c r="AX150" i="97"/>
  <c r="AW150" i="97"/>
  <c r="AV150" i="97"/>
  <c r="AU150" i="97"/>
  <c r="AT150" i="97"/>
  <c r="AS150" i="97"/>
  <c r="AR150" i="97"/>
  <c r="AQ150" i="97"/>
  <c r="AP150" i="97"/>
  <c r="AO150" i="97"/>
  <c r="AN150" i="97"/>
  <c r="AM150" i="97"/>
  <c r="AI150" i="97"/>
  <c r="AH150" i="97"/>
  <c r="BE149" i="97"/>
  <c r="BD149" i="97"/>
  <c r="BC149" i="97"/>
  <c r="BB149" i="97"/>
  <c r="BA149" i="97"/>
  <c r="AZ149" i="97"/>
  <c r="AY149" i="97"/>
  <c r="AX149" i="97"/>
  <c r="AW149" i="97"/>
  <c r="AV149" i="97"/>
  <c r="AU149" i="97"/>
  <c r="AT149" i="97"/>
  <c r="AS149" i="97"/>
  <c r="AR149" i="97"/>
  <c r="AQ149" i="97"/>
  <c r="AP149" i="97"/>
  <c r="AO149" i="97"/>
  <c r="AN149" i="97"/>
  <c r="AM149" i="97"/>
  <c r="BE148" i="97"/>
  <c r="BD148" i="97"/>
  <c r="BC148" i="97"/>
  <c r="BB148" i="97"/>
  <c r="BA148" i="97"/>
  <c r="AZ148" i="97"/>
  <c r="AY148" i="97"/>
  <c r="AX148" i="97"/>
  <c r="AW148" i="97"/>
  <c r="AV148" i="97"/>
  <c r="AU148" i="97"/>
  <c r="AT148" i="97"/>
  <c r="AS148" i="97"/>
  <c r="AR148" i="97"/>
  <c r="AQ148" i="97"/>
  <c r="AP148" i="97"/>
  <c r="AO148" i="97"/>
  <c r="AN148" i="97"/>
  <c r="AM148" i="97"/>
  <c r="AI148" i="97"/>
  <c r="AH148" i="97"/>
  <c r="BE147" i="97"/>
  <c r="BD147" i="97"/>
  <c r="BC147" i="97"/>
  <c r="BB147" i="97"/>
  <c r="BA147" i="97"/>
  <c r="AZ147" i="97"/>
  <c r="AY147" i="97"/>
  <c r="AX147" i="97"/>
  <c r="AW147" i="97"/>
  <c r="AV147" i="97"/>
  <c r="AU147" i="97"/>
  <c r="AT147" i="97"/>
  <c r="AS147" i="97"/>
  <c r="AR147" i="97"/>
  <c r="AQ147" i="97"/>
  <c r="AP147" i="97"/>
  <c r="AO147" i="97"/>
  <c r="AN147" i="97"/>
  <c r="AM147" i="97"/>
  <c r="AI147" i="97"/>
  <c r="AH147" i="97"/>
  <c r="BE146" i="97"/>
  <c r="BD146" i="97"/>
  <c r="BC146" i="97"/>
  <c r="BB146" i="97"/>
  <c r="BA146" i="97"/>
  <c r="AZ146" i="97"/>
  <c r="AY146" i="97"/>
  <c r="AX146" i="97"/>
  <c r="AW146" i="97"/>
  <c r="AV146" i="97"/>
  <c r="AU146" i="97"/>
  <c r="AT146" i="97"/>
  <c r="AS146" i="97"/>
  <c r="AR146" i="97"/>
  <c r="AQ146" i="97"/>
  <c r="AP146" i="97"/>
  <c r="AO146" i="97"/>
  <c r="AN146" i="97"/>
  <c r="AM146" i="97"/>
  <c r="AI146" i="97"/>
  <c r="AH146" i="97"/>
  <c r="BE145" i="97"/>
  <c r="BD145" i="97"/>
  <c r="BC145" i="97"/>
  <c r="BB145" i="97"/>
  <c r="BA145" i="97"/>
  <c r="AZ145" i="97"/>
  <c r="AY145" i="97"/>
  <c r="AX145" i="97"/>
  <c r="AW145" i="97"/>
  <c r="AV145" i="97"/>
  <c r="AU145" i="97"/>
  <c r="AT145" i="97"/>
  <c r="AS145" i="97"/>
  <c r="AR145" i="97"/>
  <c r="AQ145" i="97"/>
  <c r="AP145" i="97"/>
  <c r="AO145" i="97"/>
  <c r="AN145" i="97"/>
  <c r="AM145" i="97"/>
  <c r="AI145" i="97"/>
  <c r="AH145" i="97"/>
  <c r="BE144" i="97"/>
  <c r="BD144" i="97"/>
  <c r="BC144" i="97"/>
  <c r="BB144" i="97"/>
  <c r="BA144" i="97"/>
  <c r="AZ144" i="97"/>
  <c r="AY144" i="97"/>
  <c r="AX144" i="97"/>
  <c r="AW144" i="97"/>
  <c r="AV144" i="97"/>
  <c r="AU144" i="97"/>
  <c r="AT144" i="97"/>
  <c r="AS144" i="97"/>
  <c r="AR144" i="97"/>
  <c r="AQ144" i="97"/>
  <c r="AP144" i="97"/>
  <c r="AO144" i="97"/>
  <c r="AN144" i="97"/>
  <c r="AM144" i="97"/>
  <c r="AI144" i="97"/>
  <c r="AH144" i="97"/>
  <c r="BE143" i="97"/>
  <c r="BD143" i="97"/>
  <c r="BC143" i="97"/>
  <c r="BB143" i="97"/>
  <c r="BA143" i="97"/>
  <c r="AZ143" i="97"/>
  <c r="AY143" i="97"/>
  <c r="AX143" i="97"/>
  <c r="AW143" i="97"/>
  <c r="AV143" i="97"/>
  <c r="AU143" i="97"/>
  <c r="AT143" i="97"/>
  <c r="AS143" i="97"/>
  <c r="AR143" i="97"/>
  <c r="AQ143" i="97"/>
  <c r="AP143" i="97"/>
  <c r="AO143" i="97"/>
  <c r="AN143" i="97"/>
  <c r="AM143" i="97"/>
  <c r="AI143" i="97"/>
  <c r="AH143" i="97"/>
  <c r="BE142" i="97"/>
  <c r="BD142" i="97"/>
  <c r="BC142" i="97"/>
  <c r="BB142" i="97"/>
  <c r="BA142" i="97"/>
  <c r="AZ142" i="97"/>
  <c r="AY142" i="97"/>
  <c r="AX142" i="97"/>
  <c r="AW142" i="97"/>
  <c r="AV142" i="97"/>
  <c r="AU142" i="97"/>
  <c r="AT142" i="97"/>
  <c r="AS142" i="97"/>
  <c r="AR142" i="97"/>
  <c r="AQ142" i="97"/>
  <c r="AP142" i="97"/>
  <c r="AO142" i="97"/>
  <c r="AN142" i="97"/>
  <c r="AM142" i="97"/>
  <c r="AI142" i="97"/>
  <c r="AH142" i="97"/>
  <c r="BE141" i="97"/>
  <c r="BD141" i="97"/>
  <c r="BC141" i="97"/>
  <c r="BB141" i="97"/>
  <c r="BA141" i="97"/>
  <c r="AZ141" i="97"/>
  <c r="AY141" i="97"/>
  <c r="AX141" i="97"/>
  <c r="AW141" i="97"/>
  <c r="AV141" i="97"/>
  <c r="AU141" i="97"/>
  <c r="AT141" i="97"/>
  <c r="AS141" i="97"/>
  <c r="AR141" i="97"/>
  <c r="AQ141" i="97"/>
  <c r="AP141" i="97"/>
  <c r="AO141" i="97"/>
  <c r="AN141" i="97"/>
  <c r="AM141" i="97"/>
  <c r="BE140" i="97"/>
  <c r="BD140" i="97"/>
  <c r="BC140" i="97"/>
  <c r="BB140" i="97"/>
  <c r="BA140" i="97"/>
  <c r="AZ140" i="97"/>
  <c r="AY140" i="97"/>
  <c r="AX140" i="97"/>
  <c r="AW140" i="97"/>
  <c r="AV140" i="97"/>
  <c r="AU140" i="97"/>
  <c r="AT140" i="97"/>
  <c r="AS140" i="97"/>
  <c r="AR140" i="97"/>
  <c r="AQ140" i="97"/>
  <c r="AP140" i="97"/>
  <c r="AO140" i="97"/>
  <c r="AN140" i="97"/>
  <c r="AM140" i="97"/>
  <c r="AI140" i="97"/>
  <c r="AH140" i="97"/>
  <c r="BE139" i="97"/>
  <c r="BD139" i="97"/>
  <c r="BC139" i="97"/>
  <c r="BB139" i="97"/>
  <c r="BA139" i="97"/>
  <c r="AZ139" i="97"/>
  <c r="AY139" i="97"/>
  <c r="AX139" i="97"/>
  <c r="AW139" i="97"/>
  <c r="AV139" i="97"/>
  <c r="AU139" i="97"/>
  <c r="AT139" i="97"/>
  <c r="AS139" i="97"/>
  <c r="AR139" i="97"/>
  <c r="AQ139" i="97"/>
  <c r="AP139" i="97"/>
  <c r="AO139" i="97"/>
  <c r="AN139" i="97"/>
  <c r="AM139" i="97"/>
  <c r="BE138" i="97"/>
  <c r="BD138" i="97"/>
  <c r="BC138" i="97"/>
  <c r="BB138" i="97"/>
  <c r="BA138" i="97"/>
  <c r="AZ138" i="97"/>
  <c r="AY138" i="97"/>
  <c r="AX138" i="97"/>
  <c r="AW138" i="97"/>
  <c r="AV138" i="97"/>
  <c r="AU138" i="97"/>
  <c r="AT138" i="97"/>
  <c r="AS138" i="97"/>
  <c r="AR138" i="97"/>
  <c r="AQ138" i="97"/>
  <c r="AP138" i="97"/>
  <c r="AO138" i="97"/>
  <c r="AN138" i="97"/>
  <c r="AM138" i="97"/>
  <c r="BE137" i="97"/>
  <c r="BD137" i="97"/>
  <c r="BC137" i="97"/>
  <c r="BB137" i="97"/>
  <c r="BA137" i="97"/>
  <c r="AZ137" i="97"/>
  <c r="AY137" i="97"/>
  <c r="AX137" i="97"/>
  <c r="AW137" i="97"/>
  <c r="AV137" i="97"/>
  <c r="AU137" i="97"/>
  <c r="AT137" i="97"/>
  <c r="AS137" i="97"/>
  <c r="AR137" i="97"/>
  <c r="AQ137" i="97"/>
  <c r="AP137" i="97"/>
  <c r="AO137" i="97"/>
  <c r="AN137" i="97"/>
  <c r="AM137" i="97"/>
  <c r="AI137" i="97"/>
  <c r="AH137" i="97"/>
  <c r="BE136" i="97"/>
  <c r="BD136" i="97"/>
  <c r="BC136" i="97"/>
  <c r="BB136" i="97"/>
  <c r="BA136" i="97"/>
  <c r="AZ136" i="97"/>
  <c r="AY136" i="97"/>
  <c r="AX136" i="97"/>
  <c r="AW136" i="97"/>
  <c r="AV136" i="97"/>
  <c r="AU136" i="97"/>
  <c r="AT136" i="97"/>
  <c r="AS136" i="97"/>
  <c r="AR136" i="97"/>
  <c r="AQ136" i="97"/>
  <c r="AP136" i="97"/>
  <c r="AO136" i="97"/>
  <c r="AN136" i="97"/>
  <c r="AM136" i="97"/>
  <c r="BE135" i="97"/>
  <c r="BD135" i="97"/>
  <c r="BC135" i="97"/>
  <c r="BB135" i="97"/>
  <c r="BA135" i="97"/>
  <c r="AZ135" i="97"/>
  <c r="AY135" i="97"/>
  <c r="AX135" i="97"/>
  <c r="AW135" i="97"/>
  <c r="AV135" i="97"/>
  <c r="AU135" i="97"/>
  <c r="AT135" i="97"/>
  <c r="AS135" i="97"/>
  <c r="AR135" i="97"/>
  <c r="AQ135" i="97"/>
  <c r="AP135" i="97"/>
  <c r="AO135" i="97"/>
  <c r="AN135" i="97"/>
  <c r="AM135" i="97"/>
  <c r="AI135" i="97"/>
  <c r="AH135" i="97"/>
  <c r="AJ135" i="97" s="1"/>
  <c r="BE134" i="97"/>
  <c r="BD134" i="97"/>
  <c r="BC134" i="97"/>
  <c r="BB134" i="97"/>
  <c r="BA134" i="97"/>
  <c r="AZ134" i="97"/>
  <c r="AY134" i="97"/>
  <c r="AX134" i="97"/>
  <c r="AW134" i="97"/>
  <c r="AV134" i="97"/>
  <c r="AU134" i="97"/>
  <c r="AT134" i="97"/>
  <c r="AS134" i="97"/>
  <c r="AR134" i="97"/>
  <c r="AQ134" i="97"/>
  <c r="AP134" i="97"/>
  <c r="AO134" i="97"/>
  <c r="AN134" i="97"/>
  <c r="AM134" i="97"/>
  <c r="BE133" i="97"/>
  <c r="BD133" i="97"/>
  <c r="BC133" i="97"/>
  <c r="BB133" i="97"/>
  <c r="BA133" i="97"/>
  <c r="AZ133" i="97"/>
  <c r="AY133" i="97"/>
  <c r="AX133" i="97"/>
  <c r="AW133" i="97"/>
  <c r="AV133" i="97"/>
  <c r="AU133" i="97"/>
  <c r="AT133" i="97"/>
  <c r="AS133" i="97"/>
  <c r="AR133" i="97"/>
  <c r="AQ133" i="97"/>
  <c r="AP133" i="97"/>
  <c r="AO133" i="97"/>
  <c r="AN133" i="97"/>
  <c r="AM133" i="97"/>
  <c r="BE132" i="97"/>
  <c r="BD132" i="97"/>
  <c r="BC132" i="97"/>
  <c r="BB132" i="97"/>
  <c r="BA132" i="97"/>
  <c r="AZ132" i="97"/>
  <c r="AY132" i="97"/>
  <c r="AX132" i="97"/>
  <c r="AW132" i="97"/>
  <c r="AV132" i="97"/>
  <c r="AU132" i="97"/>
  <c r="AT132" i="97"/>
  <c r="AS132" i="97"/>
  <c r="AR132" i="97"/>
  <c r="AQ132" i="97"/>
  <c r="AP132" i="97"/>
  <c r="AO132" i="97"/>
  <c r="AN132" i="97"/>
  <c r="AM132" i="97"/>
  <c r="AI132" i="97"/>
  <c r="AH132" i="97"/>
  <c r="BE131" i="97"/>
  <c r="BD131" i="97"/>
  <c r="BC131" i="97"/>
  <c r="BB131" i="97"/>
  <c r="BA131" i="97"/>
  <c r="AZ131" i="97"/>
  <c r="AY131" i="97"/>
  <c r="AX131" i="97"/>
  <c r="AW131" i="97"/>
  <c r="AV131" i="97"/>
  <c r="AU131" i="97"/>
  <c r="AT131" i="97"/>
  <c r="AS131" i="97"/>
  <c r="AR131" i="97"/>
  <c r="AQ131" i="97"/>
  <c r="AP131" i="97"/>
  <c r="AO131" i="97"/>
  <c r="AN131" i="97"/>
  <c r="AM131" i="97"/>
  <c r="AI131" i="97"/>
  <c r="AH131" i="97"/>
  <c r="BE130" i="97"/>
  <c r="BD130" i="97"/>
  <c r="BC130" i="97"/>
  <c r="BB130" i="97"/>
  <c r="BA130" i="97"/>
  <c r="AZ130" i="97"/>
  <c r="AY130" i="97"/>
  <c r="AX130" i="97"/>
  <c r="AW130" i="97"/>
  <c r="AV130" i="97"/>
  <c r="AU130" i="97"/>
  <c r="AT130" i="97"/>
  <c r="AS130" i="97"/>
  <c r="AR130" i="97"/>
  <c r="AQ130" i="97"/>
  <c r="AP130" i="97"/>
  <c r="AO130" i="97"/>
  <c r="AN130" i="97"/>
  <c r="AM130" i="97"/>
  <c r="AI130" i="97"/>
  <c r="AH130" i="97"/>
  <c r="BE129" i="97"/>
  <c r="BD129" i="97"/>
  <c r="BC129" i="97"/>
  <c r="BB129" i="97"/>
  <c r="BA129" i="97"/>
  <c r="AZ129" i="97"/>
  <c r="AY129" i="97"/>
  <c r="AX129" i="97"/>
  <c r="AW129" i="97"/>
  <c r="AV129" i="97"/>
  <c r="AU129" i="97"/>
  <c r="AT129" i="97"/>
  <c r="AS129" i="97"/>
  <c r="AR129" i="97"/>
  <c r="AQ129" i="97"/>
  <c r="AP129" i="97"/>
  <c r="AO129" i="97"/>
  <c r="AN129" i="97"/>
  <c r="AM129" i="97"/>
  <c r="AI129" i="97"/>
  <c r="AH129" i="97"/>
  <c r="BE128" i="97"/>
  <c r="BD128" i="97"/>
  <c r="BC128" i="97"/>
  <c r="BB128" i="97"/>
  <c r="BA128" i="97"/>
  <c r="AZ128" i="97"/>
  <c r="AY128" i="97"/>
  <c r="AX128" i="97"/>
  <c r="AW128" i="97"/>
  <c r="AV128" i="97"/>
  <c r="AU128" i="97"/>
  <c r="AT128" i="97"/>
  <c r="AS128" i="97"/>
  <c r="AR128" i="97"/>
  <c r="AQ128" i="97"/>
  <c r="AP128" i="97"/>
  <c r="AO128" i="97"/>
  <c r="AN128" i="97"/>
  <c r="AM128" i="97"/>
  <c r="BE127" i="97"/>
  <c r="BD127" i="97"/>
  <c r="BC127" i="97"/>
  <c r="BB127" i="97"/>
  <c r="BA127" i="97"/>
  <c r="AZ127" i="97"/>
  <c r="AY127" i="97"/>
  <c r="AX127" i="97"/>
  <c r="AW127" i="97"/>
  <c r="AV127" i="97"/>
  <c r="AU127" i="97"/>
  <c r="AT127" i="97"/>
  <c r="AS127" i="97"/>
  <c r="AR127" i="97"/>
  <c r="AQ127" i="97"/>
  <c r="AP127" i="97"/>
  <c r="AO127" i="97"/>
  <c r="AN127" i="97"/>
  <c r="AM127" i="97"/>
  <c r="AI127" i="97"/>
  <c r="AH127" i="97"/>
  <c r="BE126" i="97"/>
  <c r="BD126" i="97"/>
  <c r="BC126" i="97"/>
  <c r="BB126" i="97"/>
  <c r="BA126" i="97"/>
  <c r="AZ126" i="97"/>
  <c r="AY126" i="97"/>
  <c r="AX126" i="97"/>
  <c r="AW126" i="97"/>
  <c r="AV126" i="97"/>
  <c r="AU126" i="97"/>
  <c r="AT126" i="97"/>
  <c r="AS126" i="97"/>
  <c r="AR126" i="97"/>
  <c r="AQ126" i="97"/>
  <c r="AP126" i="97"/>
  <c r="AO126" i="97"/>
  <c r="AN126" i="97"/>
  <c r="AM126" i="97"/>
  <c r="BE125" i="97"/>
  <c r="BD125" i="97"/>
  <c r="BC125" i="97"/>
  <c r="BB125" i="97"/>
  <c r="BA125" i="97"/>
  <c r="AZ125" i="97"/>
  <c r="AY125" i="97"/>
  <c r="AX125" i="97"/>
  <c r="AW125" i="97"/>
  <c r="AV125" i="97"/>
  <c r="AU125" i="97"/>
  <c r="AT125" i="97"/>
  <c r="AS125" i="97"/>
  <c r="AR125" i="97"/>
  <c r="AQ125" i="97"/>
  <c r="AP125" i="97"/>
  <c r="AO125" i="97"/>
  <c r="AN125" i="97"/>
  <c r="AM125" i="97"/>
  <c r="AI125" i="97"/>
  <c r="AH125" i="97"/>
  <c r="BE124" i="97"/>
  <c r="BD124" i="97"/>
  <c r="BC124" i="97"/>
  <c r="BB124" i="97"/>
  <c r="BA124" i="97"/>
  <c r="AZ124" i="97"/>
  <c r="AY124" i="97"/>
  <c r="AX124" i="97"/>
  <c r="AW124" i="97"/>
  <c r="AV124" i="97"/>
  <c r="AU124" i="97"/>
  <c r="AT124" i="97"/>
  <c r="AS124" i="97"/>
  <c r="AR124" i="97"/>
  <c r="AQ124" i="97"/>
  <c r="AP124" i="97"/>
  <c r="AO124" i="97"/>
  <c r="AN124" i="97"/>
  <c r="AM124" i="97"/>
  <c r="AI124" i="97"/>
  <c r="AH124" i="97"/>
  <c r="BE123" i="97"/>
  <c r="BD123" i="97"/>
  <c r="BC123" i="97"/>
  <c r="BB123" i="97"/>
  <c r="BA123" i="97"/>
  <c r="AZ123" i="97"/>
  <c r="AY123" i="97"/>
  <c r="AX123" i="97"/>
  <c r="AW123" i="97"/>
  <c r="AV123" i="97"/>
  <c r="AU123" i="97"/>
  <c r="AT123" i="97"/>
  <c r="AS123" i="97"/>
  <c r="AR123" i="97"/>
  <c r="AQ123" i="97"/>
  <c r="AP123" i="97"/>
  <c r="AO123" i="97"/>
  <c r="AN123" i="97"/>
  <c r="AM123" i="97"/>
  <c r="AI123" i="97"/>
  <c r="AH123" i="97"/>
  <c r="BE122" i="97"/>
  <c r="BD122" i="97"/>
  <c r="BC122" i="97"/>
  <c r="BB122" i="97"/>
  <c r="BA122" i="97"/>
  <c r="AZ122" i="97"/>
  <c r="AY122" i="97"/>
  <c r="AX122" i="97"/>
  <c r="AW122" i="97"/>
  <c r="AV122" i="97"/>
  <c r="AU122" i="97"/>
  <c r="AT122" i="97"/>
  <c r="AS122" i="97"/>
  <c r="AR122" i="97"/>
  <c r="AQ122" i="97"/>
  <c r="AP122" i="97"/>
  <c r="AO122" i="97"/>
  <c r="AN122" i="97"/>
  <c r="AM122" i="97"/>
  <c r="AI122" i="97"/>
  <c r="AH122" i="97"/>
  <c r="BE121" i="97"/>
  <c r="BD121" i="97"/>
  <c r="BC121" i="97"/>
  <c r="BB121" i="97"/>
  <c r="BA121" i="97"/>
  <c r="AZ121" i="97"/>
  <c r="AY121" i="97"/>
  <c r="AX121" i="97"/>
  <c r="AW121" i="97"/>
  <c r="AV121" i="97"/>
  <c r="AU121" i="97"/>
  <c r="AT121" i="97"/>
  <c r="AS121" i="97"/>
  <c r="AR121" i="97"/>
  <c r="AQ121" i="97"/>
  <c r="AP121" i="97"/>
  <c r="AO121" i="97"/>
  <c r="AN121" i="97"/>
  <c r="AM121" i="97"/>
  <c r="AI121" i="97"/>
  <c r="AH121" i="97"/>
  <c r="BE120" i="97"/>
  <c r="BD120" i="97"/>
  <c r="BC120" i="97"/>
  <c r="BB120" i="97"/>
  <c r="BA120" i="97"/>
  <c r="AZ120" i="97"/>
  <c r="AY120" i="97"/>
  <c r="AX120" i="97"/>
  <c r="AW120" i="97"/>
  <c r="AV120" i="97"/>
  <c r="AU120" i="97"/>
  <c r="AT120" i="97"/>
  <c r="AS120" i="97"/>
  <c r="AR120" i="97"/>
  <c r="AQ120" i="97"/>
  <c r="AP120" i="97"/>
  <c r="AO120" i="97"/>
  <c r="AN120" i="97"/>
  <c r="AM120" i="97"/>
  <c r="AI120" i="97"/>
  <c r="AH120" i="97"/>
  <c r="BE119" i="97"/>
  <c r="BD119" i="97"/>
  <c r="BC119" i="97"/>
  <c r="BB119" i="97"/>
  <c r="BA119" i="97"/>
  <c r="AZ119" i="97"/>
  <c r="AY119" i="97"/>
  <c r="AX119" i="97"/>
  <c r="AW119" i="97"/>
  <c r="AV119" i="97"/>
  <c r="AU119" i="97"/>
  <c r="AT119" i="97"/>
  <c r="AS119" i="97"/>
  <c r="AR119" i="97"/>
  <c r="AQ119" i="97"/>
  <c r="AP119" i="97"/>
  <c r="AO119" i="97"/>
  <c r="AN119" i="97"/>
  <c r="AM119" i="97"/>
  <c r="AI119" i="97"/>
  <c r="AH119" i="97"/>
  <c r="BE118" i="97"/>
  <c r="BD118" i="97"/>
  <c r="BC118" i="97"/>
  <c r="BB118" i="97"/>
  <c r="BA118" i="97"/>
  <c r="AZ118" i="97"/>
  <c r="AY118" i="97"/>
  <c r="AX118" i="97"/>
  <c r="AW118" i="97"/>
  <c r="AV118" i="97"/>
  <c r="AU118" i="97"/>
  <c r="AT118" i="97"/>
  <c r="AS118" i="97"/>
  <c r="AR118" i="97"/>
  <c r="AQ118" i="97"/>
  <c r="AP118" i="97"/>
  <c r="AO118" i="97"/>
  <c r="AN118" i="97"/>
  <c r="AM118" i="97"/>
  <c r="AI118" i="97"/>
  <c r="AH118" i="97"/>
  <c r="BE117" i="97"/>
  <c r="BD117" i="97"/>
  <c r="BC117" i="97"/>
  <c r="BB117" i="97"/>
  <c r="BA117" i="97"/>
  <c r="AZ117" i="97"/>
  <c r="AY117" i="97"/>
  <c r="AX117" i="97"/>
  <c r="AW117" i="97"/>
  <c r="AV117" i="97"/>
  <c r="AU117" i="97"/>
  <c r="AT117" i="97"/>
  <c r="AS117" i="97"/>
  <c r="AR117" i="97"/>
  <c r="AQ117" i="97"/>
  <c r="AP117" i="97"/>
  <c r="AO117" i="97"/>
  <c r="AN117" i="97"/>
  <c r="AM117" i="97"/>
  <c r="AI117" i="97"/>
  <c r="AH117" i="97"/>
  <c r="BE116" i="97"/>
  <c r="BD116" i="97"/>
  <c r="BC116" i="97"/>
  <c r="BB116" i="97"/>
  <c r="BA116" i="97"/>
  <c r="AZ116" i="97"/>
  <c r="AY116" i="97"/>
  <c r="AX116" i="97"/>
  <c r="AW116" i="97"/>
  <c r="AV116" i="97"/>
  <c r="AU116" i="97"/>
  <c r="AT116" i="97"/>
  <c r="AS116" i="97"/>
  <c r="AR116" i="97"/>
  <c r="AQ116" i="97"/>
  <c r="AP116" i="97"/>
  <c r="AO116" i="97"/>
  <c r="AN116" i="97"/>
  <c r="AM116" i="97"/>
  <c r="AI116" i="97"/>
  <c r="AH116" i="97"/>
  <c r="BE115" i="97"/>
  <c r="BD115" i="97"/>
  <c r="BC115" i="97"/>
  <c r="BB115" i="97"/>
  <c r="BA115" i="97"/>
  <c r="AZ115" i="97"/>
  <c r="AY115" i="97"/>
  <c r="AX115" i="97"/>
  <c r="AW115" i="97"/>
  <c r="AV115" i="97"/>
  <c r="AU115" i="97"/>
  <c r="AT115" i="97"/>
  <c r="AS115" i="97"/>
  <c r="AR115" i="97"/>
  <c r="AQ115" i="97"/>
  <c r="AP115" i="97"/>
  <c r="AO115" i="97"/>
  <c r="AN115" i="97"/>
  <c r="AM115" i="97"/>
  <c r="AI115" i="97"/>
  <c r="AH115" i="97"/>
  <c r="BE114" i="97"/>
  <c r="BD114" i="97"/>
  <c r="BC114" i="97"/>
  <c r="BB114" i="97"/>
  <c r="BA114" i="97"/>
  <c r="AZ114" i="97"/>
  <c r="AY114" i="97"/>
  <c r="AX114" i="97"/>
  <c r="AW114" i="97"/>
  <c r="AV114" i="97"/>
  <c r="AU114" i="97"/>
  <c r="AT114" i="97"/>
  <c r="AS114" i="97"/>
  <c r="AR114" i="97"/>
  <c r="AQ114" i="97"/>
  <c r="AP114" i="97"/>
  <c r="AO114" i="97"/>
  <c r="AN114" i="97"/>
  <c r="AM114" i="97"/>
  <c r="AI114" i="97"/>
  <c r="AH114" i="97"/>
  <c r="BE113" i="97"/>
  <c r="BD113" i="97"/>
  <c r="BC113" i="97"/>
  <c r="BB113" i="97"/>
  <c r="BA113" i="97"/>
  <c r="AZ113" i="97"/>
  <c r="AY113" i="97"/>
  <c r="AX113" i="97"/>
  <c r="AW113" i="97"/>
  <c r="AV113" i="97"/>
  <c r="AU113" i="97"/>
  <c r="AT113" i="97"/>
  <c r="AS113" i="97"/>
  <c r="AR113" i="97"/>
  <c r="AQ113" i="97"/>
  <c r="AP113" i="97"/>
  <c r="AO113" i="97"/>
  <c r="AN113" i="97"/>
  <c r="AM113" i="97"/>
  <c r="AI113" i="97"/>
  <c r="AH113" i="97"/>
  <c r="BE112" i="97"/>
  <c r="BD112" i="97"/>
  <c r="BC112" i="97"/>
  <c r="BB112" i="97"/>
  <c r="BA112" i="97"/>
  <c r="AZ112" i="97"/>
  <c r="AY112" i="97"/>
  <c r="AX112" i="97"/>
  <c r="AW112" i="97"/>
  <c r="AV112" i="97"/>
  <c r="AU112" i="97"/>
  <c r="AT112" i="97"/>
  <c r="AS112" i="97"/>
  <c r="AR112" i="97"/>
  <c r="AQ112" i="97"/>
  <c r="AP112" i="97"/>
  <c r="AO112" i="97"/>
  <c r="AN112" i="97"/>
  <c r="AM112" i="97"/>
  <c r="AI112" i="97"/>
  <c r="AH112" i="97"/>
  <c r="BE111" i="97"/>
  <c r="BD111" i="97"/>
  <c r="BC111" i="97"/>
  <c r="BB111" i="97"/>
  <c r="BA111" i="97"/>
  <c r="AZ111" i="97"/>
  <c r="AY111" i="97"/>
  <c r="AX111" i="97"/>
  <c r="AW111" i="97"/>
  <c r="AV111" i="97"/>
  <c r="AU111" i="97"/>
  <c r="AT111" i="97"/>
  <c r="AS111" i="97"/>
  <c r="AR111" i="97"/>
  <c r="AQ111" i="97"/>
  <c r="AP111" i="97"/>
  <c r="AO111" i="97"/>
  <c r="AN111" i="97"/>
  <c r="AM111" i="97"/>
  <c r="AI111" i="97"/>
  <c r="AH111" i="97"/>
  <c r="BE110" i="97"/>
  <c r="BD110" i="97"/>
  <c r="BC110" i="97"/>
  <c r="BB110" i="97"/>
  <c r="BA110" i="97"/>
  <c r="AZ110" i="97"/>
  <c r="AY110" i="97"/>
  <c r="AX110" i="97"/>
  <c r="AW110" i="97"/>
  <c r="AV110" i="97"/>
  <c r="AU110" i="97"/>
  <c r="AT110" i="97"/>
  <c r="AS110" i="97"/>
  <c r="AR110" i="97"/>
  <c r="AQ110" i="97"/>
  <c r="AP110" i="97"/>
  <c r="AO110" i="97"/>
  <c r="AN110" i="97"/>
  <c r="AM110" i="97"/>
  <c r="AI110" i="97"/>
  <c r="AJ110" i="97" s="1"/>
  <c r="AH110" i="97"/>
  <c r="BE109" i="97"/>
  <c r="BD109" i="97"/>
  <c r="BC109" i="97"/>
  <c r="BB109" i="97"/>
  <c r="BA109" i="97"/>
  <c r="AZ109" i="97"/>
  <c r="AY109" i="97"/>
  <c r="AX109" i="97"/>
  <c r="AW109" i="97"/>
  <c r="AV109" i="97"/>
  <c r="AU109" i="97"/>
  <c r="AT109" i="97"/>
  <c r="AS109" i="97"/>
  <c r="AR109" i="97"/>
  <c r="AQ109" i="97"/>
  <c r="AP109" i="97"/>
  <c r="AO109" i="97"/>
  <c r="AN109" i="97"/>
  <c r="AM109" i="97"/>
  <c r="AI109" i="97"/>
  <c r="AH109" i="97"/>
  <c r="BE108" i="97"/>
  <c r="BD108" i="97"/>
  <c r="BC108" i="97"/>
  <c r="BB108" i="97"/>
  <c r="BA108" i="97"/>
  <c r="AZ108" i="97"/>
  <c r="AY108" i="97"/>
  <c r="AX108" i="97"/>
  <c r="AW108" i="97"/>
  <c r="AV108" i="97"/>
  <c r="AU108" i="97"/>
  <c r="AT108" i="97"/>
  <c r="AS108" i="97"/>
  <c r="AR108" i="97"/>
  <c r="AQ108" i="97"/>
  <c r="AP108" i="97"/>
  <c r="AO108" i="97"/>
  <c r="AN108" i="97"/>
  <c r="AM108" i="97"/>
  <c r="AI108" i="97"/>
  <c r="AH108" i="97"/>
  <c r="BE107" i="97"/>
  <c r="BD107" i="97"/>
  <c r="BC107" i="97"/>
  <c r="BB107" i="97"/>
  <c r="BA107" i="97"/>
  <c r="AZ107" i="97"/>
  <c r="AY107" i="97"/>
  <c r="AX107" i="97"/>
  <c r="AW107" i="97"/>
  <c r="AV107" i="97"/>
  <c r="AU107" i="97"/>
  <c r="AT107" i="97"/>
  <c r="AS107" i="97"/>
  <c r="AR107" i="97"/>
  <c r="AQ107" i="97"/>
  <c r="AP107" i="97"/>
  <c r="AO107" i="97"/>
  <c r="AN107" i="97"/>
  <c r="AM107" i="97"/>
  <c r="AI107" i="97"/>
  <c r="AH107" i="97"/>
  <c r="BE106" i="97"/>
  <c r="BD106" i="97"/>
  <c r="BC106" i="97"/>
  <c r="BB106" i="97"/>
  <c r="BA106" i="97"/>
  <c r="AZ106" i="97"/>
  <c r="AY106" i="97"/>
  <c r="AX106" i="97"/>
  <c r="AW106" i="97"/>
  <c r="AV106" i="97"/>
  <c r="AU106" i="97"/>
  <c r="AT106" i="97"/>
  <c r="AS106" i="97"/>
  <c r="AR106" i="97"/>
  <c r="AQ106" i="97"/>
  <c r="AP106" i="97"/>
  <c r="AO106" i="97"/>
  <c r="AN106" i="97"/>
  <c r="AM106" i="97"/>
  <c r="AI106" i="97"/>
  <c r="AH106" i="97"/>
  <c r="BE105" i="97"/>
  <c r="BD105" i="97"/>
  <c r="BC105" i="97"/>
  <c r="BB105" i="97"/>
  <c r="BA105" i="97"/>
  <c r="AZ105" i="97"/>
  <c r="AY105" i="97"/>
  <c r="AX105" i="97"/>
  <c r="AW105" i="97"/>
  <c r="AV105" i="97"/>
  <c r="AU105" i="97"/>
  <c r="AT105" i="97"/>
  <c r="AS105" i="97"/>
  <c r="AR105" i="97"/>
  <c r="AQ105" i="97"/>
  <c r="AP105" i="97"/>
  <c r="AO105" i="97"/>
  <c r="AN105" i="97"/>
  <c r="AM105" i="97"/>
  <c r="AI105" i="97"/>
  <c r="AH105" i="97"/>
  <c r="BE104" i="97"/>
  <c r="BD104" i="97"/>
  <c r="BC104" i="97"/>
  <c r="BB104" i="97"/>
  <c r="BA104" i="97"/>
  <c r="AZ104" i="97"/>
  <c r="AY104" i="97"/>
  <c r="AX104" i="97"/>
  <c r="AW104" i="97"/>
  <c r="AV104" i="97"/>
  <c r="AU104" i="97"/>
  <c r="AT104" i="97"/>
  <c r="AS104" i="97"/>
  <c r="AR104" i="97"/>
  <c r="AQ104" i="97"/>
  <c r="AP104" i="97"/>
  <c r="AO104" i="97"/>
  <c r="AN104" i="97"/>
  <c r="AM104" i="97"/>
  <c r="AI104" i="97"/>
  <c r="AH104" i="97"/>
  <c r="BE103" i="97"/>
  <c r="BD103" i="97"/>
  <c r="BC103" i="97"/>
  <c r="BB103" i="97"/>
  <c r="BA103" i="97"/>
  <c r="AZ103" i="97"/>
  <c r="AY103" i="97"/>
  <c r="AX103" i="97"/>
  <c r="AW103" i="97"/>
  <c r="AV103" i="97"/>
  <c r="AU103" i="97"/>
  <c r="AT103" i="97"/>
  <c r="AS103" i="97"/>
  <c r="AR103" i="97"/>
  <c r="AQ103" i="97"/>
  <c r="AP103" i="97"/>
  <c r="AO103" i="97"/>
  <c r="AN103" i="97"/>
  <c r="AM103" i="97"/>
  <c r="AI103" i="97"/>
  <c r="AH103" i="97"/>
  <c r="BE102" i="97"/>
  <c r="BD102" i="97"/>
  <c r="BC102" i="97"/>
  <c r="BB102" i="97"/>
  <c r="BA102" i="97"/>
  <c r="AZ102" i="97"/>
  <c r="AY102" i="97"/>
  <c r="AX102" i="97"/>
  <c r="AW102" i="97"/>
  <c r="AV102" i="97"/>
  <c r="AU102" i="97"/>
  <c r="AT102" i="97"/>
  <c r="AS102" i="97"/>
  <c r="AR102" i="97"/>
  <c r="AQ102" i="97"/>
  <c r="AP102" i="97"/>
  <c r="AO102" i="97"/>
  <c r="AN102" i="97"/>
  <c r="AM102" i="97"/>
  <c r="AI102" i="97"/>
  <c r="AH102" i="97"/>
  <c r="BE101" i="97"/>
  <c r="BD101" i="97"/>
  <c r="BC101" i="97"/>
  <c r="BB101" i="97"/>
  <c r="BA101" i="97"/>
  <c r="AZ101" i="97"/>
  <c r="AY101" i="97"/>
  <c r="AX101" i="97"/>
  <c r="AW101" i="97"/>
  <c r="AV101" i="97"/>
  <c r="AU101" i="97"/>
  <c r="AT101" i="97"/>
  <c r="AS101" i="97"/>
  <c r="AR101" i="97"/>
  <c r="AQ101" i="97"/>
  <c r="AP101" i="97"/>
  <c r="AO101" i="97"/>
  <c r="AN101" i="97"/>
  <c r="AM101" i="97"/>
  <c r="AI101" i="97"/>
  <c r="AH101" i="97"/>
  <c r="BE100" i="97"/>
  <c r="BD100" i="97"/>
  <c r="BC100" i="97"/>
  <c r="BB100" i="97"/>
  <c r="BA100" i="97"/>
  <c r="AZ100" i="97"/>
  <c r="AY100" i="97"/>
  <c r="AX100" i="97"/>
  <c r="AW100" i="97"/>
  <c r="AV100" i="97"/>
  <c r="AU100" i="97"/>
  <c r="AT100" i="97"/>
  <c r="AS100" i="97"/>
  <c r="AR100" i="97"/>
  <c r="AQ100" i="97"/>
  <c r="AP100" i="97"/>
  <c r="AO100" i="97"/>
  <c r="AN100" i="97"/>
  <c r="AM100" i="97"/>
  <c r="AI100" i="97"/>
  <c r="AH100" i="97"/>
  <c r="BE99" i="97"/>
  <c r="BD99" i="97"/>
  <c r="BC99" i="97"/>
  <c r="BB99" i="97"/>
  <c r="BA99" i="97"/>
  <c r="AZ99" i="97"/>
  <c r="AY99" i="97"/>
  <c r="AX99" i="97"/>
  <c r="AW99" i="97"/>
  <c r="AV99" i="97"/>
  <c r="AU99" i="97"/>
  <c r="AT99" i="97"/>
  <c r="AS99" i="97"/>
  <c r="AR99" i="97"/>
  <c r="AQ99" i="97"/>
  <c r="AP99" i="97"/>
  <c r="AO99" i="97"/>
  <c r="AN99" i="97"/>
  <c r="AM99" i="97"/>
  <c r="AI99" i="97"/>
  <c r="AH99" i="97"/>
  <c r="BE98" i="97"/>
  <c r="BD98" i="97"/>
  <c r="BC98" i="97"/>
  <c r="BB98" i="97"/>
  <c r="BA98" i="97"/>
  <c r="AZ98" i="97"/>
  <c r="AY98" i="97"/>
  <c r="AX98" i="97"/>
  <c r="AW98" i="97"/>
  <c r="AV98" i="97"/>
  <c r="AU98" i="97"/>
  <c r="AT98" i="97"/>
  <c r="AS98" i="97"/>
  <c r="AR98" i="97"/>
  <c r="AQ98" i="97"/>
  <c r="AP98" i="97"/>
  <c r="AO98" i="97"/>
  <c r="AN98" i="97"/>
  <c r="AM98" i="97"/>
  <c r="AI98" i="97"/>
  <c r="AH98" i="97"/>
  <c r="BE97" i="97"/>
  <c r="BD97" i="97"/>
  <c r="BC97" i="97"/>
  <c r="BB97" i="97"/>
  <c r="BA97" i="97"/>
  <c r="AZ97" i="97"/>
  <c r="AY97" i="97"/>
  <c r="AX97" i="97"/>
  <c r="AW97" i="97"/>
  <c r="AV97" i="97"/>
  <c r="AU97" i="97"/>
  <c r="AT97" i="97"/>
  <c r="AS97" i="97"/>
  <c r="AR97" i="97"/>
  <c r="AQ97" i="97"/>
  <c r="AP97" i="97"/>
  <c r="AO97" i="97"/>
  <c r="AN97" i="97"/>
  <c r="AM97" i="97"/>
  <c r="AI97" i="97"/>
  <c r="AH97" i="97"/>
  <c r="BE96" i="97"/>
  <c r="BD96" i="97"/>
  <c r="BC96" i="97"/>
  <c r="BB96" i="97"/>
  <c r="BA96" i="97"/>
  <c r="AZ96" i="97"/>
  <c r="AY96" i="97"/>
  <c r="AX96" i="97"/>
  <c r="AW96" i="97"/>
  <c r="AV96" i="97"/>
  <c r="AU96" i="97"/>
  <c r="AT96" i="97"/>
  <c r="AS96" i="97"/>
  <c r="AR96" i="97"/>
  <c r="AQ96" i="97"/>
  <c r="AP96" i="97"/>
  <c r="AO96" i="97"/>
  <c r="AN96" i="97"/>
  <c r="AM96" i="97"/>
  <c r="AI96" i="97"/>
  <c r="AH96" i="97"/>
  <c r="BE95" i="97"/>
  <c r="BD95" i="97"/>
  <c r="BC95" i="97"/>
  <c r="BB95" i="97"/>
  <c r="BA95" i="97"/>
  <c r="AZ95" i="97"/>
  <c r="AY95" i="97"/>
  <c r="AX95" i="97"/>
  <c r="AW95" i="97"/>
  <c r="AV95" i="97"/>
  <c r="AU95" i="97"/>
  <c r="AT95" i="97"/>
  <c r="AS95" i="97"/>
  <c r="AR95" i="97"/>
  <c r="AQ95" i="97"/>
  <c r="AP95" i="97"/>
  <c r="AO95" i="97"/>
  <c r="AN95" i="97"/>
  <c r="AM95" i="97"/>
  <c r="AI95" i="97"/>
  <c r="AH95" i="97"/>
  <c r="BE94" i="97"/>
  <c r="BD94" i="97"/>
  <c r="BC94" i="97"/>
  <c r="BB94" i="97"/>
  <c r="BA94" i="97"/>
  <c r="AZ94" i="97"/>
  <c r="AY94" i="97"/>
  <c r="AX94" i="97"/>
  <c r="AW94" i="97"/>
  <c r="AV94" i="97"/>
  <c r="AU94" i="97"/>
  <c r="AT94" i="97"/>
  <c r="AS94" i="97"/>
  <c r="AR94" i="97"/>
  <c r="AQ94" i="97"/>
  <c r="AP94" i="97"/>
  <c r="AO94" i="97"/>
  <c r="AN94" i="97"/>
  <c r="AM94" i="97"/>
  <c r="AI94" i="97"/>
  <c r="AJ94" i="97" s="1"/>
  <c r="AH94" i="97"/>
  <c r="BE93" i="97"/>
  <c r="BD93" i="97"/>
  <c r="BC93" i="97"/>
  <c r="BB93" i="97"/>
  <c r="BA93" i="97"/>
  <c r="AZ93" i="97"/>
  <c r="AY93" i="97"/>
  <c r="AX93" i="97"/>
  <c r="AW93" i="97"/>
  <c r="AV93" i="97"/>
  <c r="AU93" i="97"/>
  <c r="AT93" i="97"/>
  <c r="AS93" i="97"/>
  <c r="AR93" i="97"/>
  <c r="AQ93" i="97"/>
  <c r="AP93" i="97"/>
  <c r="AO93" i="97"/>
  <c r="AN93" i="97"/>
  <c r="AM93" i="97"/>
  <c r="AI93" i="97"/>
  <c r="AH93" i="97"/>
  <c r="BE92" i="97"/>
  <c r="BD92" i="97"/>
  <c r="BC92" i="97"/>
  <c r="BB92" i="97"/>
  <c r="BA92" i="97"/>
  <c r="AZ92" i="97"/>
  <c r="AY92" i="97"/>
  <c r="AX92" i="97"/>
  <c r="AW92" i="97"/>
  <c r="AV92" i="97"/>
  <c r="AU92" i="97"/>
  <c r="AT92" i="97"/>
  <c r="AS92" i="97"/>
  <c r="AR92" i="97"/>
  <c r="AQ92" i="97"/>
  <c r="AP92" i="97"/>
  <c r="AO92" i="97"/>
  <c r="AN92" i="97"/>
  <c r="AM92" i="97"/>
  <c r="AI92" i="97"/>
  <c r="AH92" i="97"/>
  <c r="BE91" i="97"/>
  <c r="BD91" i="97"/>
  <c r="BC91" i="97"/>
  <c r="BB91" i="97"/>
  <c r="BA91" i="97"/>
  <c r="AZ91" i="97"/>
  <c r="AY91" i="97"/>
  <c r="AX91" i="97"/>
  <c r="AW91" i="97"/>
  <c r="AV91" i="97"/>
  <c r="AU91" i="97"/>
  <c r="AT91" i="97"/>
  <c r="AS91" i="97"/>
  <c r="AR91" i="97"/>
  <c r="AQ91" i="97"/>
  <c r="AP91" i="97"/>
  <c r="AO91" i="97"/>
  <c r="AN91" i="97"/>
  <c r="AM91" i="97"/>
  <c r="AI91" i="97"/>
  <c r="AH91" i="97"/>
  <c r="BE90" i="97"/>
  <c r="BD90" i="97"/>
  <c r="BC90" i="97"/>
  <c r="BB90" i="97"/>
  <c r="BA90" i="97"/>
  <c r="AZ90" i="97"/>
  <c r="AY90" i="97"/>
  <c r="AX90" i="97"/>
  <c r="AW90" i="97"/>
  <c r="AV90" i="97"/>
  <c r="AU90" i="97"/>
  <c r="AT90" i="97"/>
  <c r="AS90" i="97"/>
  <c r="AR90" i="97"/>
  <c r="AQ90" i="97"/>
  <c r="AP90" i="97"/>
  <c r="AO90" i="97"/>
  <c r="AN90" i="97"/>
  <c r="AM90" i="97"/>
  <c r="AI90" i="97"/>
  <c r="AH90" i="97"/>
  <c r="BE89" i="97"/>
  <c r="BD89" i="97"/>
  <c r="BC89" i="97"/>
  <c r="BB89" i="97"/>
  <c r="BA89" i="97"/>
  <c r="AZ89" i="97"/>
  <c r="AY89" i="97"/>
  <c r="AX89" i="97"/>
  <c r="AW89" i="97"/>
  <c r="AV89" i="97"/>
  <c r="AU89" i="97"/>
  <c r="AT89" i="97"/>
  <c r="AS89" i="97"/>
  <c r="AR89" i="97"/>
  <c r="AQ89" i="97"/>
  <c r="AP89" i="97"/>
  <c r="AO89" i="97"/>
  <c r="AN89" i="97"/>
  <c r="AM89" i="97"/>
  <c r="BE88" i="97"/>
  <c r="BD88" i="97"/>
  <c r="BC88" i="97"/>
  <c r="BB88" i="97"/>
  <c r="BA88" i="97"/>
  <c r="AZ88" i="97"/>
  <c r="AY88" i="97"/>
  <c r="AX88" i="97"/>
  <c r="AW88" i="97"/>
  <c r="AV88" i="97"/>
  <c r="AU88" i="97"/>
  <c r="AT88" i="97"/>
  <c r="AS88" i="97"/>
  <c r="AR88" i="97"/>
  <c r="AQ88" i="97"/>
  <c r="AP88" i="97"/>
  <c r="AO88" i="97"/>
  <c r="AN88" i="97"/>
  <c r="AM88" i="97"/>
  <c r="AI88" i="97"/>
  <c r="AH88" i="97"/>
  <c r="BE87" i="97"/>
  <c r="BD87" i="97"/>
  <c r="BC87" i="97"/>
  <c r="BB87" i="97"/>
  <c r="BA87" i="97"/>
  <c r="AZ87" i="97"/>
  <c r="AY87" i="97"/>
  <c r="AX87" i="97"/>
  <c r="AW87" i="97"/>
  <c r="AV87" i="97"/>
  <c r="AU87" i="97"/>
  <c r="AT87" i="97"/>
  <c r="AS87" i="97"/>
  <c r="AR87" i="97"/>
  <c r="AQ87" i="97"/>
  <c r="AP87" i="97"/>
  <c r="AO87" i="97"/>
  <c r="AN87" i="97"/>
  <c r="AM87" i="97"/>
  <c r="AI87" i="97"/>
  <c r="AH87" i="97"/>
  <c r="AJ87" i="97" s="1"/>
  <c r="BE86" i="97"/>
  <c r="BD86" i="97"/>
  <c r="BC86" i="97"/>
  <c r="BB86" i="97"/>
  <c r="BA86" i="97"/>
  <c r="AZ86" i="97"/>
  <c r="AY86" i="97"/>
  <c r="AX86" i="97"/>
  <c r="AW86" i="97"/>
  <c r="AV86" i="97"/>
  <c r="AU86" i="97"/>
  <c r="AT86" i="97"/>
  <c r="AS86" i="97"/>
  <c r="AR86" i="97"/>
  <c r="AQ86" i="97"/>
  <c r="AP86" i="97"/>
  <c r="AO86" i="97"/>
  <c r="AN86" i="97"/>
  <c r="AM86" i="97"/>
  <c r="AI86" i="97"/>
  <c r="AH86" i="97"/>
  <c r="BE85" i="97"/>
  <c r="BD85" i="97"/>
  <c r="BC85" i="97"/>
  <c r="BB85" i="97"/>
  <c r="BA85" i="97"/>
  <c r="AZ85" i="97"/>
  <c r="AY85" i="97"/>
  <c r="AX85" i="97"/>
  <c r="AW85" i="97"/>
  <c r="AV85" i="97"/>
  <c r="AU85" i="97"/>
  <c r="AT85" i="97"/>
  <c r="AS85" i="97"/>
  <c r="AR85" i="97"/>
  <c r="AQ85" i="97"/>
  <c r="AP85" i="97"/>
  <c r="AO85" i="97"/>
  <c r="AN85" i="97"/>
  <c r="AM85" i="97"/>
  <c r="AI85" i="97"/>
  <c r="AH85" i="97"/>
  <c r="BE84" i="97"/>
  <c r="BD84" i="97"/>
  <c r="BC84" i="97"/>
  <c r="BB84" i="97"/>
  <c r="BA84" i="97"/>
  <c r="AZ84" i="97"/>
  <c r="AY84" i="97"/>
  <c r="AX84" i="97"/>
  <c r="AW84" i="97"/>
  <c r="AV84" i="97"/>
  <c r="AU84" i="97"/>
  <c r="AT84" i="97"/>
  <c r="AS84" i="97"/>
  <c r="AR84" i="97"/>
  <c r="AQ84" i="97"/>
  <c r="AP84" i="97"/>
  <c r="AO84" i="97"/>
  <c r="AN84" i="97"/>
  <c r="AM84" i="97"/>
  <c r="AI84" i="97"/>
  <c r="AJ84" i="97" s="1"/>
  <c r="AH84" i="97"/>
  <c r="BE83" i="97"/>
  <c r="BD83" i="97"/>
  <c r="BC83" i="97"/>
  <c r="BB83" i="97"/>
  <c r="BA83" i="97"/>
  <c r="AZ83" i="97"/>
  <c r="AY83" i="97"/>
  <c r="AX83" i="97"/>
  <c r="AW83" i="97"/>
  <c r="AV83" i="97"/>
  <c r="AU83" i="97"/>
  <c r="AT83" i="97"/>
  <c r="AS83" i="97"/>
  <c r="AR83" i="97"/>
  <c r="AQ83" i="97"/>
  <c r="AP83" i="97"/>
  <c r="AO83" i="97"/>
  <c r="AN83" i="97"/>
  <c r="AM83" i="97"/>
  <c r="AI83" i="97"/>
  <c r="AH83" i="97"/>
  <c r="BE82" i="97"/>
  <c r="BD82" i="97"/>
  <c r="BC82" i="97"/>
  <c r="BB82" i="97"/>
  <c r="BA82" i="97"/>
  <c r="AZ82" i="97"/>
  <c r="AY82" i="97"/>
  <c r="AX82" i="97"/>
  <c r="AW82" i="97"/>
  <c r="AV82" i="97"/>
  <c r="AU82" i="97"/>
  <c r="AT82" i="97"/>
  <c r="AS82" i="97"/>
  <c r="AR82" i="97"/>
  <c r="AQ82" i="97"/>
  <c r="AP82" i="97"/>
  <c r="AO82" i="97"/>
  <c r="AN82" i="97"/>
  <c r="AM82" i="97"/>
  <c r="AI82" i="97"/>
  <c r="AH82" i="97"/>
  <c r="BE81" i="97"/>
  <c r="BD81" i="97"/>
  <c r="BC81" i="97"/>
  <c r="BB81" i="97"/>
  <c r="BA81" i="97"/>
  <c r="AZ81" i="97"/>
  <c r="AY81" i="97"/>
  <c r="AX81" i="97"/>
  <c r="AW81" i="97"/>
  <c r="AV81" i="97"/>
  <c r="AU81" i="97"/>
  <c r="AT81" i="97"/>
  <c r="AS81" i="97"/>
  <c r="AR81" i="97"/>
  <c r="AQ81" i="97"/>
  <c r="AP81" i="97"/>
  <c r="AO81" i="97"/>
  <c r="AN81" i="97"/>
  <c r="AM81" i="97"/>
  <c r="AI81" i="97"/>
  <c r="AH81" i="97"/>
  <c r="BE80" i="97"/>
  <c r="BD80" i="97"/>
  <c r="BC80" i="97"/>
  <c r="BB80" i="97"/>
  <c r="BA80" i="97"/>
  <c r="AZ80" i="97"/>
  <c r="AY80" i="97"/>
  <c r="AX80" i="97"/>
  <c r="AW80" i="97"/>
  <c r="AV80" i="97"/>
  <c r="AU80" i="97"/>
  <c r="AT80" i="97"/>
  <c r="AS80" i="97"/>
  <c r="AR80" i="97"/>
  <c r="AQ80" i="97"/>
  <c r="AP80" i="97"/>
  <c r="AO80" i="97"/>
  <c r="AN80" i="97"/>
  <c r="AM80" i="97"/>
  <c r="BE79" i="97"/>
  <c r="BD79" i="97"/>
  <c r="BC79" i="97"/>
  <c r="BB79" i="97"/>
  <c r="BA79" i="97"/>
  <c r="AZ79" i="97"/>
  <c r="AY79" i="97"/>
  <c r="AX79" i="97"/>
  <c r="AW79" i="97"/>
  <c r="AV79" i="97"/>
  <c r="AU79" i="97"/>
  <c r="AT79" i="97"/>
  <c r="AS79" i="97"/>
  <c r="AR79" i="97"/>
  <c r="AQ79" i="97"/>
  <c r="AP79" i="97"/>
  <c r="AO79" i="97"/>
  <c r="AN79" i="97"/>
  <c r="AM79" i="97"/>
  <c r="AI79" i="97"/>
  <c r="AH79" i="97"/>
  <c r="BE78" i="97"/>
  <c r="BD78" i="97"/>
  <c r="BC78" i="97"/>
  <c r="BB78" i="97"/>
  <c r="BA78" i="97"/>
  <c r="AZ78" i="97"/>
  <c r="AY78" i="97"/>
  <c r="AX78" i="97"/>
  <c r="AW78" i="97"/>
  <c r="AV78" i="97"/>
  <c r="AU78" i="97"/>
  <c r="AT78" i="97"/>
  <c r="AS78" i="97"/>
  <c r="AR78" i="97"/>
  <c r="AQ78" i="97"/>
  <c r="AP78" i="97"/>
  <c r="AO78" i="97"/>
  <c r="AN78" i="97"/>
  <c r="AM78" i="97"/>
  <c r="AI78" i="97"/>
  <c r="AJ78" i="97" s="1"/>
  <c r="AH78" i="97"/>
  <c r="BE77" i="97"/>
  <c r="BD77" i="97"/>
  <c r="BC77" i="97"/>
  <c r="BB77" i="97"/>
  <c r="BA77" i="97"/>
  <c r="AZ77" i="97"/>
  <c r="AY77" i="97"/>
  <c r="AX77" i="97"/>
  <c r="AW77" i="97"/>
  <c r="AV77" i="97"/>
  <c r="AU77" i="97"/>
  <c r="AT77" i="97"/>
  <c r="AS77" i="97"/>
  <c r="AR77" i="97"/>
  <c r="AQ77" i="97"/>
  <c r="AP77" i="97"/>
  <c r="AO77" i="97"/>
  <c r="AN77" i="97"/>
  <c r="AM77" i="97"/>
  <c r="AI77" i="97"/>
  <c r="AH77" i="97"/>
  <c r="AJ77" i="97" s="1"/>
  <c r="BE76" i="97"/>
  <c r="BD76" i="97"/>
  <c r="BC76" i="97"/>
  <c r="BB76" i="97"/>
  <c r="BA76" i="97"/>
  <c r="AZ76" i="97"/>
  <c r="AY76" i="97"/>
  <c r="AX76" i="97"/>
  <c r="AW76" i="97"/>
  <c r="AV76" i="97"/>
  <c r="AU76" i="97"/>
  <c r="AT76" i="97"/>
  <c r="AS76" i="97"/>
  <c r="AR76" i="97"/>
  <c r="AQ76" i="97"/>
  <c r="AP76" i="97"/>
  <c r="AO76" i="97"/>
  <c r="AN76" i="97"/>
  <c r="AM76" i="97"/>
  <c r="AI76" i="97"/>
  <c r="AH76" i="97"/>
  <c r="BE75" i="97"/>
  <c r="BD75" i="97"/>
  <c r="BC75" i="97"/>
  <c r="BB75" i="97"/>
  <c r="BA75" i="97"/>
  <c r="AZ75" i="97"/>
  <c r="AY75" i="97"/>
  <c r="AX75" i="97"/>
  <c r="AW75" i="97"/>
  <c r="AV75" i="97"/>
  <c r="AU75" i="97"/>
  <c r="AT75" i="97"/>
  <c r="AS75" i="97"/>
  <c r="AR75" i="97"/>
  <c r="AQ75" i="97"/>
  <c r="AP75" i="97"/>
  <c r="AO75" i="97"/>
  <c r="AN75" i="97"/>
  <c r="AM75" i="97"/>
  <c r="AI75" i="97"/>
  <c r="AH75" i="97"/>
  <c r="BE74" i="97"/>
  <c r="BD74" i="97"/>
  <c r="BC74" i="97"/>
  <c r="BB74" i="97"/>
  <c r="BA74" i="97"/>
  <c r="AZ74" i="97"/>
  <c r="AY74" i="97"/>
  <c r="AX74" i="97"/>
  <c r="AW74" i="97"/>
  <c r="AV74" i="97"/>
  <c r="AU74" i="97"/>
  <c r="AT74" i="97"/>
  <c r="AS74" i="97"/>
  <c r="AR74" i="97"/>
  <c r="AQ74" i="97"/>
  <c r="AP74" i="97"/>
  <c r="AO74" i="97"/>
  <c r="AN74" i="97"/>
  <c r="AM74" i="97"/>
  <c r="AI74" i="97"/>
  <c r="AH74" i="97"/>
  <c r="BE73" i="97"/>
  <c r="BD73" i="97"/>
  <c r="BC73" i="97"/>
  <c r="BB73" i="97"/>
  <c r="BA73" i="97"/>
  <c r="AZ73" i="97"/>
  <c r="AY73" i="97"/>
  <c r="AX73" i="97"/>
  <c r="AW73" i="97"/>
  <c r="AV73" i="97"/>
  <c r="AU73" i="97"/>
  <c r="AT73" i="97"/>
  <c r="AS73" i="97"/>
  <c r="AR73" i="97"/>
  <c r="AQ73" i="97"/>
  <c r="AP73" i="97"/>
  <c r="AO73" i="97"/>
  <c r="AN73" i="97"/>
  <c r="AM73" i="97"/>
  <c r="AI73" i="97"/>
  <c r="AH73" i="97"/>
  <c r="AJ73" i="97" s="1"/>
  <c r="BE72" i="97"/>
  <c r="BD72" i="97"/>
  <c r="BC72" i="97"/>
  <c r="BB72" i="97"/>
  <c r="BA72" i="97"/>
  <c r="AZ72" i="97"/>
  <c r="AY72" i="97"/>
  <c r="AX72" i="97"/>
  <c r="AW72" i="97"/>
  <c r="AV72" i="97"/>
  <c r="AU72" i="97"/>
  <c r="AT72" i="97"/>
  <c r="AS72" i="97"/>
  <c r="AR72" i="97"/>
  <c r="AQ72" i="97"/>
  <c r="AP72" i="97"/>
  <c r="AO72" i="97"/>
  <c r="AN72" i="97"/>
  <c r="AM72" i="97"/>
  <c r="BE71" i="97"/>
  <c r="BD71" i="97"/>
  <c r="BC71" i="97"/>
  <c r="BB71" i="97"/>
  <c r="BA71" i="97"/>
  <c r="AZ71" i="97"/>
  <c r="AY71" i="97"/>
  <c r="AX71" i="97"/>
  <c r="AW71" i="97"/>
  <c r="AV71" i="97"/>
  <c r="AU71" i="97"/>
  <c r="AT71" i="97"/>
  <c r="AS71" i="97"/>
  <c r="AR71" i="97"/>
  <c r="AQ71" i="97"/>
  <c r="AP71" i="97"/>
  <c r="AO71" i="97"/>
  <c r="AN71" i="97"/>
  <c r="AM71" i="97"/>
  <c r="AI71" i="97"/>
  <c r="AH71" i="97"/>
  <c r="BE70" i="97"/>
  <c r="BD70" i="97"/>
  <c r="BC70" i="97"/>
  <c r="BB70" i="97"/>
  <c r="BA70" i="97"/>
  <c r="AZ70" i="97"/>
  <c r="AY70" i="97"/>
  <c r="AX70" i="97"/>
  <c r="AW70" i="97"/>
  <c r="AV70" i="97"/>
  <c r="AU70" i="97"/>
  <c r="AT70" i="97"/>
  <c r="AS70" i="97"/>
  <c r="AR70" i="97"/>
  <c r="AQ70" i="97"/>
  <c r="AP70" i="97"/>
  <c r="AO70" i="97"/>
  <c r="AN70" i="97"/>
  <c r="AM70" i="97"/>
  <c r="AI70" i="97"/>
  <c r="AH70" i="97"/>
  <c r="BE69" i="97"/>
  <c r="BD69" i="97"/>
  <c r="BC69" i="97"/>
  <c r="BB69" i="97"/>
  <c r="BA69" i="97"/>
  <c r="AZ69" i="97"/>
  <c r="AY69" i="97"/>
  <c r="AX69" i="97"/>
  <c r="AW69" i="97"/>
  <c r="AV69" i="97"/>
  <c r="AU69" i="97"/>
  <c r="AT69" i="97"/>
  <c r="AS69" i="97"/>
  <c r="AR69" i="97"/>
  <c r="AQ69" i="97"/>
  <c r="AP69" i="97"/>
  <c r="AO69" i="97"/>
  <c r="AN69" i="97"/>
  <c r="AM69" i="97"/>
  <c r="AI69" i="97"/>
  <c r="AH69" i="97"/>
  <c r="BE68" i="97"/>
  <c r="BD68" i="97"/>
  <c r="BC68" i="97"/>
  <c r="BB68" i="97"/>
  <c r="BA68" i="97"/>
  <c r="AZ68" i="97"/>
  <c r="AY68" i="97"/>
  <c r="AX68" i="97"/>
  <c r="AW68" i="97"/>
  <c r="AV68" i="97"/>
  <c r="AU68" i="97"/>
  <c r="AT68" i="97"/>
  <c r="AS68" i="97"/>
  <c r="AR68" i="97"/>
  <c r="AQ68" i="97"/>
  <c r="AP68" i="97"/>
  <c r="AO68" i="97"/>
  <c r="AN68" i="97"/>
  <c r="AM68" i="97"/>
  <c r="AI68" i="97"/>
  <c r="AH68" i="97"/>
  <c r="BE67" i="97"/>
  <c r="BD67" i="97"/>
  <c r="BC67" i="97"/>
  <c r="BB67" i="97"/>
  <c r="BA67" i="97"/>
  <c r="AZ67" i="97"/>
  <c r="AY67" i="97"/>
  <c r="AX67" i="97"/>
  <c r="AW67" i="97"/>
  <c r="AV67" i="97"/>
  <c r="AU67" i="97"/>
  <c r="AT67" i="97"/>
  <c r="AS67" i="97"/>
  <c r="AR67" i="97"/>
  <c r="AQ67" i="97"/>
  <c r="AP67" i="97"/>
  <c r="AO67" i="97"/>
  <c r="AN67" i="97"/>
  <c r="AM67" i="97"/>
  <c r="AI67" i="97"/>
  <c r="AH67" i="97"/>
  <c r="BE66" i="97"/>
  <c r="BD66" i="97"/>
  <c r="BC66" i="97"/>
  <c r="BB66" i="97"/>
  <c r="BA66" i="97"/>
  <c r="AZ66" i="97"/>
  <c r="AY66" i="97"/>
  <c r="AX66" i="97"/>
  <c r="AW66" i="97"/>
  <c r="AV66" i="97"/>
  <c r="AU66" i="97"/>
  <c r="AT66" i="97"/>
  <c r="AS66" i="97"/>
  <c r="AR66" i="97"/>
  <c r="AQ66" i="97"/>
  <c r="AP66" i="97"/>
  <c r="AO66" i="97"/>
  <c r="AN66" i="97"/>
  <c r="AM66" i="97"/>
  <c r="AI66" i="97"/>
  <c r="AH66" i="97"/>
  <c r="BE65" i="97"/>
  <c r="BD65" i="97"/>
  <c r="BC65" i="97"/>
  <c r="BB65" i="97"/>
  <c r="BA65" i="97"/>
  <c r="AZ65" i="97"/>
  <c r="AY65" i="97"/>
  <c r="AX65" i="97"/>
  <c r="AW65" i="97"/>
  <c r="AV65" i="97"/>
  <c r="AU65" i="97"/>
  <c r="AT65" i="97"/>
  <c r="AS65" i="97"/>
  <c r="AR65" i="97"/>
  <c r="AQ65" i="97"/>
  <c r="AP65" i="97"/>
  <c r="AO65" i="97"/>
  <c r="AN65" i="97"/>
  <c r="AM65" i="97"/>
  <c r="AI65" i="97"/>
  <c r="AH65" i="97"/>
  <c r="BE64" i="97"/>
  <c r="BD64" i="97"/>
  <c r="BC64" i="97"/>
  <c r="BB64" i="97"/>
  <c r="BA64" i="97"/>
  <c r="AZ64" i="97"/>
  <c r="AY64" i="97"/>
  <c r="AX64" i="97"/>
  <c r="AW64" i="97"/>
  <c r="AV64" i="97"/>
  <c r="AU64" i="97"/>
  <c r="AT64" i="97"/>
  <c r="AS64" i="97"/>
  <c r="AR64" i="97"/>
  <c r="AQ64" i="97"/>
  <c r="AP64" i="97"/>
  <c r="AO64" i="97"/>
  <c r="AN64" i="97"/>
  <c r="AM64" i="97"/>
  <c r="AI64" i="97"/>
  <c r="AH64" i="97"/>
  <c r="BE63" i="97"/>
  <c r="BD63" i="97"/>
  <c r="BC63" i="97"/>
  <c r="BB63" i="97"/>
  <c r="BA63" i="97"/>
  <c r="AZ63" i="97"/>
  <c r="AY63" i="97"/>
  <c r="AX63" i="97"/>
  <c r="AW63" i="97"/>
  <c r="AV63" i="97"/>
  <c r="AU63" i="97"/>
  <c r="AT63" i="97"/>
  <c r="AS63" i="97"/>
  <c r="AR63" i="97"/>
  <c r="AQ63" i="97"/>
  <c r="AP63" i="97"/>
  <c r="AO63" i="97"/>
  <c r="AN63" i="97"/>
  <c r="AM63" i="97"/>
  <c r="AI63" i="97"/>
  <c r="AH63" i="97"/>
  <c r="BE62" i="97"/>
  <c r="BD62" i="97"/>
  <c r="BC62" i="97"/>
  <c r="BB62" i="97"/>
  <c r="BA62" i="97"/>
  <c r="AZ62" i="97"/>
  <c r="AY62" i="97"/>
  <c r="AX62" i="97"/>
  <c r="AW62" i="97"/>
  <c r="AV62" i="97"/>
  <c r="AU62" i="97"/>
  <c r="AT62" i="97"/>
  <c r="AS62" i="97"/>
  <c r="AR62" i="97"/>
  <c r="AQ62" i="97"/>
  <c r="AP62" i="97"/>
  <c r="AO62" i="97"/>
  <c r="AN62" i="97"/>
  <c r="AM62" i="97"/>
  <c r="AI62" i="97"/>
  <c r="AH62" i="97"/>
  <c r="BE61" i="97"/>
  <c r="BD61" i="97"/>
  <c r="BC61" i="97"/>
  <c r="BB61" i="97"/>
  <c r="BA61" i="97"/>
  <c r="AZ61" i="97"/>
  <c r="AY61" i="97"/>
  <c r="AX61" i="97"/>
  <c r="AW61" i="97"/>
  <c r="AV61" i="97"/>
  <c r="AU61" i="97"/>
  <c r="AT61" i="97"/>
  <c r="AS61" i="97"/>
  <c r="AR61" i="97"/>
  <c r="AQ61" i="97"/>
  <c r="AP61" i="97"/>
  <c r="AO61" i="97"/>
  <c r="AN61" i="97"/>
  <c r="AM61" i="97"/>
  <c r="AI61" i="97"/>
  <c r="AH61" i="97"/>
  <c r="BE60" i="97"/>
  <c r="BD60" i="97"/>
  <c r="BC60" i="97"/>
  <c r="BB60" i="97"/>
  <c r="BA60" i="97"/>
  <c r="AZ60" i="97"/>
  <c r="AY60" i="97"/>
  <c r="AX60" i="97"/>
  <c r="AW60" i="97"/>
  <c r="AV60" i="97"/>
  <c r="AU60" i="97"/>
  <c r="AT60" i="97"/>
  <c r="AS60" i="97"/>
  <c r="AR60" i="97"/>
  <c r="AQ60" i="97"/>
  <c r="AP60" i="97"/>
  <c r="AO60" i="97"/>
  <c r="AN60" i="97"/>
  <c r="AM60" i="97"/>
  <c r="BE59" i="97"/>
  <c r="BD59" i="97"/>
  <c r="BC59" i="97"/>
  <c r="BB59" i="97"/>
  <c r="BA59" i="97"/>
  <c r="AZ59" i="97"/>
  <c r="AY59" i="97"/>
  <c r="AX59" i="97"/>
  <c r="AW59" i="97"/>
  <c r="AV59" i="97"/>
  <c r="AU59" i="97"/>
  <c r="AT59" i="97"/>
  <c r="AS59" i="97"/>
  <c r="AR59" i="97"/>
  <c r="AQ59" i="97"/>
  <c r="AP59" i="97"/>
  <c r="AO59" i="97"/>
  <c r="AN59" i="97"/>
  <c r="AM59" i="97"/>
  <c r="AI59" i="97"/>
  <c r="AH59" i="97"/>
  <c r="BE58" i="97"/>
  <c r="BD58" i="97"/>
  <c r="BC58" i="97"/>
  <c r="BB58" i="97"/>
  <c r="BA58" i="97"/>
  <c r="AZ58" i="97"/>
  <c r="AY58" i="97"/>
  <c r="AX58" i="97"/>
  <c r="AW58" i="97"/>
  <c r="AV58" i="97"/>
  <c r="AU58" i="97"/>
  <c r="AT58" i="97"/>
  <c r="AS58" i="97"/>
  <c r="AR58" i="97"/>
  <c r="AQ58" i="97"/>
  <c r="AP58" i="97"/>
  <c r="AO58" i="97"/>
  <c r="AN58" i="97"/>
  <c r="AM58" i="97"/>
  <c r="BE57" i="97"/>
  <c r="BD57" i="97"/>
  <c r="BC57" i="97"/>
  <c r="BB57" i="97"/>
  <c r="BA57" i="97"/>
  <c r="AZ57" i="97"/>
  <c r="AY57" i="97"/>
  <c r="AX57" i="97"/>
  <c r="AW57" i="97"/>
  <c r="AV57" i="97"/>
  <c r="AU57" i="97"/>
  <c r="AT57" i="97"/>
  <c r="AS57" i="97"/>
  <c r="AR57" i="97"/>
  <c r="AQ57" i="97"/>
  <c r="AP57" i="97"/>
  <c r="AO57" i="97"/>
  <c r="AN57" i="97"/>
  <c r="AM57" i="97"/>
  <c r="AI57" i="97"/>
  <c r="AH57" i="97"/>
  <c r="BE56" i="97"/>
  <c r="BD56" i="97"/>
  <c r="BC56" i="97"/>
  <c r="BB56" i="97"/>
  <c r="BA56" i="97"/>
  <c r="AZ56" i="97"/>
  <c r="AY56" i="97"/>
  <c r="AX56" i="97"/>
  <c r="AW56" i="97"/>
  <c r="AV56" i="97"/>
  <c r="AU56" i="97"/>
  <c r="AT56" i="97"/>
  <c r="AS56" i="97"/>
  <c r="AR56" i="97"/>
  <c r="AQ56" i="97"/>
  <c r="AP56" i="97"/>
  <c r="AO56" i="97"/>
  <c r="AN56" i="97"/>
  <c r="AM56" i="97"/>
  <c r="AI56" i="97"/>
  <c r="AH56" i="97"/>
  <c r="BE55" i="97"/>
  <c r="BD55" i="97"/>
  <c r="BC55" i="97"/>
  <c r="BB55" i="97"/>
  <c r="BA55" i="97"/>
  <c r="AZ55" i="97"/>
  <c r="AY55" i="97"/>
  <c r="AX55" i="97"/>
  <c r="AW55" i="97"/>
  <c r="AV55" i="97"/>
  <c r="AU55" i="97"/>
  <c r="AT55" i="97"/>
  <c r="AS55" i="97"/>
  <c r="AR55" i="97"/>
  <c r="AQ55" i="97"/>
  <c r="AP55" i="97"/>
  <c r="AO55" i="97"/>
  <c r="AN55" i="97"/>
  <c r="AM55" i="97"/>
  <c r="AI55" i="97"/>
  <c r="AJ55" i="97" s="1"/>
  <c r="B154" i="97" s="1"/>
  <c r="AH55" i="97"/>
  <c r="BE54" i="97"/>
  <c r="BD54" i="97"/>
  <c r="BC54" i="97"/>
  <c r="BB54" i="97"/>
  <c r="BA54" i="97"/>
  <c r="AZ54" i="97"/>
  <c r="AY54" i="97"/>
  <c r="AX54" i="97"/>
  <c r="AW54" i="97"/>
  <c r="AV54" i="97"/>
  <c r="AU54" i="97"/>
  <c r="AT54" i="97"/>
  <c r="AS54" i="97"/>
  <c r="AR54" i="97"/>
  <c r="AQ54" i="97"/>
  <c r="AP54" i="97"/>
  <c r="AO54" i="97"/>
  <c r="AN54" i="97"/>
  <c r="AM54" i="97"/>
  <c r="AI54" i="97"/>
  <c r="AH54" i="97"/>
  <c r="BE53" i="97"/>
  <c r="BD53" i="97"/>
  <c r="BC53" i="97"/>
  <c r="BB53" i="97"/>
  <c r="BA53" i="97"/>
  <c r="AZ53" i="97"/>
  <c r="AY53" i="97"/>
  <c r="AX53" i="97"/>
  <c r="AW53" i="97"/>
  <c r="AV53" i="97"/>
  <c r="AU53" i="97"/>
  <c r="AT53" i="97"/>
  <c r="AS53" i="97"/>
  <c r="AR53" i="97"/>
  <c r="AQ53" i="97"/>
  <c r="AP53" i="97"/>
  <c r="AO53" i="97"/>
  <c r="AN53" i="97"/>
  <c r="AM53" i="97"/>
  <c r="AI53" i="97"/>
  <c r="AH53" i="97"/>
  <c r="BE52" i="97"/>
  <c r="BD52" i="97"/>
  <c r="BC52" i="97"/>
  <c r="BB52" i="97"/>
  <c r="BA52" i="97"/>
  <c r="AZ52" i="97"/>
  <c r="AY52" i="97"/>
  <c r="AX52" i="97"/>
  <c r="AW52" i="97"/>
  <c r="AV52" i="97"/>
  <c r="AU52" i="97"/>
  <c r="AT52" i="97"/>
  <c r="AS52" i="97"/>
  <c r="AR52" i="97"/>
  <c r="AQ52" i="97"/>
  <c r="AP52" i="97"/>
  <c r="AO52" i="97"/>
  <c r="AN52" i="97"/>
  <c r="AM52" i="97"/>
  <c r="BE51" i="97"/>
  <c r="BD51" i="97"/>
  <c r="BC51" i="97"/>
  <c r="BB51" i="97"/>
  <c r="BA51" i="97"/>
  <c r="AZ51" i="97"/>
  <c r="AY51" i="97"/>
  <c r="AX51" i="97"/>
  <c r="AW51" i="97"/>
  <c r="AV51" i="97"/>
  <c r="AU51" i="97"/>
  <c r="AT51" i="97"/>
  <c r="AS51" i="97"/>
  <c r="AR51" i="97"/>
  <c r="AQ51" i="97"/>
  <c r="AP51" i="97"/>
  <c r="AO51" i="97"/>
  <c r="AN51" i="97"/>
  <c r="AM51" i="97"/>
  <c r="AI51" i="97"/>
  <c r="AH51" i="97"/>
  <c r="BE50" i="97"/>
  <c r="BD50" i="97"/>
  <c r="BC50" i="97"/>
  <c r="BB50" i="97"/>
  <c r="BA50" i="97"/>
  <c r="AZ50" i="97"/>
  <c r="AY50" i="97"/>
  <c r="AX50" i="97"/>
  <c r="AW50" i="97"/>
  <c r="AV50" i="97"/>
  <c r="AU50" i="97"/>
  <c r="AT50" i="97"/>
  <c r="AS50" i="97"/>
  <c r="AR50" i="97"/>
  <c r="AQ50" i="97"/>
  <c r="AP50" i="97"/>
  <c r="AO50" i="97"/>
  <c r="AN50" i="97"/>
  <c r="AM50" i="97"/>
  <c r="AI50" i="97"/>
  <c r="AH50" i="97"/>
  <c r="BE49" i="97"/>
  <c r="BD49" i="97"/>
  <c r="BC49" i="97"/>
  <c r="BB49" i="97"/>
  <c r="BA49" i="97"/>
  <c r="AZ49" i="97"/>
  <c r="AY49" i="97"/>
  <c r="AX49" i="97"/>
  <c r="AW49" i="97"/>
  <c r="AV49" i="97"/>
  <c r="AU49" i="97"/>
  <c r="AT49" i="97"/>
  <c r="AS49" i="97"/>
  <c r="AR49" i="97"/>
  <c r="AQ49" i="97"/>
  <c r="AP49" i="97"/>
  <c r="AO49" i="97"/>
  <c r="AN49" i="97"/>
  <c r="AM49" i="97"/>
  <c r="AI49" i="97"/>
  <c r="AH49" i="97"/>
  <c r="BE48" i="97"/>
  <c r="BD48" i="97"/>
  <c r="BC48" i="97"/>
  <c r="BB48" i="97"/>
  <c r="BA48" i="97"/>
  <c r="AZ48" i="97"/>
  <c r="AY48" i="97"/>
  <c r="AX48" i="97"/>
  <c r="AW48" i="97"/>
  <c r="AV48" i="97"/>
  <c r="AU48" i="97"/>
  <c r="AT48" i="97"/>
  <c r="AS48" i="97"/>
  <c r="AR48" i="97"/>
  <c r="AQ48" i="97"/>
  <c r="AP48" i="97"/>
  <c r="AO48" i="97"/>
  <c r="AN48" i="97"/>
  <c r="AM48" i="97"/>
  <c r="AI48" i="97"/>
  <c r="AH48" i="97"/>
  <c r="BE47" i="97"/>
  <c r="BD47" i="97"/>
  <c r="BC47" i="97"/>
  <c r="BB47" i="97"/>
  <c r="BA47" i="97"/>
  <c r="AZ47" i="97"/>
  <c r="AY47" i="97"/>
  <c r="AX47" i="97"/>
  <c r="AW47" i="97"/>
  <c r="AV47" i="97"/>
  <c r="AU47" i="97"/>
  <c r="AT47" i="97"/>
  <c r="AS47" i="97"/>
  <c r="AR47" i="97"/>
  <c r="AQ47" i="97"/>
  <c r="AP47" i="97"/>
  <c r="AO47" i="97"/>
  <c r="AN47" i="97"/>
  <c r="AM47" i="97"/>
  <c r="AI47" i="97"/>
  <c r="AH47" i="97"/>
  <c r="BE46" i="97"/>
  <c r="BD46" i="97"/>
  <c r="BC46" i="97"/>
  <c r="BB46" i="97"/>
  <c r="BA46" i="97"/>
  <c r="AZ46" i="97"/>
  <c r="AY46" i="97"/>
  <c r="AX46" i="97"/>
  <c r="AW46" i="97"/>
  <c r="AV46" i="97"/>
  <c r="AU46" i="97"/>
  <c r="AT46" i="97"/>
  <c r="AS46" i="97"/>
  <c r="AR46" i="97"/>
  <c r="AQ46" i="97"/>
  <c r="AP46" i="97"/>
  <c r="AO46" i="97"/>
  <c r="AN46" i="97"/>
  <c r="AM46" i="97"/>
  <c r="BE45" i="97"/>
  <c r="BD45" i="97"/>
  <c r="BC45" i="97"/>
  <c r="BB45" i="97"/>
  <c r="BA45" i="97"/>
  <c r="AZ45" i="97"/>
  <c r="AY45" i="97"/>
  <c r="AX45" i="97"/>
  <c r="AW45" i="97"/>
  <c r="AV45" i="97"/>
  <c r="AU45" i="97"/>
  <c r="AT45" i="97"/>
  <c r="AS45" i="97"/>
  <c r="AR45" i="97"/>
  <c r="AQ45" i="97"/>
  <c r="AP45" i="97"/>
  <c r="AO45" i="97"/>
  <c r="AN45" i="97"/>
  <c r="AM45" i="97"/>
  <c r="AI45" i="97"/>
  <c r="AH45" i="97"/>
  <c r="BE44" i="97"/>
  <c r="BD44" i="97"/>
  <c r="BC44" i="97"/>
  <c r="BB44" i="97"/>
  <c r="BA44" i="97"/>
  <c r="AZ44" i="97"/>
  <c r="AY44" i="97"/>
  <c r="AX44" i="97"/>
  <c r="AW44" i="97"/>
  <c r="AV44" i="97"/>
  <c r="AU44" i="97"/>
  <c r="AT44" i="97"/>
  <c r="AS44" i="97"/>
  <c r="AR44" i="97"/>
  <c r="AQ44" i="97"/>
  <c r="AP44" i="97"/>
  <c r="AO44" i="97"/>
  <c r="AN44" i="97"/>
  <c r="AM44" i="97"/>
  <c r="AI44" i="97"/>
  <c r="AH44" i="97"/>
  <c r="BE43" i="97"/>
  <c r="BD43" i="97"/>
  <c r="BC43" i="97"/>
  <c r="BB43" i="97"/>
  <c r="BA43" i="97"/>
  <c r="AZ43" i="97"/>
  <c r="AY43" i="97"/>
  <c r="AX43" i="97"/>
  <c r="AW43" i="97"/>
  <c r="AV43" i="97"/>
  <c r="AU43" i="97"/>
  <c r="AT43" i="97"/>
  <c r="AS43" i="97"/>
  <c r="AR43" i="97"/>
  <c r="AQ43" i="97"/>
  <c r="AP43" i="97"/>
  <c r="AO43" i="97"/>
  <c r="AN43" i="97"/>
  <c r="AM43" i="97"/>
  <c r="AI43" i="97"/>
  <c r="AH43" i="97"/>
  <c r="BE42" i="97"/>
  <c r="BD42" i="97"/>
  <c r="BC42" i="97"/>
  <c r="BB42" i="97"/>
  <c r="BA42" i="97"/>
  <c r="AZ42" i="97"/>
  <c r="AY42" i="97"/>
  <c r="AX42" i="97"/>
  <c r="AW42" i="97"/>
  <c r="AV42" i="97"/>
  <c r="AU42" i="97"/>
  <c r="AT42" i="97"/>
  <c r="AS42" i="97"/>
  <c r="AR42" i="97"/>
  <c r="AQ42" i="97"/>
  <c r="AP42" i="97"/>
  <c r="AO42" i="97"/>
  <c r="AN42" i="97"/>
  <c r="AM42" i="97"/>
  <c r="AI42" i="97"/>
  <c r="AH42" i="97"/>
  <c r="BE41" i="97"/>
  <c r="BD41" i="97"/>
  <c r="BC41" i="97"/>
  <c r="BB41" i="97"/>
  <c r="BA41" i="97"/>
  <c r="AZ41" i="97"/>
  <c r="AY41" i="97"/>
  <c r="AX41" i="97"/>
  <c r="AW41" i="97"/>
  <c r="AV41" i="97"/>
  <c r="AU41" i="97"/>
  <c r="AT41" i="97"/>
  <c r="AS41" i="97"/>
  <c r="AR41" i="97"/>
  <c r="AQ41" i="97"/>
  <c r="AP41" i="97"/>
  <c r="AO41" i="97"/>
  <c r="AN41" i="97"/>
  <c r="AM41" i="97"/>
  <c r="AI41" i="97"/>
  <c r="AH41" i="97"/>
  <c r="BE40" i="97"/>
  <c r="BD40" i="97"/>
  <c r="BC40" i="97"/>
  <c r="BB40" i="97"/>
  <c r="BA40" i="97"/>
  <c r="AZ40" i="97"/>
  <c r="AY40" i="97"/>
  <c r="AX40" i="97"/>
  <c r="AW40" i="97"/>
  <c r="AV40" i="97"/>
  <c r="AU40" i="97"/>
  <c r="AT40" i="97"/>
  <c r="AS40" i="97"/>
  <c r="AR40" i="97"/>
  <c r="AQ40" i="97"/>
  <c r="AP40" i="97"/>
  <c r="AO40" i="97"/>
  <c r="AN40" i="97"/>
  <c r="AM40" i="97"/>
  <c r="AI40" i="97"/>
  <c r="AH40" i="97"/>
  <c r="BE39" i="97"/>
  <c r="BD39" i="97"/>
  <c r="BC39" i="97"/>
  <c r="BB39" i="97"/>
  <c r="BA39" i="97"/>
  <c r="AZ39" i="97"/>
  <c r="AY39" i="97"/>
  <c r="AX39" i="97"/>
  <c r="AW39" i="97"/>
  <c r="AV39" i="97"/>
  <c r="AU39" i="97"/>
  <c r="AT39" i="97"/>
  <c r="AS39" i="97"/>
  <c r="AR39" i="97"/>
  <c r="AQ39" i="97"/>
  <c r="AP39" i="97"/>
  <c r="AO39" i="97"/>
  <c r="AN39" i="97"/>
  <c r="AM39" i="97"/>
  <c r="AI39" i="97"/>
  <c r="AH39" i="97"/>
  <c r="BE38" i="97"/>
  <c r="BD38" i="97"/>
  <c r="BC38" i="97"/>
  <c r="BB38" i="97"/>
  <c r="BA38" i="97"/>
  <c r="AZ38" i="97"/>
  <c r="AY38" i="97"/>
  <c r="AX38" i="97"/>
  <c r="AW38" i="97"/>
  <c r="AV38" i="97"/>
  <c r="AU38" i="97"/>
  <c r="AT38" i="97"/>
  <c r="AS38" i="97"/>
  <c r="AR38" i="97"/>
  <c r="AQ38" i="97"/>
  <c r="AP38" i="97"/>
  <c r="AO38" i="97"/>
  <c r="AN38" i="97"/>
  <c r="AM38" i="97"/>
  <c r="AI38" i="97"/>
  <c r="AH38" i="97"/>
  <c r="BE37" i="97"/>
  <c r="BD37" i="97"/>
  <c r="BC37" i="97"/>
  <c r="BB37" i="97"/>
  <c r="BA37" i="97"/>
  <c r="AZ37" i="97"/>
  <c r="AY37" i="97"/>
  <c r="AX37" i="97"/>
  <c r="AW37" i="97"/>
  <c r="AV37" i="97"/>
  <c r="AU37" i="97"/>
  <c r="AT37" i="97"/>
  <c r="AS37" i="97"/>
  <c r="AR37" i="97"/>
  <c r="AQ37" i="97"/>
  <c r="AP37" i="97"/>
  <c r="AO37" i="97"/>
  <c r="AN37" i="97"/>
  <c r="AM37" i="97"/>
  <c r="AI37" i="97"/>
  <c r="AH37" i="97"/>
  <c r="BE36" i="97"/>
  <c r="BD36" i="97"/>
  <c r="BC36" i="97"/>
  <c r="BB36" i="97"/>
  <c r="BA36" i="97"/>
  <c r="AZ36" i="97"/>
  <c r="AY36" i="97"/>
  <c r="AX36" i="97"/>
  <c r="AW36" i="97"/>
  <c r="AV36" i="97"/>
  <c r="AU36" i="97"/>
  <c r="AT36" i="97"/>
  <c r="AS36" i="97"/>
  <c r="AR36" i="97"/>
  <c r="AQ36" i="97"/>
  <c r="AP36" i="97"/>
  <c r="AO36" i="97"/>
  <c r="AN36" i="97"/>
  <c r="AM36" i="97"/>
  <c r="AI36" i="97"/>
  <c r="AH36" i="97"/>
  <c r="BE35" i="97"/>
  <c r="BD35" i="97"/>
  <c r="BC35" i="97"/>
  <c r="BB35" i="97"/>
  <c r="BA35" i="97"/>
  <c r="AZ35" i="97"/>
  <c r="AY35" i="97"/>
  <c r="AX35" i="97"/>
  <c r="AW35" i="97"/>
  <c r="AV35" i="97"/>
  <c r="AU35" i="97"/>
  <c r="AT35" i="97"/>
  <c r="AS35" i="97"/>
  <c r="AR35" i="97"/>
  <c r="AQ35" i="97"/>
  <c r="AP35" i="97"/>
  <c r="AO35" i="97"/>
  <c r="AN35" i="97"/>
  <c r="AM35" i="97"/>
  <c r="AI35" i="97"/>
  <c r="AH35" i="97"/>
  <c r="BE34" i="97"/>
  <c r="BD34" i="97"/>
  <c r="BC34" i="97"/>
  <c r="BB34" i="97"/>
  <c r="BA34" i="97"/>
  <c r="AZ34" i="97"/>
  <c r="AY34" i="97"/>
  <c r="AX34" i="97"/>
  <c r="AW34" i="97"/>
  <c r="AV34" i="97"/>
  <c r="AU34" i="97"/>
  <c r="AT34" i="97"/>
  <c r="AS34" i="97"/>
  <c r="AR34" i="97"/>
  <c r="AQ34" i="97"/>
  <c r="AP34" i="97"/>
  <c r="AO34" i="97"/>
  <c r="AN34" i="97"/>
  <c r="AM34" i="97"/>
  <c r="BE33" i="97"/>
  <c r="BD33" i="97"/>
  <c r="BC33" i="97"/>
  <c r="BB33" i="97"/>
  <c r="BA33" i="97"/>
  <c r="AZ33" i="97"/>
  <c r="AY33" i="97"/>
  <c r="AX33" i="97"/>
  <c r="AW33" i="97"/>
  <c r="AV33" i="97"/>
  <c r="AU33" i="97"/>
  <c r="AT33" i="97"/>
  <c r="AS33" i="97"/>
  <c r="AR33" i="97"/>
  <c r="AQ33" i="97"/>
  <c r="AP33" i="97"/>
  <c r="AO33" i="97"/>
  <c r="AN33" i="97"/>
  <c r="AM33" i="97"/>
  <c r="BE32" i="97"/>
  <c r="BD32" i="97"/>
  <c r="BC32" i="97"/>
  <c r="BB32" i="97"/>
  <c r="BA32" i="97"/>
  <c r="AZ32" i="97"/>
  <c r="AY32" i="97"/>
  <c r="AX32" i="97"/>
  <c r="AW32" i="97"/>
  <c r="AV32" i="97"/>
  <c r="AU32" i="97"/>
  <c r="AT32" i="97"/>
  <c r="AS32" i="97"/>
  <c r="AR32" i="97"/>
  <c r="AQ32" i="97"/>
  <c r="AP32" i="97"/>
  <c r="AO32" i="97"/>
  <c r="AN32" i="97"/>
  <c r="AM32" i="97"/>
  <c r="AI32" i="97"/>
  <c r="AH32" i="97"/>
  <c r="BE31" i="97"/>
  <c r="BD31" i="97"/>
  <c r="BC31" i="97"/>
  <c r="BB31" i="97"/>
  <c r="BA31" i="97"/>
  <c r="AZ31" i="97"/>
  <c r="AY31" i="97"/>
  <c r="AX31" i="97"/>
  <c r="AW31" i="97"/>
  <c r="AV31" i="97"/>
  <c r="AU31" i="97"/>
  <c r="AT31" i="97"/>
  <c r="AS31" i="97"/>
  <c r="AR31" i="97"/>
  <c r="AQ31" i="97"/>
  <c r="AP31" i="97"/>
  <c r="AO31" i="97"/>
  <c r="AN31" i="97"/>
  <c r="AM31" i="97"/>
  <c r="AI31" i="97"/>
  <c r="AH31" i="97"/>
  <c r="BE30" i="97"/>
  <c r="BD30" i="97"/>
  <c r="BC30" i="97"/>
  <c r="BB30" i="97"/>
  <c r="BA30" i="97"/>
  <c r="AZ30" i="97"/>
  <c r="AY30" i="97"/>
  <c r="AX30" i="97"/>
  <c r="AW30" i="97"/>
  <c r="AV30" i="97"/>
  <c r="AU30" i="97"/>
  <c r="AT30" i="97"/>
  <c r="AS30" i="97"/>
  <c r="AR30" i="97"/>
  <c r="AQ30" i="97"/>
  <c r="AP30" i="97"/>
  <c r="AO30" i="97"/>
  <c r="AN30" i="97"/>
  <c r="AM30" i="97"/>
  <c r="AI30" i="97"/>
  <c r="AH30" i="97"/>
  <c r="BE29" i="97"/>
  <c r="BD29" i="97"/>
  <c r="BC29" i="97"/>
  <c r="BB29" i="97"/>
  <c r="BA29" i="97"/>
  <c r="AZ29" i="97"/>
  <c r="AY29" i="97"/>
  <c r="AX29" i="97"/>
  <c r="AW29" i="97"/>
  <c r="AV29" i="97"/>
  <c r="AU29" i="97"/>
  <c r="AT29" i="97"/>
  <c r="AS29" i="97"/>
  <c r="AR29" i="97"/>
  <c r="AQ29" i="97"/>
  <c r="AP29" i="97"/>
  <c r="AO29" i="97"/>
  <c r="AN29" i="97"/>
  <c r="AM29" i="97"/>
  <c r="AI29" i="97"/>
  <c r="AH29" i="97"/>
  <c r="BE28" i="97"/>
  <c r="BD28" i="97"/>
  <c r="BC28" i="97"/>
  <c r="BB28" i="97"/>
  <c r="BA28" i="97"/>
  <c r="AZ28" i="97"/>
  <c r="AY28" i="97"/>
  <c r="AX28" i="97"/>
  <c r="AW28" i="97"/>
  <c r="AV28" i="97"/>
  <c r="AU28" i="97"/>
  <c r="AT28" i="97"/>
  <c r="AS28" i="97"/>
  <c r="AR28" i="97"/>
  <c r="AQ28" i="97"/>
  <c r="AP28" i="97"/>
  <c r="AO28" i="97"/>
  <c r="AN28" i="97"/>
  <c r="AM28" i="97"/>
  <c r="AI28" i="97"/>
  <c r="AH28" i="97"/>
  <c r="BE27" i="97"/>
  <c r="BD27" i="97"/>
  <c r="BC27" i="97"/>
  <c r="BB27" i="97"/>
  <c r="BA27" i="97"/>
  <c r="AZ27" i="97"/>
  <c r="AY27" i="97"/>
  <c r="AX27" i="97"/>
  <c r="AW27" i="97"/>
  <c r="AV27" i="97"/>
  <c r="AU27" i="97"/>
  <c r="AT27" i="97"/>
  <c r="AS27" i="97"/>
  <c r="AR27" i="97"/>
  <c r="AQ27" i="97"/>
  <c r="AP27" i="97"/>
  <c r="AO27" i="97"/>
  <c r="AN27" i="97"/>
  <c r="AM27" i="97"/>
  <c r="BE26" i="97"/>
  <c r="BD26" i="97"/>
  <c r="BC26" i="97"/>
  <c r="BB26" i="97"/>
  <c r="BA26" i="97"/>
  <c r="AZ26" i="97"/>
  <c r="AY26" i="97"/>
  <c r="AX26" i="97"/>
  <c r="AW26" i="97"/>
  <c r="AV26" i="97"/>
  <c r="AU26" i="97"/>
  <c r="AT26" i="97"/>
  <c r="AS26" i="97"/>
  <c r="AR26" i="97"/>
  <c r="AQ26" i="97"/>
  <c r="AP26" i="97"/>
  <c r="AO26" i="97"/>
  <c r="AN26" i="97"/>
  <c r="AM26" i="97"/>
  <c r="BE25" i="97"/>
  <c r="BD25" i="97"/>
  <c r="BC25" i="97"/>
  <c r="BB25" i="97"/>
  <c r="BA25" i="97"/>
  <c r="AZ25" i="97"/>
  <c r="AY25" i="97"/>
  <c r="AX25" i="97"/>
  <c r="AW25" i="97"/>
  <c r="AV25" i="97"/>
  <c r="AU25" i="97"/>
  <c r="AT25" i="97"/>
  <c r="AS25" i="97"/>
  <c r="AR25" i="97"/>
  <c r="AQ25" i="97"/>
  <c r="AP25" i="97"/>
  <c r="AO25" i="97"/>
  <c r="AN25" i="97"/>
  <c r="AM25" i="97"/>
  <c r="AI25" i="97"/>
  <c r="AH25" i="97"/>
  <c r="BE24" i="97"/>
  <c r="BD24" i="97"/>
  <c r="BC24" i="97"/>
  <c r="BB24" i="97"/>
  <c r="BA24" i="97"/>
  <c r="AZ24" i="97"/>
  <c r="AY24" i="97"/>
  <c r="AX24" i="97"/>
  <c r="AW24" i="97"/>
  <c r="AV24" i="97"/>
  <c r="AU24" i="97"/>
  <c r="AT24" i="97"/>
  <c r="AS24" i="97"/>
  <c r="AR24" i="97"/>
  <c r="AQ24" i="97"/>
  <c r="AP24" i="97"/>
  <c r="AO24" i="97"/>
  <c r="AN24" i="97"/>
  <c r="AM24" i="97"/>
  <c r="AI24" i="97"/>
  <c r="AH24" i="97"/>
  <c r="BE23" i="97"/>
  <c r="BD23" i="97"/>
  <c r="BC23" i="97"/>
  <c r="BB23" i="97"/>
  <c r="BA23" i="97"/>
  <c r="AZ23" i="97"/>
  <c r="AY23" i="97"/>
  <c r="AX23" i="97"/>
  <c r="AW23" i="97"/>
  <c r="AV23" i="97"/>
  <c r="AU23" i="97"/>
  <c r="AT23" i="97"/>
  <c r="AS23" i="97"/>
  <c r="AR23" i="97"/>
  <c r="AQ23" i="97"/>
  <c r="AP23" i="97"/>
  <c r="AO23" i="97"/>
  <c r="AN23" i="97"/>
  <c r="AM23" i="97"/>
  <c r="AI23" i="97"/>
  <c r="AH23" i="97"/>
  <c r="BE22" i="97"/>
  <c r="BD22" i="97"/>
  <c r="BC22" i="97"/>
  <c r="BB22" i="97"/>
  <c r="BA22" i="97"/>
  <c r="AZ22" i="97"/>
  <c r="AY22" i="97"/>
  <c r="AX22" i="97"/>
  <c r="AW22" i="97"/>
  <c r="AV22" i="97"/>
  <c r="AU22" i="97"/>
  <c r="AT22" i="97"/>
  <c r="AS22" i="97"/>
  <c r="AR22" i="97"/>
  <c r="AQ22" i="97"/>
  <c r="AP22" i="97"/>
  <c r="AO22" i="97"/>
  <c r="AN22" i="97"/>
  <c r="AM22" i="97"/>
  <c r="AI22" i="97"/>
  <c r="AH22" i="97"/>
  <c r="AJ22" i="97" s="1"/>
  <c r="BE21" i="97"/>
  <c r="BD21" i="97"/>
  <c r="BC21" i="97"/>
  <c r="BB21" i="97"/>
  <c r="BA21" i="97"/>
  <c r="AZ21" i="97"/>
  <c r="AY21" i="97"/>
  <c r="AX21" i="97"/>
  <c r="AW21" i="97"/>
  <c r="AV21" i="97"/>
  <c r="AU21" i="97"/>
  <c r="AT21" i="97"/>
  <c r="AS21" i="97"/>
  <c r="AR21" i="97"/>
  <c r="AQ21" i="97"/>
  <c r="AP21" i="97"/>
  <c r="AO21" i="97"/>
  <c r="AN21" i="97"/>
  <c r="AM21" i="97"/>
  <c r="AI21" i="97"/>
  <c r="AH21" i="97"/>
  <c r="BE20" i="97"/>
  <c r="BD20" i="97"/>
  <c r="BC20" i="97"/>
  <c r="BB20" i="97"/>
  <c r="BA20" i="97"/>
  <c r="AZ20" i="97"/>
  <c r="AY20" i="97"/>
  <c r="AX20" i="97"/>
  <c r="AW20" i="97"/>
  <c r="AV20" i="97"/>
  <c r="AU20" i="97"/>
  <c r="AT20" i="97"/>
  <c r="AS20" i="97"/>
  <c r="AR20" i="97"/>
  <c r="AQ20" i="97"/>
  <c r="AP20" i="97"/>
  <c r="AO20" i="97"/>
  <c r="AN20" i="97"/>
  <c r="AM20" i="97"/>
  <c r="AI20" i="97"/>
  <c r="AH20" i="97"/>
  <c r="BE19" i="97"/>
  <c r="BD19" i="97"/>
  <c r="BC19" i="97"/>
  <c r="BB19" i="97"/>
  <c r="BA19" i="97"/>
  <c r="AZ19" i="97"/>
  <c r="AY19" i="97"/>
  <c r="AX19" i="97"/>
  <c r="AW19" i="97"/>
  <c r="AV19" i="97"/>
  <c r="AU19" i="97"/>
  <c r="AT19" i="97"/>
  <c r="AS19" i="97"/>
  <c r="AR19" i="97"/>
  <c r="AQ19" i="97"/>
  <c r="AP19" i="97"/>
  <c r="AO19" i="97"/>
  <c r="AN19" i="97"/>
  <c r="AM19" i="97"/>
  <c r="BE18" i="97"/>
  <c r="BD18" i="97"/>
  <c r="BC18" i="97"/>
  <c r="BB18" i="97"/>
  <c r="BA18" i="97"/>
  <c r="AZ18" i="97"/>
  <c r="AY18" i="97"/>
  <c r="AX18" i="97"/>
  <c r="AW18" i="97"/>
  <c r="AV18" i="97"/>
  <c r="AU18" i="97"/>
  <c r="AT18" i="97"/>
  <c r="AS18" i="97"/>
  <c r="AR18" i="97"/>
  <c r="AQ18" i="97"/>
  <c r="AP18" i="97"/>
  <c r="AO18" i="97"/>
  <c r="AN18" i="97"/>
  <c r="AM18" i="97"/>
  <c r="AI18" i="97"/>
  <c r="AH18" i="97"/>
  <c r="BE17" i="97"/>
  <c r="BD17" i="97"/>
  <c r="BC17" i="97"/>
  <c r="BB17" i="97"/>
  <c r="BA17" i="97"/>
  <c r="AZ17" i="97"/>
  <c r="AY17" i="97"/>
  <c r="AX17" i="97"/>
  <c r="AW17" i="97"/>
  <c r="AV17" i="97"/>
  <c r="AU17" i="97"/>
  <c r="AT17" i="97"/>
  <c r="AS17" i="97"/>
  <c r="AR17" i="97"/>
  <c r="AQ17" i="97"/>
  <c r="AP17" i="97"/>
  <c r="AO17" i="97"/>
  <c r="AN17" i="97"/>
  <c r="AM17" i="97"/>
  <c r="AI17" i="97"/>
  <c r="AH17" i="97"/>
  <c r="BE16" i="97"/>
  <c r="BD16" i="97"/>
  <c r="BC16" i="97"/>
  <c r="BB16" i="97"/>
  <c r="BA16" i="97"/>
  <c r="AZ16" i="97"/>
  <c r="AY16" i="97"/>
  <c r="AX16" i="97"/>
  <c r="AW16" i="97"/>
  <c r="AV16" i="97"/>
  <c r="AU16" i="97"/>
  <c r="AT16" i="97"/>
  <c r="AS16" i="97"/>
  <c r="AR16" i="97"/>
  <c r="AQ16" i="97"/>
  <c r="AP16" i="97"/>
  <c r="AO16" i="97"/>
  <c r="AN16" i="97"/>
  <c r="AM16" i="97"/>
  <c r="AI16" i="97"/>
  <c r="AH16" i="97"/>
  <c r="BE15" i="97"/>
  <c r="BD15" i="97"/>
  <c r="BC15" i="97"/>
  <c r="BB15" i="97"/>
  <c r="BA15" i="97"/>
  <c r="AZ15" i="97"/>
  <c r="AY15" i="97"/>
  <c r="AX15" i="97"/>
  <c r="AW15" i="97"/>
  <c r="AV15" i="97"/>
  <c r="AU15" i="97"/>
  <c r="AT15" i="97"/>
  <c r="AS15" i="97"/>
  <c r="AR15" i="97"/>
  <c r="AQ15" i="97"/>
  <c r="AP15" i="97"/>
  <c r="AO15" i="97"/>
  <c r="AN15" i="97"/>
  <c r="AM15" i="97"/>
  <c r="AI15" i="97"/>
  <c r="AH15" i="97"/>
  <c r="BE14" i="97"/>
  <c r="BD14" i="97"/>
  <c r="BC14" i="97"/>
  <c r="BB14" i="97"/>
  <c r="BA14" i="97"/>
  <c r="AZ14" i="97"/>
  <c r="AY14" i="97"/>
  <c r="AX14" i="97"/>
  <c r="AW14" i="97"/>
  <c r="AV14" i="97"/>
  <c r="AU14" i="97"/>
  <c r="AT14" i="97"/>
  <c r="AS14" i="97"/>
  <c r="AR14" i="97"/>
  <c r="AQ14" i="97"/>
  <c r="AP14" i="97"/>
  <c r="AO14" i="97"/>
  <c r="AN14" i="97"/>
  <c r="AM14" i="97"/>
  <c r="AI14" i="97"/>
  <c r="AJ14" i="97" s="1"/>
  <c r="AH14" i="97"/>
  <c r="BE13" i="97"/>
  <c r="BD13" i="97"/>
  <c r="BC13" i="97"/>
  <c r="BB13" i="97"/>
  <c r="BA13" i="97"/>
  <c r="AZ13" i="97"/>
  <c r="AY13" i="97"/>
  <c r="AX13" i="97"/>
  <c r="AW13" i="97"/>
  <c r="AV13" i="97"/>
  <c r="AU13" i="97"/>
  <c r="AT13" i="97"/>
  <c r="AS13" i="97"/>
  <c r="AR13" i="97"/>
  <c r="AQ13" i="97"/>
  <c r="AP13" i="97"/>
  <c r="AO13" i="97"/>
  <c r="AN13" i="97"/>
  <c r="AM13" i="97"/>
  <c r="AI13" i="97"/>
  <c r="AH13" i="97"/>
  <c r="BE12" i="97"/>
  <c r="BD12" i="97"/>
  <c r="BC12" i="97"/>
  <c r="BB12" i="97"/>
  <c r="BA12" i="97"/>
  <c r="AZ12" i="97"/>
  <c r="AY12" i="97"/>
  <c r="AX12" i="97"/>
  <c r="AW12" i="97"/>
  <c r="AV12" i="97"/>
  <c r="AU12" i="97"/>
  <c r="AT12" i="97"/>
  <c r="AS12" i="97"/>
  <c r="AR12" i="97"/>
  <c r="AQ12" i="97"/>
  <c r="AP12" i="97"/>
  <c r="AO12" i="97"/>
  <c r="AN12" i="97"/>
  <c r="AM12" i="97"/>
  <c r="AI12" i="97"/>
  <c r="AH12" i="97"/>
  <c r="BE11" i="97"/>
  <c r="BD11" i="97"/>
  <c r="BC11" i="97"/>
  <c r="BB11" i="97"/>
  <c r="BA11" i="97"/>
  <c r="AZ11" i="97"/>
  <c r="AY11" i="97"/>
  <c r="AX11" i="97"/>
  <c r="AW11" i="97"/>
  <c r="AV11" i="97"/>
  <c r="AU11" i="97"/>
  <c r="AT11" i="97"/>
  <c r="AS11" i="97"/>
  <c r="AR11" i="97"/>
  <c r="AQ11" i="97"/>
  <c r="AP11" i="97"/>
  <c r="AO11" i="97"/>
  <c r="AN11" i="97"/>
  <c r="AM11" i="97"/>
  <c r="AI11" i="97"/>
  <c r="AH11" i="97"/>
  <c r="BE10" i="97"/>
  <c r="BD10" i="97"/>
  <c r="BC10" i="97"/>
  <c r="BB10" i="97"/>
  <c r="BA10" i="97"/>
  <c r="AZ10" i="97"/>
  <c r="AY10" i="97"/>
  <c r="AX10" i="97"/>
  <c r="AW10" i="97"/>
  <c r="AV10" i="97"/>
  <c r="AU10" i="97"/>
  <c r="AT10" i="97"/>
  <c r="AS10" i="97"/>
  <c r="AR10" i="97"/>
  <c r="AQ10" i="97"/>
  <c r="AP10" i="97"/>
  <c r="AO10" i="97"/>
  <c r="AN10" i="97"/>
  <c r="AM10" i="97"/>
  <c r="AI10" i="97"/>
  <c r="AH10" i="97"/>
  <c r="AJ10" i="97" s="1"/>
  <c r="BE9" i="97"/>
  <c r="BE189" i="97" s="1"/>
  <c r="BD9" i="97"/>
  <c r="BC9" i="97"/>
  <c r="BB9" i="97"/>
  <c r="BA9" i="97"/>
  <c r="BA189" i="97" s="1"/>
  <c r="AZ9" i="97"/>
  <c r="AY9" i="97"/>
  <c r="AX9" i="97"/>
  <c r="AW9" i="97"/>
  <c r="AW189" i="97" s="1"/>
  <c r="AV9" i="97"/>
  <c r="AU9" i="97"/>
  <c r="AT9" i="97"/>
  <c r="AS9" i="97"/>
  <c r="AS189" i="97" s="1"/>
  <c r="AR9" i="97"/>
  <c r="AQ9" i="97"/>
  <c r="AP9" i="97"/>
  <c r="AO9" i="97"/>
  <c r="AO189" i="97" s="1"/>
  <c r="AN9" i="97"/>
  <c r="AM9" i="97"/>
  <c r="AI9" i="97"/>
  <c r="AH9" i="97"/>
  <c r="AI8" i="97"/>
  <c r="AH8" i="97"/>
  <c r="BE7" i="97"/>
  <c r="BD7" i="97"/>
  <c r="BC7" i="97"/>
  <c r="BB7" i="97"/>
  <c r="BA7" i="97"/>
  <c r="AZ7" i="97"/>
  <c r="AY7" i="97"/>
  <c r="AX7" i="97"/>
  <c r="AW7" i="97"/>
  <c r="AV7" i="97"/>
  <c r="AU7" i="97"/>
  <c r="AT7" i="97"/>
  <c r="AS7" i="97"/>
  <c r="AR7" i="97"/>
  <c r="AQ7" i="97"/>
  <c r="AP7" i="97"/>
  <c r="AO7" i="97"/>
  <c r="AN7" i="97"/>
  <c r="AM7" i="97"/>
  <c r="BE188" i="96"/>
  <c r="BD188" i="96"/>
  <c r="BC188" i="96"/>
  <c r="BB188" i="96"/>
  <c r="BA188" i="96"/>
  <c r="AZ188" i="96"/>
  <c r="AY188" i="96"/>
  <c r="AX188" i="96"/>
  <c r="AW188" i="96"/>
  <c r="AV188" i="96"/>
  <c r="AU188" i="96"/>
  <c r="AT188" i="96"/>
  <c r="AS188" i="96"/>
  <c r="AR188" i="96"/>
  <c r="AQ188" i="96"/>
  <c r="AP188" i="96"/>
  <c r="AO188" i="96"/>
  <c r="AN188" i="96"/>
  <c r="AM188" i="96"/>
  <c r="BE187" i="96"/>
  <c r="BD187" i="96"/>
  <c r="BC187" i="96"/>
  <c r="BB187" i="96"/>
  <c r="BA187" i="96"/>
  <c r="AZ187" i="96"/>
  <c r="AY187" i="96"/>
  <c r="AX187" i="96"/>
  <c r="AW187" i="96"/>
  <c r="AV187" i="96"/>
  <c r="AU187" i="96"/>
  <c r="AT187" i="96"/>
  <c r="AS187" i="96"/>
  <c r="AR187" i="96"/>
  <c r="AQ187" i="96"/>
  <c r="AP187" i="96"/>
  <c r="AO187" i="96"/>
  <c r="AN187" i="96"/>
  <c r="AM187" i="96"/>
  <c r="AI187" i="96"/>
  <c r="AJ187" i="96" s="1"/>
  <c r="AH187" i="96"/>
  <c r="BE186" i="96"/>
  <c r="BD186" i="96"/>
  <c r="BC186" i="96"/>
  <c r="BB186" i="96"/>
  <c r="BA186" i="96"/>
  <c r="AZ186" i="96"/>
  <c r="AY186" i="96"/>
  <c r="AX186" i="96"/>
  <c r="AW186" i="96"/>
  <c r="AV186" i="96"/>
  <c r="AU186" i="96"/>
  <c r="AT186" i="96"/>
  <c r="AS186" i="96"/>
  <c r="AR186" i="96"/>
  <c r="AQ186" i="96"/>
  <c r="AP186" i="96"/>
  <c r="AO186" i="96"/>
  <c r="AN186" i="96"/>
  <c r="AM186" i="96"/>
  <c r="AI186" i="96"/>
  <c r="AH186" i="96"/>
  <c r="BE185" i="96"/>
  <c r="BD185" i="96"/>
  <c r="BC185" i="96"/>
  <c r="BB185" i="96"/>
  <c r="BA185" i="96"/>
  <c r="AZ185" i="96"/>
  <c r="AY185" i="96"/>
  <c r="AX185" i="96"/>
  <c r="AW185" i="96"/>
  <c r="AV185" i="96"/>
  <c r="AU185" i="96"/>
  <c r="AT185" i="96"/>
  <c r="AS185" i="96"/>
  <c r="AR185" i="96"/>
  <c r="AQ185" i="96"/>
  <c r="AP185" i="96"/>
  <c r="AO185" i="96"/>
  <c r="AN185" i="96"/>
  <c r="AM185" i="96"/>
  <c r="AI185" i="96"/>
  <c r="AH185" i="96"/>
  <c r="BE184" i="96"/>
  <c r="BD184" i="96"/>
  <c r="BC184" i="96"/>
  <c r="BB184" i="96"/>
  <c r="BA184" i="96"/>
  <c r="AZ184" i="96"/>
  <c r="AY184" i="96"/>
  <c r="AX184" i="96"/>
  <c r="AW184" i="96"/>
  <c r="AV184" i="96"/>
  <c r="AU184" i="96"/>
  <c r="AT184" i="96"/>
  <c r="AS184" i="96"/>
  <c r="AR184" i="96"/>
  <c r="AQ184" i="96"/>
  <c r="AP184" i="96"/>
  <c r="AO184" i="96"/>
  <c r="AN184" i="96"/>
  <c r="AM184" i="96"/>
  <c r="AI184" i="96"/>
  <c r="AH184" i="96"/>
  <c r="BE183" i="96"/>
  <c r="BD183" i="96"/>
  <c r="BC183" i="96"/>
  <c r="BB183" i="96"/>
  <c r="BA183" i="96"/>
  <c r="AZ183" i="96"/>
  <c r="AY183" i="96"/>
  <c r="AX183" i="96"/>
  <c r="AW183" i="96"/>
  <c r="AV183" i="96"/>
  <c r="AU183" i="96"/>
  <c r="AT183" i="96"/>
  <c r="AS183" i="96"/>
  <c r="AR183" i="96"/>
  <c r="AQ183" i="96"/>
  <c r="AP183" i="96"/>
  <c r="AO183" i="96"/>
  <c r="AN183" i="96"/>
  <c r="AM183" i="96"/>
  <c r="AI183" i="96"/>
  <c r="AJ183" i="96" s="1"/>
  <c r="AH183" i="96"/>
  <c r="BE182" i="96"/>
  <c r="BD182" i="96"/>
  <c r="BC182" i="96"/>
  <c r="BB182" i="96"/>
  <c r="BA182" i="96"/>
  <c r="AZ182" i="96"/>
  <c r="AY182" i="96"/>
  <c r="AX182" i="96"/>
  <c r="AW182" i="96"/>
  <c r="AV182" i="96"/>
  <c r="AU182" i="96"/>
  <c r="AT182" i="96"/>
  <c r="AS182" i="96"/>
  <c r="AR182" i="96"/>
  <c r="AQ182" i="96"/>
  <c r="AP182" i="96"/>
  <c r="AO182" i="96"/>
  <c r="AN182" i="96"/>
  <c r="AM182" i="96"/>
  <c r="AI182" i="96"/>
  <c r="AH182" i="96"/>
  <c r="BE181" i="96"/>
  <c r="BD181" i="96"/>
  <c r="BC181" i="96"/>
  <c r="BB181" i="96"/>
  <c r="BA181" i="96"/>
  <c r="AZ181" i="96"/>
  <c r="AY181" i="96"/>
  <c r="AX181" i="96"/>
  <c r="AW181" i="96"/>
  <c r="AV181" i="96"/>
  <c r="AU181" i="96"/>
  <c r="AT181" i="96"/>
  <c r="AS181" i="96"/>
  <c r="AR181" i="96"/>
  <c r="AQ181" i="96"/>
  <c r="AP181" i="96"/>
  <c r="AO181" i="96"/>
  <c r="AN181" i="96"/>
  <c r="AM181" i="96"/>
  <c r="AI181" i="96"/>
  <c r="AH181" i="96"/>
  <c r="BE180" i="96"/>
  <c r="BD180" i="96"/>
  <c r="BC180" i="96"/>
  <c r="BB180" i="96"/>
  <c r="BA180" i="96"/>
  <c r="AZ180" i="96"/>
  <c r="AY180" i="96"/>
  <c r="AX180" i="96"/>
  <c r="AW180" i="96"/>
  <c r="AV180" i="96"/>
  <c r="AU180" i="96"/>
  <c r="AT180" i="96"/>
  <c r="AS180" i="96"/>
  <c r="AR180" i="96"/>
  <c r="AQ180" i="96"/>
  <c r="AP180" i="96"/>
  <c r="AO180" i="96"/>
  <c r="AN180" i="96"/>
  <c r="AM180" i="96"/>
  <c r="AI180" i="96"/>
  <c r="AH180" i="96"/>
  <c r="BE179" i="96"/>
  <c r="BD179" i="96"/>
  <c r="BC179" i="96"/>
  <c r="BB179" i="96"/>
  <c r="BA179" i="96"/>
  <c r="AZ179" i="96"/>
  <c r="AY179" i="96"/>
  <c r="AX179" i="96"/>
  <c r="AW179" i="96"/>
  <c r="AV179" i="96"/>
  <c r="AU179" i="96"/>
  <c r="AT179" i="96"/>
  <c r="AS179" i="96"/>
  <c r="AR179" i="96"/>
  <c r="AQ179" i="96"/>
  <c r="AP179" i="96"/>
  <c r="AO179" i="96"/>
  <c r="AN179" i="96"/>
  <c r="AM179" i="96"/>
  <c r="AI179" i="96"/>
  <c r="AJ179" i="96" s="1"/>
  <c r="AH179" i="96"/>
  <c r="BE178" i="96"/>
  <c r="BD178" i="96"/>
  <c r="BC178" i="96"/>
  <c r="BB178" i="96"/>
  <c r="BA178" i="96"/>
  <c r="AZ178" i="96"/>
  <c r="AY178" i="96"/>
  <c r="AX178" i="96"/>
  <c r="AW178" i="96"/>
  <c r="AV178" i="96"/>
  <c r="AU178" i="96"/>
  <c r="AT178" i="96"/>
  <c r="AS178" i="96"/>
  <c r="AR178" i="96"/>
  <c r="AQ178" i="96"/>
  <c r="AP178" i="96"/>
  <c r="AO178" i="96"/>
  <c r="AN178" i="96"/>
  <c r="AM178" i="96"/>
  <c r="AI178" i="96"/>
  <c r="AH178" i="96"/>
  <c r="BE177" i="96"/>
  <c r="BD177" i="96"/>
  <c r="BC177" i="96"/>
  <c r="BB177" i="96"/>
  <c r="BA177" i="96"/>
  <c r="AZ177" i="96"/>
  <c r="AY177" i="96"/>
  <c r="AX177" i="96"/>
  <c r="AW177" i="96"/>
  <c r="AV177" i="96"/>
  <c r="AU177" i="96"/>
  <c r="AT177" i="96"/>
  <c r="AS177" i="96"/>
  <c r="AR177" i="96"/>
  <c r="AQ177" i="96"/>
  <c r="AP177" i="96"/>
  <c r="AO177" i="96"/>
  <c r="AN177" i="96"/>
  <c r="AM177" i="96"/>
  <c r="AI177" i="96"/>
  <c r="AH177" i="96"/>
  <c r="BE176" i="96"/>
  <c r="BD176" i="96"/>
  <c r="BC176" i="96"/>
  <c r="BB176" i="96"/>
  <c r="BA176" i="96"/>
  <c r="AZ176" i="96"/>
  <c r="AY176" i="96"/>
  <c r="AX176" i="96"/>
  <c r="AW176" i="96"/>
  <c r="AV176" i="96"/>
  <c r="AU176" i="96"/>
  <c r="AT176" i="96"/>
  <c r="AS176" i="96"/>
  <c r="AR176" i="96"/>
  <c r="AQ176" i="96"/>
  <c r="AP176" i="96"/>
  <c r="AO176" i="96"/>
  <c r="AN176" i="96"/>
  <c r="AM176" i="96"/>
  <c r="AI176" i="96"/>
  <c r="AH176" i="96"/>
  <c r="BE175" i="96"/>
  <c r="BD175" i="96"/>
  <c r="BC175" i="96"/>
  <c r="BB175" i="96"/>
  <c r="BA175" i="96"/>
  <c r="AZ175" i="96"/>
  <c r="AY175" i="96"/>
  <c r="AX175" i="96"/>
  <c r="AW175" i="96"/>
  <c r="AV175" i="96"/>
  <c r="AU175" i="96"/>
  <c r="AT175" i="96"/>
  <c r="AS175" i="96"/>
  <c r="AR175" i="96"/>
  <c r="AQ175" i="96"/>
  <c r="AP175" i="96"/>
  <c r="AO175" i="96"/>
  <c r="AN175" i="96"/>
  <c r="AM175" i="96"/>
  <c r="AI175" i="96"/>
  <c r="AJ175" i="96" s="1"/>
  <c r="AH175" i="96"/>
  <c r="BE174" i="96"/>
  <c r="BD174" i="96"/>
  <c r="BC174" i="96"/>
  <c r="BB174" i="96"/>
  <c r="BA174" i="96"/>
  <c r="AZ174" i="96"/>
  <c r="AY174" i="96"/>
  <c r="AX174" i="96"/>
  <c r="AW174" i="96"/>
  <c r="AV174" i="96"/>
  <c r="AU174" i="96"/>
  <c r="AT174" i="96"/>
  <c r="AS174" i="96"/>
  <c r="AR174" i="96"/>
  <c r="AQ174" i="96"/>
  <c r="AP174" i="96"/>
  <c r="AO174" i="96"/>
  <c r="AN174" i="96"/>
  <c r="AM174" i="96"/>
  <c r="AI174" i="96"/>
  <c r="AH174" i="96"/>
  <c r="BE173" i="96"/>
  <c r="BD173" i="96"/>
  <c r="BC173" i="96"/>
  <c r="BB173" i="96"/>
  <c r="BA173" i="96"/>
  <c r="AZ173" i="96"/>
  <c r="AY173" i="96"/>
  <c r="AX173" i="96"/>
  <c r="AW173" i="96"/>
  <c r="AV173" i="96"/>
  <c r="AU173" i="96"/>
  <c r="AT173" i="96"/>
  <c r="AS173" i="96"/>
  <c r="AR173" i="96"/>
  <c r="AQ173" i="96"/>
  <c r="AP173" i="96"/>
  <c r="AO173" i="96"/>
  <c r="AN173" i="96"/>
  <c r="AM173" i="96"/>
  <c r="AI173" i="96"/>
  <c r="AH173" i="96"/>
  <c r="BE172" i="96"/>
  <c r="BD172" i="96"/>
  <c r="BC172" i="96"/>
  <c r="BB172" i="96"/>
  <c r="BA172" i="96"/>
  <c r="AZ172" i="96"/>
  <c r="AY172" i="96"/>
  <c r="AX172" i="96"/>
  <c r="AW172" i="96"/>
  <c r="AV172" i="96"/>
  <c r="AU172" i="96"/>
  <c r="AT172" i="96"/>
  <c r="AS172" i="96"/>
  <c r="AR172" i="96"/>
  <c r="AQ172" i="96"/>
  <c r="AP172" i="96"/>
  <c r="AO172" i="96"/>
  <c r="AN172" i="96"/>
  <c r="AM172" i="96"/>
  <c r="AI172" i="96"/>
  <c r="AH172" i="96"/>
  <c r="BE171" i="96"/>
  <c r="BD171" i="96"/>
  <c r="BC171" i="96"/>
  <c r="BB171" i="96"/>
  <c r="BA171" i="96"/>
  <c r="AZ171" i="96"/>
  <c r="AY171" i="96"/>
  <c r="AX171" i="96"/>
  <c r="AW171" i="96"/>
  <c r="AV171" i="96"/>
  <c r="AU171" i="96"/>
  <c r="AT171" i="96"/>
  <c r="AS171" i="96"/>
  <c r="AR171" i="96"/>
  <c r="AQ171" i="96"/>
  <c r="AP171" i="96"/>
  <c r="AO171" i="96"/>
  <c r="AN171" i="96"/>
  <c r="AM171" i="96"/>
  <c r="BE170" i="96"/>
  <c r="BD170" i="96"/>
  <c r="BC170" i="96"/>
  <c r="BB170" i="96"/>
  <c r="BA170" i="96"/>
  <c r="AZ170" i="96"/>
  <c r="AY170" i="96"/>
  <c r="AX170" i="96"/>
  <c r="AW170" i="96"/>
  <c r="AV170" i="96"/>
  <c r="AU170" i="96"/>
  <c r="AT170" i="96"/>
  <c r="AS170" i="96"/>
  <c r="AR170" i="96"/>
  <c r="AQ170" i="96"/>
  <c r="AP170" i="96"/>
  <c r="AO170" i="96"/>
  <c r="AN170" i="96"/>
  <c r="AM170" i="96"/>
  <c r="AI170" i="96"/>
  <c r="AH170" i="96"/>
  <c r="BE169" i="96"/>
  <c r="BD169" i="96"/>
  <c r="BC169" i="96"/>
  <c r="BB169" i="96"/>
  <c r="BA169" i="96"/>
  <c r="AZ169" i="96"/>
  <c r="AY169" i="96"/>
  <c r="AX169" i="96"/>
  <c r="AW169" i="96"/>
  <c r="AV169" i="96"/>
  <c r="AU169" i="96"/>
  <c r="AT169" i="96"/>
  <c r="AS169" i="96"/>
  <c r="AR169" i="96"/>
  <c r="AQ169" i="96"/>
  <c r="AP169" i="96"/>
  <c r="AO169" i="96"/>
  <c r="AN169" i="96"/>
  <c r="AM169" i="96"/>
  <c r="AI169" i="96"/>
  <c r="AH169" i="96"/>
  <c r="BE168" i="96"/>
  <c r="BD168" i="96"/>
  <c r="BC168" i="96"/>
  <c r="BB168" i="96"/>
  <c r="BA168" i="96"/>
  <c r="AZ168" i="96"/>
  <c r="AY168" i="96"/>
  <c r="AX168" i="96"/>
  <c r="AW168" i="96"/>
  <c r="AV168" i="96"/>
  <c r="AU168" i="96"/>
  <c r="AT168" i="96"/>
  <c r="AS168" i="96"/>
  <c r="AR168" i="96"/>
  <c r="AQ168" i="96"/>
  <c r="AP168" i="96"/>
  <c r="AO168" i="96"/>
  <c r="AN168" i="96"/>
  <c r="AM168" i="96"/>
  <c r="AI168" i="96"/>
  <c r="AH168" i="96"/>
  <c r="BE167" i="96"/>
  <c r="BD167" i="96"/>
  <c r="BC167" i="96"/>
  <c r="BB167" i="96"/>
  <c r="BA167" i="96"/>
  <c r="AZ167" i="96"/>
  <c r="AY167" i="96"/>
  <c r="AX167" i="96"/>
  <c r="AW167" i="96"/>
  <c r="AV167" i="96"/>
  <c r="AU167" i="96"/>
  <c r="AT167" i="96"/>
  <c r="AS167" i="96"/>
  <c r="AR167" i="96"/>
  <c r="AQ167" i="96"/>
  <c r="AP167" i="96"/>
  <c r="AO167" i="96"/>
  <c r="AN167" i="96"/>
  <c r="AM167" i="96"/>
  <c r="AI167" i="96"/>
  <c r="AH167" i="96"/>
  <c r="BE166" i="96"/>
  <c r="BD166" i="96"/>
  <c r="BC166" i="96"/>
  <c r="BB166" i="96"/>
  <c r="BA166" i="96"/>
  <c r="AZ166" i="96"/>
  <c r="AY166" i="96"/>
  <c r="AX166" i="96"/>
  <c r="AW166" i="96"/>
  <c r="AV166" i="96"/>
  <c r="AU166" i="96"/>
  <c r="AT166" i="96"/>
  <c r="AS166" i="96"/>
  <c r="AR166" i="96"/>
  <c r="AQ166" i="96"/>
  <c r="AP166" i="96"/>
  <c r="AO166" i="96"/>
  <c r="AN166" i="96"/>
  <c r="AM166" i="96"/>
  <c r="AI166" i="96"/>
  <c r="AH166" i="96"/>
  <c r="BE165" i="96"/>
  <c r="BD165" i="96"/>
  <c r="BC165" i="96"/>
  <c r="BB165" i="96"/>
  <c r="BA165" i="96"/>
  <c r="AZ165" i="96"/>
  <c r="AY165" i="96"/>
  <c r="AX165" i="96"/>
  <c r="AW165" i="96"/>
  <c r="AV165" i="96"/>
  <c r="AU165" i="96"/>
  <c r="AT165" i="96"/>
  <c r="AS165" i="96"/>
  <c r="AR165" i="96"/>
  <c r="AQ165" i="96"/>
  <c r="AP165" i="96"/>
  <c r="AO165" i="96"/>
  <c r="AN165" i="96"/>
  <c r="AM165" i="96"/>
  <c r="AI165" i="96"/>
  <c r="AH165" i="96"/>
  <c r="BE164" i="96"/>
  <c r="BD164" i="96"/>
  <c r="BC164" i="96"/>
  <c r="BB164" i="96"/>
  <c r="BA164" i="96"/>
  <c r="AZ164" i="96"/>
  <c r="AY164" i="96"/>
  <c r="AX164" i="96"/>
  <c r="AW164" i="96"/>
  <c r="AV164" i="96"/>
  <c r="AU164" i="96"/>
  <c r="AT164" i="96"/>
  <c r="AS164" i="96"/>
  <c r="AR164" i="96"/>
  <c r="AQ164" i="96"/>
  <c r="AP164" i="96"/>
  <c r="AO164" i="96"/>
  <c r="AN164" i="96"/>
  <c r="AM164" i="96"/>
  <c r="BE163" i="96"/>
  <c r="BD163" i="96"/>
  <c r="BC163" i="96"/>
  <c r="BB163" i="96"/>
  <c r="BA163" i="96"/>
  <c r="AZ163" i="96"/>
  <c r="AY163" i="96"/>
  <c r="AX163" i="96"/>
  <c r="AW163" i="96"/>
  <c r="AV163" i="96"/>
  <c r="AU163" i="96"/>
  <c r="AT163" i="96"/>
  <c r="AS163" i="96"/>
  <c r="AR163" i="96"/>
  <c r="AQ163" i="96"/>
  <c r="AP163" i="96"/>
  <c r="AO163" i="96"/>
  <c r="AN163" i="96"/>
  <c r="AM163" i="96"/>
  <c r="AI163" i="96"/>
  <c r="AH163" i="96"/>
  <c r="BE162" i="96"/>
  <c r="BD162" i="96"/>
  <c r="BC162" i="96"/>
  <c r="BB162" i="96"/>
  <c r="BA162" i="96"/>
  <c r="AZ162" i="96"/>
  <c r="AY162" i="96"/>
  <c r="AX162" i="96"/>
  <c r="AW162" i="96"/>
  <c r="AV162" i="96"/>
  <c r="AU162" i="96"/>
  <c r="AT162" i="96"/>
  <c r="AS162" i="96"/>
  <c r="AR162" i="96"/>
  <c r="AQ162" i="96"/>
  <c r="AP162" i="96"/>
  <c r="AO162" i="96"/>
  <c r="AN162" i="96"/>
  <c r="AM162" i="96"/>
  <c r="AI162" i="96"/>
  <c r="AH162" i="96"/>
  <c r="BE161" i="96"/>
  <c r="BD161" i="96"/>
  <c r="BC161" i="96"/>
  <c r="BB161" i="96"/>
  <c r="BA161" i="96"/>
  <c r="AZ161" i="96"/>
  <c r="AY161" i="96"/>
  <c r="AX161" i="96"/>
  <c r="AW161" i="96"/>
  <c r="AV161" i="96"/>
  <c r="AU161" i="96"/>
  <c r="AT161" i="96"/>
  <c r="AS161" i="96"/>
  <c r="AR161" i="96"/>
  <c r="AQ161" i="96"/>
  <c r="AP161" i="96"/>
  <c r="AO161" i="96"/>
  <c r="AN161" i="96"/>
  <c r="AM161" i="96"/>
  <c r="AI161" i="96"/>
  <c r="AH161" i="96"/>
  <c r="BE160" i="96"/>
  <c r="BD160" i="96"/>
  <c r="BC160" i="96"/>
  <c r="BB160" i="96"/>
  <c r="BA160" i="96"/>
  <c r="AZ160" i="96"/>
  <c r="AY160" i="96"/>
  <c r="AX160" i="96"/>
  <c r="AW160" i="96"/>
  <c r="AV160" i="96"/>
  <c r="AU160" i="96"/>
  <c r="AT160" i="96"/>
  <c r="AS160" i="96"/>
  <c r="AR160" i="96"/>
  <c r="AQ160" i="96"/>
  <c r="AP160" i="96"/>
  <c r="AO160" i="96"/>
  <c r="AN160" i="96"/>
  <c r="AM160" i="96"/>
  <c r="BE159" i="96"/>
  <c r="BD159" i="96"/>
  <c r="BC159" i="96"/>
  <c r="BB159" i="96"/>
  <c r="BA159" i="96"/>
  <c r="AZ159" i="96"/>
  <c r="AY159" i="96"/>
  <c r="AX159" i="96"/>
  <c r="AW159" i="96"/>
  <c r="AV159" i="96"/>
  <c r="AU159" i="96"/>
  <c r="AT159" i="96"/>
  <c r="AS159" i="96"/>
  <c r="AR159" i="96"/>
  <c r="AQ159" i="96"/>
  <c r="AP159" i="96"/>
  <c r="AO159" i="96"/>
  <c r="AN159" i="96"/>
  <c r="AM159" i="96"/>
  <c r="AI159" i="96"/>
  <c r="AH159" i="96"/>
  <c r="BE158" i="96"/>
  <c r="BD158" i="96"/>
  <c r="BC158" i="96"/>
  <c r="BB158" i="96"/>
  <c r="BA158" i="96"/>
  <c r="AZ158" i="96"/>
  <c r="AY158" i="96"/>
  <c r="AX158" i="96"/>
  <c r="AW158" i="96"/>
  <c r="AV158" i="96"/>
  <c r="AU158" i="96"/>
  <c r="AT158" i="96"/>
  <c r="AS158" i="96"/>
  <c r="AR158" i="96"/>
  <c r="AQ158" i="96"/>
  <c r="AP158" i="96"/>
  <c r="AO158" i="96"/>
  <c r="AN158" i="96"/>
  <c r="AM158" i="96"/>
  <c r="BE157" i="96"/>
  <c r="BD157" i="96"/>
  <c r="BC157" i="96"/>
  <c r="BB157" i="96"/>
  <c r="BA157" i="96"/>
  <c r="AZ157" i="96"/>
  <c r="AY157" i="96"/>
  <c r="AX157" i="96"/>
  <c r="AW157" i="96"/>
  <c r="AV157" i="96"/>
  <c r="AU157" i="96"/>
  <c r="AT157" i="96"/>
  <c r="AS157" i="96"/>
  <c r="AR157" i="96"/>
  <c r="AQ157" i="96"/>
  <c r="AP157" i="96"/>
  <c r="AO157" i="96"/>
  <c r="AN157" i="96"/>
  <c r="AM157" i="96"/>
  <c r="BE156" i="96"/>
  <c r="BD156" i="96"/>
  <c r="BC156" i="96"/>
  <c r="BB156" i="96"/>
  <c r="BA156" i="96"/>
  <c r="AZ156" i="96"/>
  <c r="AY156" i="96"/>
  <c r="AX156" i="96"/>
  <c r="AW156" i="96"/>
  <c r="AV156" i="96"/>
  <c r="AU156" i="96"/>
  <c r="AT156" i="96"/>
  <c r="AS156" i="96"/>
  <c r="AR156" i="96"/>
  <c r="AQ156" i="96"/>
  <c r="AP156" i="96"/>
  <c r="AO156" i="96"/>
  <c r="AN156" i="96"/>
  <c r="AM156" i="96"/>
  <c r="BE155" i="96"/>
  <c r="BD155" i="96"/>
  <c r="BC155" i="96"/>
  <c r="BB155" i="96"/>
  <c r="BA155" i="96"/>
  <c r="AZ155" i="96"/>
  <c r="AY155" i="96"/>
  <c r="AX155" i="96"/>
  <c r="AW155" i="96"/>
  <c r="AV155" i="96"/>
  <c r="AU155" i="96"/>
  <c r="AT155" i="96"/>
  <c r="AS155" i="96"/>
  <c r="AR155" i="96"/>
  <c r="AQ155" i="96"/>
  <c r="AP155" i="96"/>
  <c r="AO155" i="96"/>
  <c r="AN155" i="96"/>
  <c r="AM155" i="96"/>
  <c r="AI155" i="96"/>
  <c r="AH155" i="96"/>
  <c r="BE154" i="96"/>
  <c r="BD154" i="96"/>
  <c r="BC154" i="96"/>
  <c r="BB154" i="96"/>
  <c r="BA154" i="96"/>
  <c r="AZ154" i="96"/>
  <c r="AY154" i="96"/>
  <c r="AX154" i="96"/>
  <c r="AW154" i="96"/>
  <c r="AV154" i="96"/>
  <c r="AU154" i="96"/>
  <c r="AT154" i="96"/>
  <c r="AS154" i="96"/>
  <c r="AR154" i="96"/>
  <c r="AQ154" i="96"/>
  <c r="AP154" i="96"/>
  <c r="AO154" i="96"/>
  <c r="AN154" i="96"/>
  <c r="AM154" i="96"/>
  <c r="AI154" i="96"/>
  <c r="AH154" i="96"/>
  <c r="BE153" i="96"/>
  <c r="BD153" i="96"/>
  <c r="BC153" i="96"/>
  <c r="BB153" i="96"/>
  <c r="BA153" i="96"/>
  <c r="AZ153" i="96"/>
  <c r="AY153" i="96"/>
  <c r="AX153" i="96"/>
  <c r="AW153" i="96"/>
  <c r="AV153" i="96"/>
  <c r="AU153" i="96"/>
  <c r="AT153" i="96"/>
  <c r="AS153" i="96"/>
  <c r="AR153" i="96"/>
  <c r="AQ153" i="96"/>
  <c r="AP153" i="96"/>
  <c r="AO153" i="96"/>
  <c r="AN153" i="96"/>
  <c r="AM153" i="96"/>
  <c r="BE152" i="96"/>
  <c r="BD152" i="96"/>
  <c r="BC152" i="96"/>
  <c r="BB152" i="96"/>
  <c r="BA152" i="96"/>
  <c r="AZ152" i="96"/>
  <c r="AY152" i="96"/>
  <c r="AX152" i="96"/>
  <c r="AW152" i="96"/>
  <c r="AV152" i="96"/>
  <c r="AU152" i="96"/>
  <c r="AT152" i="96"/>
  <c r="AS152" i="96"/>
  <c r="AR152" i="96"/>
  <c r="AQ152" i="96"/>
  <c r="AP152" i="96"/>
  <c r="AO152" i="96"/>
  <c r="AN152" i="96"/>
  <c r="AM152" i="96"/>
  <c r="AI152" i="96"/>
  <c r="AH152" i="96"/>
  <c r="BE151" i="96"/>
  <c r="BD151" i="96"/>
  <c r="BC151" i="96"/>
  <c r="BB151" i="96"/>
  <c r="BA151" i="96"/>
  <c r="AZ151" i="96"/>
  <c r="AY151" i="96"/>
  <c r="AX151" i="96"/>
  <c r="AW151" i="96"/>
  <c r="AV151" i="96"/>
  <c r="AU151" i="96"/>
  <c r="AT151" i="96"/>
  <c r="AS151" i="96"/>
  <c r="AR151" i="96"/>
  <c r="AQ151" i="96"/>
  <c r="AP151" i="96"/>
  <c r="AO151" i="96"/>
  <c r="AN151" i="96"/>
  <c r="AM151" i="96"/>
  <c r="AI151" i="96"/>
  <c r="AH151" i="96"/>
  <c r="BE150" i="96"/>
  <c r="BD150" i="96"/>
  <c r="BC150" i="96"/>
  <c r="BB150" i="96"/>
  <c r="BA150" i="96"/>
  <c r="AZ150" i="96"/>
  <c r="AY150" i="96"/>
  <c r="AX150" i="96"/>
  <c r="AW150" i="96"/>
  <c r="AV150" i="96"/>
  <c r="AU150" i="96"/>
  <c r="AT150" i="96"/>
  <c r="AS150" i="96"/>
  <c r="AR150" i="96"/>
  <c r="AQ150" i="96"/>
  <c r="AP150" i="96"/>
  <c r="AO150" i="96"/>
  <c r="AN150" i="96"/>
  <c r="AM150" i="96"/>
  <c r="AI150" i="96"/>
  <c r="AH150" i="96"/>
  <c r="BE149" i="96"/>
  <c r="BD149" i="96"/>
  <c r="BC149" i="96"/>
  <c r="BB149" i="96"/>
  <c r="BA149" i="96"/>
  <c r="AZ149" i="96"/>
  <c r="AY149" i="96"/>
  <c r="AX149" i="96"/>
  <c r="AW149" i="96"/>
  <c r="AV149" i="96"/>
  <c r="AU149" i="96"/>
  <c r="AT149" i="96"/>
  <c r="AS149" i="96"/>
  <c r="AR149" i="96"/>
  <c r="AQ149" i="96"/>
  <c r="AP149" i="96"/>
  <c r="AO149" i="96"/>
  <c r="AN149" i="96"/>
  <c r="AM149" i="96"/>
  <c r="BE148" i="96"/>
  <c r="BD148" i="96"/>
  <c r="BC148" i="96"/>
  <c r="BB148" i="96"/>
  <c r="BA148" i="96"/>
  <c r="AZ148" i="96"/>
  <c r="AY148" i="96"/>
  <c r="AX148" i="96"/>
  <c r="AW148" i="96"/>
  <c r="AV148" i="96"/>
  <c r="AU148" i="96"/>
  <c r="AT148" i="96"/>
  <c r="AS148" i="96"/>
  <c r="AR148" i="96"/>
  <c r="AQ148" i="96"/>
  <c r="AP148" i="96"/>
  <c r="AO148" i="96"/>
  <c r="AN148" i="96"/>
  <c r="AM148" i="96"/>
  <c r="BE147" i="96"/>
  <c r="BD147" i="96"/>
  <c r="BC147" i="96"/>
  <c r="BB147" i="96"/>
  <c r="BA147" i="96"/>
  <c r="AZ147" i="96"/>
  <c r="AY147" i="96"/>
  <c r="AX147" i="96"/>
  <c r="AW147" i="96"/>
  <c r="AV147" i="96"/>
  <c r="AU147" i="96"/>
  <c r="AT147" i="96"/>
  <c r="AS147" i="96"/>
  <c r="AR147" i="96"/>
  <c r="AQ147" i="96"/>
  <c r="AP147" i="96"/>
  <c r="AO147" i="96"/>
  <c r="AN147" i="96"/>
  <c r="AM147" i="96"/>
  <c r="BE146" i="96"/>
  <c r="BD146" i="96"/>
  <c r="BC146" i="96"/>
  <c r="BB146" i="96"/>
  <c r="BA146" i="96"/>
  <c r="AZ146" i="96"/>
  <c r="AY146" i="96"/>
  <c r="AX146" i="96"/>
  <c r="AW146" i="96"/>
  <c r="AV146" i="96"/>
  <c r="AU146" i="96"/>
  <c r="AT146" i="96"/>
  <c r="AS146" i="96"/>
  <c r="AR146" i="96"/>
  <c r="AQ146" i="96"/>
  <c r="AP146" i="96"/>
  <c r="AO146" i="96"/>
  <c r="AN146" i="96"/>
  <c r="AM146" i="96"/>
  <c r="BE145" i="96"/>
  <c r="BD145" i="96"/>
  <c r="BC145" i="96"/>
  <c r="BB145" i="96"/>
  <c r="BA145" i="96"/>
  <c r="AZ145" i="96"/>
  <c r="AY145" i="96"/>
  <c r="AX145" i="96"/>
  <c r="AW145" i="96"/>
  <c r="AV145" i="96"/>
  <c r="AU145" i="96"/>
  <c r="AT145" i="96"/>
  <c r="AS145" i="96"/>
  <c r="AR145" i="96"/>
  <c r="AQ145" i="96"/>
  <c r="AP145" i="96"/>
  <c r="AO145" i="96"/>
  <c r="AN145" i="96"/>
  <c r="AM145" i="96"/>
  <c r="AI145" i="96"/>
  <c r="AH145" i="96"/>
  <c r="BE144" i="96"/>
  <c r="BD144" i="96"/>
  <c r="BC144" i="96"/>
  <c r="BB144" i="96"/>
  <c r="BA144" i="96"/>
  <c r="AZ144" i="96"/>
  <c r="AY144" i="96"/>
  <c r="AX144" i="96"/>
  <c r="AW144" i="96"/>
  <c r="AV144" i="96"/>
  <c r="AU144" i="96"/>
  <c r="AT144" i="96"/>
  <c r="AS144" i="96"/>
  <c r="AR144" i="96"/>
  <c r="AQ144" i="96"/>
  <c r="AP144" i="96"/>
  <c r="AO144" i="96"/>
  <c r="AN144" i="96"/>
  <c r="AM144" i="96"/>
  <c r="AI144" i="96"/>
  <c r="AH144" i="96"/>
  <c r="BE143" i="96"/>
  <c r="BD143" i="96"/>
  <c r="BC143" i="96"/>
  <c r="BB143" i="96"/>
  <c r="BA143" i="96"/>
  <c r="AZ143" i="96"/>
  <c r="AY143" i="96"/>
  <c r="AX143" i="96"/>
  <c r="AW143" i="96"/>
  <c r="AV143" i="96"/>
  <c r="AU143" i="96"/>
  <c r="AT143" i="96"/>
  <c r="AS143" i="96"/>
  <c r="AR143" i="96"/>
  <c r="AQ143" i="96"/>
  <c r="AP143" i="96"/>
  <c r="AO143" i="96"/>
  <c r="AN143" i="96"/>
  <c r="AM143" i="96"/>
  <c r="AI143" i="96"/>
  <c r="AH143" i="96"/>
  <c r="BE142" i="96"/>
  <c r="BD142" i="96"/>
  <c r="BC142" i="96"/>
  <c r="BB142" i="96"/>
  <c r="BA142" i="96"/>
  <c r="AZ142" i="96"/>
  <c r="AY142" i="96"/>
  <c r="AX142" i="96"/>
  <c r="AW142" i="96"/>
  <c r="AV142" i="96"/>
  <c r="AU142" i="96"/>
  <c r="AT142" i="96"/>
  <c r="AS142" i="96"/>
  <c r="AR142" i="96"/>
  <c r="AQ142" i="96"/>
  <c r="AP142" i="96"/>
  <c r="AO142" i="96"/>
  <c r="AN142" i="96"/>
  <c r="AM142" i="96"/>
  <c r="AI142" i="96"/>
  <c r="AH142" i="96"/>
  <c r="BE141" i="96"/>
  <c r="BD141" i="96"/>
  <c r="BC141" i="96"/>
  <c r="BB141" i="96"/>
  <c r="BA141" i="96"/>
  <c r="AZ141" i="96"/>
  <c r="AY141" i="96"/>
  <c r="AX141" i="96"/>
  <c r="AW141" i="96"/>
  <c r="AV141" i="96"/>
  <c r="AU141" i="96"/>
  <c r="AT141" i="96"/>
  <c r="AS141" i="96"/>
  <c r="AR141" i="96"/>
  <c r="AQ141" i="96"/>
  <c r="AP141" i="96"/>
  <c r="AO141" i="96"/>
  <c r="AN141" i="96"/>
  <c r="AM141" i="96"/>
  <c r="AI141" i="96"/>
  <c r="AH141" i="96"/>
  <c r="BE140" i="96"/>
  <c r="BD140" i="96"/>
  <c r="BC140" i="96"/>
  <c r="BB140" i="96"/>
  <c r="BA140" i="96"/>
  <c r="AZ140" i="96"/>
  <c r="AY140" i="96"/>
  <c r="AX140" i="96"/>
  <c r="AW140" i="96"/>
  <c r="AV140" i="96"/>
  <c r="AU140" i="96"/>
  <c r="AT140" i="96"/>
  <c r="AS140" i="96"/>
  <c r="AR140" i="96"/>
  <c r="AQ140" i="96"/>
  <c r="AP140" i="96"/>
  <c r="AO140" i="96"/>
  <c r="AN140" i="96"/>
  <c r="AM140" i="96"/>
  <c r="BE139" i="96"/>
  <c r="BD139" i="96"/>
  <c r="BC139" i="96"/>
  <c r="BB139" i="96"/>
  <c r="BA139" i="96"/>
  <c r="AZ139" i="96"/>
  <c r="AY139" i="96"/>
  <c r="AX139" i="96"/>
  <c r="AW139" i="96"/>
  <c r="AV139" i="96"/>
  <c r="AU139" i="96"/>
  <c r="AT139" i="96"/>
  <c r="AS139" i="96"/>
  <c r="AR139" i="96"/>
  <c r="AQ139" i="96"/>
  <c r="AP139" i="96"/>
  <c r="AO139" i="96"/>
  <c r="AN139" i="96"/>
  <c r="AM139" i="96"/>
  <c r="AI139" i="96"/>
  <c r="AH139" i="96"/>
  <c r="BE138" i="96"/>
  <c r="BD138" i="96"/>
  <c r="BC138" i="96"/>
  <c r="BB138" i="96"/>
  <c r="BA138" i="96"/>
  <c r="AZ138" i="96"/>
  <c r="AY138" i="96"/>
  <c r="AX138" i="96"/>
  <c r="AW138" i="96"/>
  <c r="AV138" i="96"/>
  <c r="AU138" i="96"/>
  <c r="AT138" i="96"/>
  <c r="AS138" i="96"/>
  <c r="AR138" i="96"/>
  <c r="AQ138" i="96"/>
  <c r="AP138" i="96"/>
  <c r="AO138" i="96"/>
  <c r="AN138" i="96"/>
  <c r="AM138" i="96"/>
  <c r="AI138" i="96"/>
  <c r="AH138" i="96"/>
  <c r="BE137" i="96"/>
  <c r="BD137" i="96"/>
  <c r="BC137" i="96"/>
  <c r="BB137" i="96"/>
  <c r="BA137" i="96"/>
  <c r="AZ137" i="96"/>
  <c r="AY137" i="96"/>
  <c r="AX137" i="96"/>
  <c r="AW137" i="96"/>
  <c r="AV137" i="96"/>
  <c r="AU137" i="96"/>
  <c r="AT137" i="96"/>
  <c r="AS137" i="96"/>
  <c r="AR137" i="96"/>
  <c r="AQ137" i="96"/>
  <c r="AP137" i="96"/>
  <c r="AO137" i="96"/>
  <c r="AN137" i="96"/>
  <c r="AM137" i="96"/>
  <c r="AI137" i="96"/>
  <c r="AH137" i="96"/>
  <c r="BE136" i="96"/>
  <c r="BD136" i="96"/>
  <c r="BC136" i="96"/>
  <c r="BB136" i="96"/>
  <c r="BA136" i="96"/>
  <c r="AZ136" i="96"/>
  <c r="AY136" i="96"/>
  <c r="AX136" i="96"/>
  <c r="AW136" i="96"/>
  <c r="AV136" i="96"/>
  <c r="AU136" i="96"/>
  <c r="AT136" i="96"/>
  <c r="AS136" i="96"/>
  <c r="AR136" i="96"/>
  <c r="AQ136" i="96"/>
  <c r="AP136" i="96"/>
  <c r="AO136" i="96"/>
  <c r="AN136" i="96"/>
  <c r="AM136" i="96"/>
  <c r="AI136" i="96"/>
  <c r="AH136" i="96"/>
  <c r="BE135" i="96"/>
  <c r="BD135" i="96"/>
  <c r="BC135" i="96"/>
  <c r="BB135" i="96"/>
  <c r="BA135" i="96"/>
  <c r="AZ135" i="96"/>
  <c r="AY135" i="96"/>
  <c r="AX135" i="96"/>
  <c r="AW135" i="96"/>
  <c r="AV135" i="96"/>
  <c r="AU135" i="96"/>
  <c r="AT135" i="96"/>
  <c r="AS135" i="96"/>
  <c r="AR135" i="96"/>
  <c r="AQ135" i="96"/>
  <c r="AP135" i="96"/>
  <c r="AO135" i="96"/>
  <c r="AN135" i="96"/>
  <c r="AM135" i="96"/>
  <c r="AI135" i="96"/>
  <c r="AH135" i="96"/>
  <c r="BE134" i="96"/>
  <c r="BD134" i="96"/>
  <c r="BC134" i="96"/>
  <c r="BB134" i="96"/>
  <c r="BA134" i="96"/>
  <c r="AZ134" i="96"/>
  <c r="AY134" i="96"/>
  <c r="AX134" i="96"/>
  <c r="AW134" i="96"/>
  <c r="AV134" i="96"/>
  <c r="AU134" i="96"/>
  <c r="AT134" i="96"/>
  <c r="AS134" i="96"/>
  <c r="AR134" i="96"/>
  <c r="AQ134" i="96"/>
  <c r="AP134" i="96"/>
  <c r="AO134" i="96"/>
  <c r="AN134" i="96"/>
  <c r="AM134" i="96"/>
  <c r="BE133" i="96"/>
  <c r="BD133" i="96"/>
  <c r="BC133" i="96"/>
  <c r="BB133" i="96"/>
  <c r="BA133" i="96"/>
  <c r="AZ133" i="96"/>
  <c r="AY133" i="96"/>
  <c r="AX133" i="96"/>
  <c r="AW133" i="96"/>
  <c r="AV133" i="96"/>
  <c r="AU133" i="96"/>
  <c r="AT133" i="96"/>
  <c r="AS133" i="96"/>
  <c r="AR133" i="96"/>
  <c r="AQ133" i="96"/>
  <c r="AP133" i="96"/>
  <c r="AO133" i="96"/>
  <c r="AN133" i="96"/>
  <c r="AM133" i="96"/>
  <c r="AI133" i="96"/>
  <c r="AH133" i="96"/>
  <c r="BE132" i="96"/>
  <c r="BD132" i="96"/>
  <c r="BC132" i="96"/>
  <c r="BB132" i="96"/>
  <c r="BA132" i="96"/>
  <c r="AZ132" i="96"/>
  <c r="AY132" i="96"/>
  <c r="AX132" i="96"/>
  <c r="AW132" i="96"/>
  <c r="AV132" i="96"/>
  <c r="AU132" i="96"/>
  <c r="AT132" i="96"/>
  <c r="AS132" i="96"/>
  <c r="AR132" i="96"/>
  <c r="AQ132" i="96"/>
  <c r="AP132" i="96"/>
  <c r="AO132" i="96"/>
  <c r="AN132" i="96"/>
  <c r="AM132" i="96"/>
  <c r="BE131" i="96"/>
  <c r="BD131" i="96"/>
  <c r="BC131" i="96"/>
  <c r="BB131" i="96"/>
  <c r="BA131" i="96"/>
  <c r="AZ131" i="96"/>
  <c r="AY131" i="96"/>
  <c r="AX131" i="96"/>
  <c r="AW131" i="96"/>
  <c r="AV131" i="96"/>
  <c r="AU131" i="96"/>
  <c r="AT131" i="96"/>
  <c r="AS131" i="96"/>
  <c r="AR131" i="96"/>
  <c r="AQ131" i="96"/>
  <c r="AP131" i="96"/>
  <c r="AO131" i="96"/>
  <c r="AN131" i="96"/>
  <c r="AM131" i="96"/>
  <c r="BE130" i="96"/>
  <c r="BD130" i="96"/>
  <c r="BC130" i="96"/>
  <c r="BB130" i="96"/>
  <c r="BA130" i="96"/>
  <c r="AZ130" i="96"/>
  <c r="AY130" i="96"/>
  <c r="AX130" i="96"/>
  <c r="AW130" i="96"/>
  <c r="AV130" i="96"/>
  <c r="AU130" i="96"/>
  <c r="AT130" i="96"/>
  <c r="AS130" i="96"/>
  <c r="AR130" i="96"/>
  <c r="AQ130" i="96"/>
  <c r="AP130" i="96"/>
  <c r="AO130" i="96"/>
  <c r="AN130" i="96"/>
  <c r="AM130" i="96"/>
  <c r="AI130" i="96"/>
  <c r="AH130" i="96"/>
  <c r="BE129" i="96"/>
  <c r="BD129" i="96"/>
  <c r="BC129" i="96"/>
  <c r="BB129" i="96"/>
  <c r="BA129" i="96"/>
  <c r="AZ129" i="96"/>
  <c r="AY129" i="96"/>
  <c r="AX129" i="96"/>
  <c r="AW129" i="96"/>
  <c r="AV129" i="96"/>
  <c r="AU129" i="96"/>
  <c r="AT129" i="96"/>
  <c r="AS129" i="96"/>
  <c r="AR129" i="96"/>
  <c r="AQ129" i="96"/>
  <c r="AP129" i="96"/>
  <c r="AO129" i="96"/>
  <c r="AN129" i="96"/>
  <c r="AM129" i="96"/>
  <c r="AI129" i="96"/>
  <c r="AH129" i="96"/>
  <c r="BE128" i="96"/>
  <c r="BD128" i="96"/>
  <c r="BC128" i="96"/>
  <c r="BB128" i="96"/>
  <c r="BA128" i="96"/>
  <c r="AZ128" i="96"/>
  <c r="AY128" i="96"/>
  <c r="AX128" i="96"/>
  <c r="AW128" i="96"/>
  <c r="AV128" i="96"/>
  <c r="AU128" i="96"/>
  <c r="AT128" i="96"/>
  <c r="AS128" i="96"/>
  <c r="AR128" i="96"/>
  <c r="AQ128" i="96"/>
  <c r="AP128" i="96"/>
  <c r="AO128" i="96"/>
  <c r="AN128" i="96"/>
  <c r="AM128" i="96"/>
  <c r="BE127" i="96"/>
  <c r="BD127" i="96"/>
  <c r="BC127" i="96"/>
  <c r="BB127" i="96"/>
  <c r="BA127" i="96"/>
  <c r="AZ127" i="96"/>
  <c r="AY127" i="96"/>
  <c r="AX127" i="96"/>
  <c r="AW127" i="96"/>
  <c r="AV127" i="96"/>
  <c r="AU127" i="96"/>
  <c r="AT127" i="96"/>
  <c r="AS127" i="96"/>
  <c r="AR127" i="96"/>
  <c r="AQ127" i="96"/>
  <c r="AP127" i="96"/>
  <c r="AO127" i="96"/>
  <c r="AN127" i="96"/>
  <c r="AM127" i="96"/>
  <c r="AI127" i="96"/>
  <c r="AJ127" i="96" s="1"/>
  <c r="AH127" i="96"/>
  <c r="BE126" i="96"/>
  <c r="BD126" i="96"/>
  <c r="BC126" i="96"/>
  <c r="BB126" i="96"/>
  <c r="BA126" i="96"/>
  <c r="AZ126" i="96"/>
  <c r="AY126" i="96"/>
  <c r="AX126" i="96"/>
  <c r="AW126" i="96"/>
  <c r="AV126" i="96"/>
  <c r="AU126" i="96"/>
  <c r="AT126" i="96"/>
  <c r="AS126" i="96"/>
  <c r="AR126" i="96"/>
  <c r="AQ126" i="96"/>
  <c r="AP126" i="96"/>
  <c r="AO126" i="96"/>
  <c r="AN126" i="96"/>
  <c r="AM126" i="96"/>
  <c r="AI126" i="96"/>
  <c r="AH126" i="96"/>
  <c r="BE125" i="96"/>
  <c r="BD125" i="96"/>
  <c r="BC125" i="96"/>
  <c r="BB125" i="96"/>
  <c r="BA125" i="96"/>
  <c r="AZ125" i="96"/>
  <c r="AY125" i="96"/>
  <c r="AX125" i="96"/>
  <c r="AW125" i="96"/>
  <c r="AV125" i="96"/>
  <c r="AU125" i="96"/>
  <c r="AT125" i="96"/>
  <c r="AS125" i="96"/>
  <c r="AR125" i="96"/>
  <c r="AQ125" i="96"/>
  <c r="AP125" i="96"/>
  <c r="AO125" i="96"/>
  <c r="AN125" i="96"/>
  <c r="AM125" i="96"/>
  <c r="AI125" i="96"/>
  <c r="AH125" i="96"/>
  <c r="BE124" i="96"/>
  <c r="BD124" i="96"/>
  <c r="BC124" i="96"/>
  <c r="BB124" i="96"/>
  <c r="BA124" i="96"/>
  <c r="AZ124" i="96"/>
  <c r="AY124" i="96"/>
  <c r="AX124" i="96"/>
  <c r="AW124" i="96"/>
  <c r="AV124" i="96"/>
  <c r="AU124" i="96"/>
  <c r="AT124" i="96"/>
  <c r="AS124" i="96"/>
  <c r="AR124" i="96"/>
  <c r="AQ124" i="96"/>
  <c r="AP124" i="96"/>
  <c r="AO124" i="96"/>
  <c r="AN124" i="96"/>
  <c r="AM124" i="96"/>
  <c r="AI124" i="96"/>
  <c r="AH124" i="96"/>
  <c r="BE123" i="96"/>
  <c r="BD123" i="96"/>
  <c r="BC123" i="96"/>
  <c r="BB123" i="96"/>
  <c r="BA123" i="96"/>
  <c r="AZ123" i="96"/>
  <c r="AY123" i="96"/>
  <c r="AX123" i="96"/>
  <c r="AW123" i="96"/>
  <c r="AV123" i="96"/>
  <c r="AU123" i="96"/>
  <c r="AT123" i="96"/>
  <c r="AS123" i="96"/>
  <c r="AR123" i="96"/>
  <c r="AQ123" i="96"/>
  <c r="AP123" i="96"/>
  <c r="AO123" i="96"/>
  <c r="AN123" i="96"/>
  <c r="AM123" i="96"/>
  <c r="AI123" i="96"/>
  <c r="AH123" i="96"/>
  <c r="BE122" i="96"/>
  <c r="BD122" i="96"/>
  <c r="BC122" i="96"/>
  <c r="BB122" i="96"/>
  <c r="BA122" i="96"/>
  <c r="AZ122" i="96"/>
  <c r="AY122" i="96"/>
  <c r="AX122" i="96"/>
  <c r="AW122" i="96"/>
  <c r="AV122" i="96"/>
  <c r="AU122" i="96"/>
  <c r="AT122" i="96"/>
  <c r="AS122" i="96"/>
  <c r="AR122" i="96"/>
  <c r="AQ122" i="96"/>
  <c r="AP122" i="96"/>
  <c r="AO122" i="96"/>
  <c r="AN122" i="96"/>
  <c r="AM122" i="96"/>
  <c r="AI122" i="96"/>
  <c r="AH122" i="96"/>
  <c r="BE121" i="96"/>
  <c r="BD121" i="96"/>
  <c r="BC121" i="96"/>
  <c r="BB121" i="96"/>
  <c r="BA121" i="96"/>
  <c r="AZ121" i="96"/>
  <c r="AY121" i="96"/>
  <c r="AX121" i="96"/>
  <c r="AW121" i="96"/>
  <c r="AV121" i="96"/>
  <c r="AU121" i="96"/>
  <c r="AT121" i="96"/>
  <c r="AS121" i="96"/>
  <c r="AR121" i="96"/>
  <c r="AQ121" i="96"/>
  <c r="AP121" i="96"/>
  <c r="AO121" i="96"/>
  <c r="AN121" i="96"/>
  <c r="AM121" i="96"/>
  <c r="AI121" i="96"/>
  <c r="AH121" i="96"/>
  <c r="BE120" i="96"/>
  <c r="BD120" i="96"/>
  <c r="BC120" i="96"/>
  <c r="BB120" i="96"/>
  <c r="BA120" i="96"/>
  <c r="AZ120" i="96"/>
  <c r="AY120" i="96"/>
  <c r="AX120" i="96"/>
  <c r="AW120" i="96"/>
  <c r="AV120" i="96"/>
  <c r="AU120" i="96"/>
  <c r="AT120" i="96"/>
  <c r="AS120" i="96"/>
  <c r="AR120" i="96"/>
  <c r="AQ120" i="96"/>
  <c r="AP120" i="96"/>
  <c r="AO120" i="96"/>
  <c r="AN120" i="96"/>
  <c r="AM120" i="96"/>
  <c r="AI120" i="96"/>
  <c r="AH120" i="96"/>
  <c r="BE119" i="96"/>
  <c r="BD119" i="96"/>
  <c r="BC119" i="96"/>
  <c r="BB119" i="96"/>
  <c r="BA119" i="96"/>
  <c r="AZ119" i="96"/>
  <c r="AY119" i="96"/>
  <c r="AX119" i="96"/>
  <c r="AW119" i="96"/>
  <c r="AV119" i="96"/>
  <c r="AU119" i="96"/>
  <c r="AT119" i="96"/>
  <c r="AS119" i="96"/>
  <c r="AR119" i="96"/>
  <c r="AQ119" i="96"/>
  <c r="AP119" i="96"/>
  <c r="AO119" i="96"/>
  <c r="AN119" i="96"/>
  <c r="AM119" i="96"/>
  <c r="AI119" i="96"/>
  <c r="AJ119" i="96" s="1"/>
  <c r="AH119" i="96"/>
  <c r="BE118" i="96"/>
  <c r="BD118" i="96"/>
  <c r="BC118" i="96"/>
  <c r="BB118" i="96"/>
  <c r="BA118" i="96"/>
  <c r="AZ118" i="96"/>
  <c r="AY118" i="96"/>
  <c r="AX118" i="96"/>
  <c r="AW118" i="96"/>
  <c r="AV118" i="96"/>
  <c r="AU118" i="96"/>
  <c r="AT118" i="96"/>
  <c r="AS118" i="96"/>
  <c r="AR118" i="96"/>
  <c r="AQ118" i="96"/>
  <c r="AP118" i="96"/>
  <c r="AO118" i="96"/>
  <c r="AN118" i="96"/>
  <c r="AM118" i="96"/>
  <c r="AI118" i="96"/>
  <c r="AH118" i="96"/>
  <c r="BE117" i="96"/>
  <c r="BD117" i="96"/>
  <c r="BC117" i="96"/>
  <c r="BB117" i="96"/>
  <c r="BA117" i="96"/>
  <c r="AZ117" i="96"/>
  <c r="AY117" i="96"/>
  <c r="AX117" i="96"/>
  <c r="AW117" i="96"/>
  <c r="AV117" i="96"/>
  <c r="AU117" i="96"/>
  <c r="AT117" i="96"/>
  <c r="AS117" i="96"/>
  <c r="AR117" i="96"/>
  <c r="AQ117" i="96"/>
  <c r="AP117" i="96"/>
  <c r="AO117" i="96"/>
  <c r="AN117" i="96"/>
  <c r="BF117" i="96" s="1"/>
  <c r="AM117" i="96"/>
  <c r="AI117" i="96"/>
  <c r="AH117" i="96"/>
  <c r="BE116" i="96"/>
  <c r="BD116" i="96"/>
  <c r="BC116" i="96"/>
  <c r="BB116" i="96"/>
  <c r="BA116" i="96"/>
  <c r="AZ116" i="96"/>
  <c r="AY116" i="96"/>
  <c r="AX116" i="96"/>
  <c r="AW116" i="96"/>
  <c r="AV116" i="96"/>
  <c r="AU116" i="96"/>
  <c r="AT116" i="96"/>
  <c r="AS116" i="96"/>
  <c r="AR116" i="96"/>
  <c r="AQ116" i="96"/>
  <c r="AP116" i="96"/>
  <c r="AO116" i="96"/>
  <c r="AN116" i="96"/>
  <c r="AM116" i="96"/>
  <c r="AI116" i="96"/>
  <c r="AH116" i="96"/>
  <c r="BE115" i="96"/>
  <c r="BD115" i="96"/>
  <c r="BC115" i="96"/>
  <c r="BB115" i="96"/>
  <c r="BA115" i="96"/>
  <c r="AZ115" i="96"/>
  <c r="AY115" i="96"/>
  <c r="AX115" i="96"/>
  <c r="AW115" i="96"/>
  <c r="AV115" i="96"/>
  <c r="AU115" i="96"/>
  <c r="AT115" i="96"/>
  <c r="AS115" i="96"/>
  <c r="AR115" i="96"/>
  <c r="AQ115" i="96"/>
  <c r="AP115" i="96"/>
  <c r="BF115" i="96" s="1"/>
  <c r="AO115" i="96"/>
  <c r="AN115" i="96"/>
  <c r="AM115" i="96"/>
  <c r="AJ115" i="96"/>
  <c r="AI115" i="96"/>
  <c r="AH115" i="96"/>
  <c r="BE114" i="96"/>
  <c r="BD114" i="96"/>
  <c r="BC114" i="96"/>
  <c r="BB114" i="96"/>
  <c r="BA114" i="96"/>
  <c r="AZ114" i="96"/>
  <c r="AY114" i="96"/>
  <c r="AX114" i="96"/>
  <c r="AW114" i="96"/>
  <c r="AV114" i="96"/>
  <c r="AU114" i="96"/>
  <c r="AT114" i="96"/>
  <c r="AS114" i="96"/>
  <c r="AR114" i="96"/>
  <c r="AQ114" i="96"/>
  <c r="AP114" i="96"/>
  <c r="AO114" i="96"/>
  <c r="AN114" i="96"/>
  <c r="AM114" i="96"/>
  <c r="AI114" i="96"/>
  <c r="AH114" i="96"/>
  <c r="BE113" i="96"/>
  <c r="BD113" i="96"/>
  <c r="BC113" i="96"/>
  <c r="BB113" i="96"/>
  <c r="BA113" i="96"/>
  <c r="AZ113" i="96"/>
  <c r="AY113" i="96"/>
  <c r="AX113" i="96"/>
  <c r="AW113" i="96"/>
  <c r="AV113" i="96"/>
  <c r="AU113" i="96"/>
  <c r="AT113" i="96"/>
  <c r="AS113" i="96"/>
  <c r="AR113" i="96"/>
  <c r="AQ113" i="96"/>
  <c r="AP113" i="96"/>
  <c r="AO113" i="96"/>
  <c r="AN113" i="96"/>
  <c r="AM113" i="96"/>
  <c r="AI113" i="96"/>
  <c r="AH113" i="96"/>
  <c r="BE112" i="96"/>
  <c r="BD112" i="96"/>
  <c r="BC112" i="96"/>
  <c r="BB112" i="96"/>
  <c r="BA112" i="96"/>
  <c r="AZ112" i="96"/>
  <c r="AY112" i="96"/>
  <c r="AX112" i="96"/>
  <c r="AW112" i="96"/>
  <c r="AV112" i="96"/>
  <c r="AU112" i="96"/>
  <c r="AT112" i="96"/>
  <c r="AS112" i="96"/>
  <c r="AR112" i="96"/>
  <c r="AQ112" i="96"/>
  <c r="AP112" i="96"/>
  <c r="AO112" i="96"/>
  <c r="AN112" i="96"/>
  <c r="AM112" i="96"/>
  <c r="AI112" i="96"/>
  <c r="AJ112" i="96" s="1"/>
  <c r="AH112" i="96"/>
  <c r="BE111" i="96"/>
  <c r="BD111" i="96"/>
  <c r="BC111" i="96"/>
  <c r="BB111" i="96"/>
  <c r="BA111" i="96"/>
  <c r="AZ111" i="96"/>
  <c r="AY111" i="96"/>
  <c r="AX111" i="96"/>
  <c r="AW111" i="96"/>
  <c r="AV111" i="96"/>
  <c r="AU111" i="96"/>
  <c r="AT111" i="96"/>
  <c r="AS111" i="96"/>
  <c r="AR111" i="96"/>
  <c r="AQ111" i="96"/>
  <c r="AP111" i="96"/>
  <c r="AO111" i="96"/>
  <c r="AN111" i="96"/>
  <c r="AM111" i="96"/>
  <c r="AI111" i="96"/>
  <c r="AH111" i="96"/>
  <c r="BE110" i="96"/>
  <c r="BD110" i="96"/>
  <c r="BC110" i="96"/>
  <c r="BB110" i="96"/>
  <c r="BA110" i="96"/>
  <c r="AZ110" i="96"/>
  <c r="AY110" i="96"/>
  <c r="AX110" i="96"/>
  <c r="AW110" i="96"/>
  <c r="AV110" i="96"/>
  <c r="AU110" i="96"/>
  <c r="AT110" i="96"/>
  <c r="AS110" i="96"/>
  <c r="AR110" i="96"/>
  <c r="AQ110" i="96"/>
  <c r="AP110" i="96"/>
  <c r="AO110" i="96"/>
  <c r="AN110" i="96"/>
  <c r="AM110" i="96"/>
  <c r="AI110" i="96"/>
  <c r="AH110" i="96"/>
  <c r="BE109" i="96"/>
  <c r="BD109" i="96"/>
  <c r="BC109" i="96"/>
  <c r="BB109" i="96"/>
  <c r="BA109" i="96"/>
  <c r="AZ109" i="96"/>
  <c r="AY109" i="96"/>
  <c r="AX109" i="96"/>
  <c r="AW109" i="96"/>
  <c r="AV109" i="96"/>
  <c r="AU109" i="96"/>
  <c r="AT109" i="96"/>
  <c r="AS109" i="96"/>
  <c r="AR109" i="96"/>
  <c r="AQ109" i="96"/>
  <c r="AP109" i="96"/>
  <c r="AO109" i="96"/>
  <c r="AN109" i="96"/>
  <c r="AM109" i="96"/>
  <c r="AI109" i="96"/>
  <c r="AH109" i="96"/>
  <c r="BE108" i="96"/>
  <c r="BD108" i="96"/>
  <c r="BC108" i="96"/>
  <c r="BB108" i="96"/>
  <c r="BA108" i="96"/>
  <c r="AZ108" i="96"/>
  <c r="AY108" i="96"/>
  <c r="AX108" i="96"/>
  <c r="AW108" i="96"/>
  <c r="AV108" i="96"/>
  <c r="AU108" i="96"/>
  <c r="AT108" i="96"/>
  <c r="AS108" i="96"/>
  <c r="AR108" i="96"/>
  <c r="AQ108" i="96"/>
  <c r="AP108" i="96"/>
  <c r="AO108" i="96"/>
  <c r="AN108" i="96"/>
  <c r="AM108" i="96"/>
  <c r="AI108" i="96"/>
  <c r="AH108" i="96"/>
  <c r="BE107" i="96"/>
  <c r="BD107" i="96"/>
  <c r="BC107" i="96"/>
  <c r="BB107" i="96"/>
  <c r="BA107" i="96"/>
  <c r="AZ107" i="96"/>
  <c r="AY107" i="96"/>
  <c r="AX107" i="96"/>
  <c r="AW107" i="96"/>
  <c r="AV107" i="96"/>
  <c r="AU107" i="96"/>
  <c r="AT107" i="96"/>
  <c r="AS107" i="96"/>
  <c r="AR107" i="96"/>
  <c r="AQ107" i="96"/>
  <c r="AP107" i="96"/>
  <c r="AO107" i="96"/>
  <c r="AN107" i="96"/>
  <c r="AM107" i="96"/>
  <c r="AI107" i="96"/>
  <c r="AH107" i="96"/>
  <c r="BE106" i="96"/>
  <c r="BD106" i="96"/>
  <c r="BC106" i="96"/>
  <c r="BB106" i="96"/>
  <c r="BA106" i="96"/>
  <c r="AZ106" i="96"/>
  <c r="AY106" i="96"/>
  <c r="AX106" i="96"/>
  <c r="AW106" i="96"/>
  <c r="AV106" i="96"/>
  <c r="AU106" i="96"/>
  <c r="AT106" i="96"/>
  <c r="AS106" i="96"/>
  <c r="AR106" i="96"/>
  <c r="AQ106" i="96"/>
  <c r="AP106" i="96"/>
  <c r="AO106" i="96"/>
  <c r="AN106" i="96"/>
  <c r="AM106" i="96"/>
  <c r="AI106" i="96"/>
  <c r="AH106" i="96"/>
  <c r="BE105" i="96"/>
  <c r="BD105" i="96"/>
  <c r="BC105" i="96"/>
  <c r="BB105" i="96"/>
  <c r="BA105" i="96"/>
  <c r="AZ105" i="96"/>
  <c r="AY105" i="96"/>
  <c r="AX105" i="96"/>
  <c r="AW105" i="96"/>
  <c r="AV105" i="96"/>
  <c r="AU105" i="96"/>
  <c r="AT105" i="96"/>
  <c r="AS105" i="96"/>
  <c r="AR105" i="96"/>
  <c r="AQ105" i="96"/>
  <c r="AP105" i="96"/>
  <c r="AO105" i="96"/>
  <c r="AN105" i="96"/>
  <c r="AM105" i="96"/>
  <c r="AI105" i="96"/>
  <c r="AH105" i="96"/>
  <c r="BE104" i="96"/>
  <c r="BD104" i="96"/>
  <c r="BC104" i="96"/>
  <c r="BB104" i="96"/>
  <c r="BA104" i="96"/>
  <c r="AZ104" i="96"/>
  <c r="AY104" i="96"/>
  <c r="AX104" i="96"/>
  <c r="AW104" i="96"/>
  <c r="AV104" i="96"/>
  <c r="AU104" i="96"/>
  <c r="AT104" i="96"/>
  <c r="AS104" i="96"/>
  <c r="AR104" i="96"/>
  <c r="AQ104" i="96"/>
  <c r="AP104" i="96"/>
  <c r="AO104" i="96"/>
  <c r="AN104" i="96"/>
  <c r="AM104" i="96"/>
  <c r="AI104" i="96"/>
  <c r="AH104" i="96"/>
  <c r="BE103" i="96"/>
  <c r="BD103" i="96"/>
  <c r="BC103" i="96"/>
  <c r="BB103" i="96"/>
  <c r="BA103" i="96"/>
  <c r="AZ103" i="96"/>
  <c r="AY103" i="96"/>
  <c r="AX103" i="96"/>
  <c r="AW103" i="96"/>
  <c r="AV103" i="96"/>
  <c r="AU103" i="96"/>
  <c r="AT103" i="96"/>
  <c r="AS103" i="96"/>
  <c r="AR103" i="96"/>
  <c r="AQ103" i="96"/>
  <c r="AP103" i="96"/>
  <c r="AO103" i="96"/>
  <c r="AN103" i="96"/>
  <c r="AM103" i="96"/>
  <c r="AI103" i="96"/>
  <c r="AH103" i="96"/>
  <c r="BE102" i="96"/>
  <c r="BD102" i="96"/>
  <c r="BC102" i="96"/>
  <c r="BB102" i="96"/>
  <c r="BA102" i="96"/>
  <c r="AZ102" i="96"/>
  <c r="AY102" i="96"/>
  <c r="AX102" i="96"/>
  <c r="AW102" i="96"/>
  <c r="AV102" i="96"/>
  <c r="AU102" i="96"/>
  <c r="AT102" i="96"/>
  <c r="AS102" i="96"/>
  <c r="AR102" i="96"/>
  <c r="AQ102" i="96"/>
  <c r="AP102" i="96"/>
  <c r="AO102" i="96"/>
  <c r="AN102" i="96"/>
  <c r="AM102" i="96"/>
  <c r="AI102" i="96"/>
  <c r="AH102" i="96"/>
  <c r="BE101" i="96"/>
  <c r="BD101" i="96"/>
  <c r="BC101" i="96"/>
  <c r="BB101" i="96"/>
  <c r="BA101" i="96"/>
  <c r="AZ101" i="96"/>
  <c r="AY101" i="96"/>
  <c r="AX101" i="96"/>
  <c r="AW101" i="96"/>
  <c r="AV101" i="96"/>
  <c r="AU101" i="96"/>
  <c r="AT101" i="96"/>
  <c r="AS101" i="96"/>
  <c r="AR101" i="96"/>
  <c r="AQ101" i="96"/>
  <c r="AP101" i="96"/>
  <c r="AO101" i="96"/>
  <c r="AN101" i="96"/>
  <c r="AM101" i="96"/>
  <c r="AI101" i="96"/>
  <c r="AH101" i="96"/>
  <c r="BE100" i="96"/>
  <c r="BD100" i="96"/>
  <c r="BC100" i="96"/>
  <c r="BB100" i="96"/>
  <c r="BA100" i="96"/>
  <c r="AZ100" i="96"/>
  <c r="AY100" i="96"/>
  <c r="AX100" i="96"/>
  <c r="AW100" i="96"/>
  <c r="AV100" i="96"/>
  <c r="AU100" i="96"/>
  <c r="AT100" i="96"/>
  <c r="AS100" i="96"/>
  <c r="AR100" i="96"/>
  <c r="AQ100" i="96"/>
  <c r="AP100" i="96"/>
  <c r="AO100" i="96"/>
  <c r="AN100" i="96"/>
  <c r="AM100" i="96"/>
  <c r="AI100" i="96"/>
  <c r="AH100" i="96"/>
  <c r="BE99" i="96"/>
  <c r="BD99" i="96"/>
  <c r="BC99" i="96"/>
  <c r="BB99" i="96"/>
  <c r="BA99" i="96"/>
  <c r="AZ99" i="96"/>
  <c r="AY99" i="96"/>
  <c r="AX99" i="96"/>
  <c r="AW99" i="96"/>
  <c r="AV99" i="96"/>
  <c r="AU99" i="96"/>
  <c r="AT99" i="96"/>
  <c r="AS99" i="96"/>
  <c r="AR99" i="96"/>
  <c r="AQ99" i="96"/>
  <c r="AP99" i="96"/>
  <c r="AO99" i="96"/>
  <c r="AN99" i="96"/>
  <c r="AM99" i="96"/>
  <c r="AI99" i="96"/>
  <c r="AH99" i="96"/>
  <c r="BE98" i="96"/>
  <c r="BD98" i="96"/>
  <c r="BC98" i="96"/>
  <c r="BB98" i="96"/>
  <c r="BA98" i="96"/>
  <c r="AZ98" i="96"/>
  <c r="AY98" i="96"/>
  <c r="AX98" i="96"/>
  <c r="AW98" i="96"/>
  <c r="AV98" i="96"/>
  <c r="AU98" i="96"/>
  <c r="AT98" i="96"/>
  <c r="AS98" i="96"/>
  <c r="AR98" i="96"/>
  <c r="AQ98" i="96"/>
  <c r="AP98" i="96"/>
  <c r="AO98" i="96"/>
  <c r="AN98" i="96"/>
  <c r="AM98" i="96"/>
  <c r="AI98" i="96"/>
  <c r="AH98" i="96"/>
  <c r="BE97" i="96"/>
  <c r="BD97" i="96"/>
  <c r="BC97" i="96"/>
  <c r="BB97" i="96"/>
  <c r="BA97" i="96"/>
  <c r="AZ97" i="96"/>
  <c r="AY97" i="96"/>
  <c r="AX97" i="96"/>
  <c r="AW97" i="96"/>
  <c r="AV97" i="96"/>
  <c r="AU97" i="96"/>
  <c r="AT97" i="96"/>
  <c r="AS97" i="96"/>
  <c r="AR97" i="96"/>
  <c r="AQ97" i="96"/>
  <c r="AP97" i="96"/>
  <c r="AO97" i="96"/>
  <c r="AN97" i="96"/>
  <c r="AM97" i="96"/>
  <c r="AI97" i="96"/>
  <c r="AH97" i="96"/>
  <c r="BE96" i="96"/>
  <c r="BD96" i="96"/>
  <c r="BC96" i="96"/>
  <c r="BB96" i="96"/>
  <c r="BA96" i="96"/>
  <c r="AZ96" i="96"/>
  <c r="AY96" i="96"/>
  <c r="AX96" i="96"/>
  <c r="AW96" i="96"/>
  <c r="AV96" i="96"/>
  <c r="AU96" i="96"/>
  <c r="AT96" i="96"/>
  <c r="AS96" i="96"/>
  <c r="AR96" i="96"/>
  <c r="AQ96" i="96"/>
  <c r="AP96" i="96"/>
  <c r="AO96" i="96"/>
  <c r="AN96" i="96"/>
  <c r="AM96" i="96"/>
  <c r="AI96" i="96"/>
  <c r="AJ96" i="96" s="1"/>
  <c r="AH96" i="96"/>
  <c r="BE95" i="96"/>
  <c r="BD95" i="96"/>
  <c r="BC95" i="96"/>
  <c r="BB95" i="96"/>
  <c r="BA95" i="96"/>
  <c r="AZ95" i="96"/>
  <c r="AY95" i="96"/>
  <c r="AX95" i="96"/>
  <c r="AW95" i="96"/>
  <c r="AV95" i="96"/>
  <c r="AU95" i="96"/>
  <c r="AT95" i="96"/>
  <c r="AS95" i="96"/>
  <c r="AR95" i="96"/>
  <c r="AQ95" i="96"/>
  <c r="AP95" i="96"/>
  <c r="AO95" i="96"/>
  <c r="AN95" i="96"/>
  <c r="AM95" i="96"/>
  <c r="AI95" i="96"/>
  <c r="AH95" i="96"/>
  <c r="BE94" i="96"/>
  <c r="BD94" i="96"/>
  <c r="BC94" i="96"/>
  <c r="BB94" i="96"/>
  <c r="BA94" i="96"/>
  <c r="AZ94" i="96"/>
  <c r="AY94" i="96"/>
  <c r="AX94" i="96"/>
  <c r="AW94" i="96"/>
  <c r="AV94" i="96"/>
  <c r="AU94" i="96"/>
  <c r="AT94" i="96"/>
  <c r="AS94" i="96"/>
  <c r="AR94" i="96"/>
  <c r="AQ94" i="96"/>
  <c r="AP94" i="96"/>
  <c r="AO94" i="96"/>
  <c r="AN94" i="96"/>
  <c r="AM94" i="96"/>
  <c r="AI94" i="96"/>
  <c r="AH94" i="96"/>
  <c r="BE93" i="96"/>
  <c r="BD93" i="96"/>
  <c r="BC93" i="96"/>
  <c r="BB93" i="96"/>
  <c r="BA93" i="96"/>
  <c r="AZ93" i="96"/>
  <c r="AY93" i="96"/>
  <c r="AX93" i="96"/>
  <c r="AW93" i="96"/>
  <c r="AV93" i="96"/>
  <c r="AU93" i="96"/>
  <c r="AT93" i="96"/>
  <c r="AS93" i="96"/>
  <c r="AR93" i="96"/>
  <c r="AQ93" i="96"/>
  <c r="AP93" i="96"/>
  <c r="AO93" i="96"/>
  <c r="AN93" i="96"/>
  <c r="AM93" i="96"/>
  <c r="AI93" i="96"/>
  <c r="AH93" i="96"/>
  <c r="BE92" i="96"/>
  <c r="BD92" i="96"/>
  <c r="BC92" i="96"/>
  <c r="BB92" i="96"/>
  <c r="BA92" i="96"/>
  <c r="AZ92" i="96"/>
  <c r="AY92" i="96"/>
  <c r="AX92" i="96"/>
  <c r="AW92" i="96"/>
  <c r="AV92" i="96"/>
  <c r="AU92" i="96"/>
  <c r="AT92" i="96"/>
  <c r="AS92" i="96"/>
  <c r="AR92" i="96"/>
  <c r="AQ92" i="96"/>
  <c r="AP92" i="96"/>
  <c r="AO92" i="96"/>
  <c r="AN92" i="96"/>
  <c r="AM92" i="96"/>
  <c r="AI92" i="96"/>
  <c r="AH92" i="96"/>
  <c r="BE91" i="96"/>
  <c r="BD91" i="96"/>
  <c r="BC91" i="96"/>
  <c r="BB91" i="96"/>
  <c r="BA91" i="96"/>
  <c r="AZ91" i="96"/>
  <c r="AY91" i="96"/>
  <c r="AX91" i="96"/>
  <c r="AW91" i="96"/>
  <c r="AV91" i="96"/>
  <c r="AU91" i="96"/>
  <c r="AT91" i="96"/>
  <c r="AS91" i="96"/>
  <c r="AR91" i="96"/>
  <c r="AQ91" i="96"/>
  <c r="AP91" i="96"/>
  <c r="AO91" i="96"/>
  <c r="AN91" i="96"/>
  <c r="AM91" i="96"/>
  <c r="AI91" i="96"/>
  <c r="AH91" i="96"/>
  <c r="BE90" i="96"/>
  <c r="BD90" i="96"/>
  <c r="BC90" i="96"/>
  <c r="BB90" i="96"/>
  <c r="BA90" i="96"/>
  <c r="AZ90" i="96"/>
  <c r="AY90" i="96"/>
  <c r="AX90" i="96"/>
  <c r="AW90" i="96"/>
  <c r="AV90" i="96"/>
  <c r="AU90" i="96"/>
  <c r="AT90" i="96"/>
  <c r="AS90" i="96"/>
  <c r="AR90" i="96"/>
  <c r="AQ90" i="96"/>
  <c r="AP90" i="96"/>
  <c r="AO90" i="96"/>
  <c r="AN90" i="96"/>
  <c r="AM90" i="96"/>
  <c r="AI90" i="96"/>
  <c r="AH90" i="96"/>
  <c r="BE89" i="96"/>
  <c r="BD89" i="96"/>
  <c r="BC89" i="96"/>
  <c r="BB89" i="96"/>
  <c r="BA89" i="96"/>
  <c r="AZ89" i="96"/>
  <c r="AY89" i="96"/>
  <c r="AX89" i="96"/>
  <c r="AW89" i="96"/>
  <c r="AV89" i="96"/>
  <c r="AU89" i="96"/>
  <c r="AT89" i="96"/>
  <c r="AS89" i="96"/>
  <c r="AR89" i="96"/>
  <c r="AQ89" i="96"/>
  <c r="AP89" i="96"/>
  <c r="AO89" i="96"/>
  <c r="AN89" i="96"/>
  <c r="AM89" i="96"/>
  <c r="AI89" i="96"/>
  <c r="AH89" i="96"/>
  <c r="BE88" i="96"/>
  <c r="BD88" i="96"/>
  <c r="BC88" i="96"/>
  <c r="BB88" i="96"/>
  <c r="BA88" i="96"/>
  <c r="AZ88" i="96"/>
  <c r="AY88" i="96"/>
  <c r="AX88" i="96"/>
  <c r="AW88" i="96"/>
  <c r="AV88" i="96"/>
  <c r="AU88" i="96"/>
  <c r="AT88" i="96"/>
  <c r="AS88" i="96"/>
  <c r="AR88" i="96"/>
  <c r="AQ88" i="96"/>
  <c r="AP88" i="96"/>
  <c r="AO88" i="96"/>
  <c r="AN88" i="96"/>
  <c r="AM88" i="96"/>
  <c r="AI88" i="96"/>
  <c r="AH88" i="96"/>
  <c r="BE87" i="96"/>
  <c r="BD87" i="96"/>
  <c r="BC87" i="96"/>
  <c r="BB87" i="96"/>
  <c r="BA87" i="96"/>
  <c r="AZ87" i="96"/>
  <c r="AY87" i="96"/>
  <c r="AX87" i="96"/>
  <c r="AW87" i="96"/>
  <c r="AV87" i="96"/>
  <c r="AU87" i="96"/>
  <c r="AT87" i="96"/>
  <c r="AS87" i="96"/>
  <c r="AR87" i="96"/>
  <c r="AQ87" i="96"/>
  <c r="AP87" i="96"/>
  <c r="AO87" i="96"/>
  <c r="AN87" i="96"/>
  <c r="AM87" i="96"/>
  <c r="AI87" i="96"/>
  <c r="AH87" i="96"/>
  <c r="BE86" i="96"/>
  <c r="BD86" i="96"/>
  <c r="BC86" i="96"/>
  <c r="BB86" i="96"/>
  <c r="BA86" i="96"/>
  <c r="AZ86" i="96"/>
  <c r="AY86" i="96"/>
  <c r="AX86" i="96"/>
  <c r="AW86" i="96"/>
  <c r="AV86" i="96"/>
  <c r="AU86" i="96"/>
  <c r="AT86" i="96"/>
  <c r="AS86" i="96"/>
  <c r="AR86" i="96"/>
  <c r="AQ86" i="96"/>
  <c r="AP86" i="96"/>
  <c r="AO86" i="96"/>
  <c r="AN86" i="96"/>
  <c r="AM86" i="96"/>
  <c r="AI86" i="96"/>
  <c r="AH86" i="96"/>
  <c r="BE85" i="96"/>
  <c r="BD85" i="96"/>
  <c r="BC85" i="96"/>
  <c r="BB85" i="96"/>
  <c r="BA85" i="96"/>
  <c r="AZ85" i="96"/>
  <c r="AY85" i="96"/>
  <c r="AX85" i="96"/>
  <c r="AW85" i="96"/>
  <c r="AV85" i="96"/>
  <c r="AU85" i="96"/>
  <c r="AT85" i="96"/>
  <c r="AS85" i="96"/>
  <c r="AR85" i="96"/>
  <c r="AQ85" i="96"/>
  <c r="AP85" i="96"/>
  <c r="AO85" i="96"/>
  <c r="AN85" i="96"/>
  <c r="AM85" i="96"/>
  <c r="AI85" i="96"/>
  <c r="AH85" i="96"/>
  <c r="BE84" i="96"/>
  <c r="BD84" i="96"/>
  <c r="BC84" i="96"/>
  <c r="BB84" i="96"/>
  <c r="BA84" i="96"/>
  <c r="AZ84" i="96"/>
  <c r="AY84" i="96"/>
  <c r="AX84" i="96"/>
  <c r="AW84" i="96"/>
  <c r="AV84" i="96"/>
  <c r="AU84" i="96"/>
  <c r="AT84" i="96"/>
  <c r="AS84" i="96"/>
  <c r="AR84" i="96"/>
  <c r="AQ84" i="96"/>
  <c r="AP84" i="96"/>
  <c r="AO84" i="96"/>
  <c r="AN84" i="96"/>
  <c r="AM84" i="96"/>
  <c r="AI84" i="96"/>
  <c r="AJ84" i="96" s="1"/>
  <c r="AH84" i="96"/>
  <c r="BE83" i="96"/>
  <c r="BD83" i="96"/>
  <c r="BC83" i="96"/>
  <c r="BB83" i="96"/>
  <c r="BA83" i="96"/>
  <c r="AZ83" i="96"/>
  <c r="AY83" i="96"/>
  <c r="AX83" i="96"/>
  <c r="AW83" i="96"/>
  <c r="AV83" i="96"/>
  <c r="AU83" i="96"/>
  <c r="AT83" i="96"/>
  <c r="AS83" i="96"/>
  <c r="AR83" i="96"/>
  <c r="AQ83" i="96"/>
  <c r="AP83" i="96"/>
  <c r="AO83" i="96"/>
  <c r="AN83" i="96"/>
  <c r="AM83" i="96"/>
  <c r="AI83" i="96"/>
  <c r="AH83" i="96"/>
  <c r="BE82" i="96"/>
  <c r="BD82" i="96"/>
  <c r="BC82" i="96"/>
  <c r="BB82" i="96"/>
  <c r="BA82" i="96"/>
  <c r="AZ82" i="96"/>
  <c r="AY82" i="96"/>
  <c r="AX82" i="96"/>
  <c r="AW82" i="96"/>
  <c r="AV82" i="96"/>
  <c r="AU82" i="96"/>
  <c r="AT82" i="96"/>
  <c r="AS82" i="96"/>
  <c r="AR82" i="96"/>
  <c r="AQ82" i="96"/>
  <c r="AP82" i="96"/>
  <c r="AO82" i="96"/>
  <c r="AN82" i="96"/>
  <c r="AM82" i="96"/>
  <c r="AI82" i="96"/>
  <c r="AH82" i="96"/>
  <c r="BE81" i="96"/>
  <c r="BD81" i="96"/>
  <c r="BC81" i="96"/>
  <c r="BB81" i="96"/>
  <c r="BA81" i="96"/>
  <c r="AZ81" i="96"/>
  <c r="AY81" i="96"/>
  <c r="AX81" i="96"/>
  <c r="AW81" i="96"/>
  <c r="AV81" i="96"/>
  <c r="AU81" i="96"/>
  <c r="AT81" i="96"/>
  <c r="AS81" i="96"/>
  <c r="AR81" i="96"/>
  <c r="AQ81" i="96"/>
  <c r="AP81" i="96"/>
  <c r="AO81" i="96"/>
  <c r="AN81" i="96"/>
  <c r="AM81" i="96"/>
  <c r="AI81" i="96"/>
  <c r="AH81" i="96"/>
  <c r="BE80" i="96"/>
  <c r="BD80" i="96"/>
  <c r="BC80" i="96"/>
  <c r="BB80" i="96"/>
  <c r="BA80" i="96"/>
  <c r="AZ80" i="96"/>
  <c r="AY80" i="96"/>
  <c r="AX80" i="96"/>
  <c r="AW80" i="96"/>
  <c r="AV80" i="96"/>
  <c r="AU80" i="96"/>
  <c r="AT80" i="96"/>
  <c r="AS80" i="96"/>
  <c r="AR80" i="96"/>
  <c r="AQ80" i="96"/>
  <c r="AP80" i="96"/>
  <c r="AO80" i="96"/>
  <c r="AN80" i="96"/>
  <c r="AM80" i="96"/>
  <c r="AI80" i="96"/>
  <c r="AH80" i="96"/>
  <c r="BE79" i="96"/>
  <c r="BD79" i="96"/>
  <c r="BC79" i="96"/>
  <c r="BB79" i="96"/>
  <c r="BA79" i="96"/>
  <c r="AZ79" i="96"/>
  <c r="AY79" i="96"/>
  <c r="AX79" i="96"/>
  <c r="AW79" i="96"/>
  <c r="AV79" i="96"/>
  <c r="AU79" i="96"/>
  <c r="AT79" i="96"/>
  <c r="AS79" i="96"/>
  <c r="AR79" i="96"/>
  <c r="AQ79" i="96"/>
  <c r="AP79" i="96"/>
  <c r="AO79" i="96"/>
  <c r="AN79" i="96"/>
  <c r="AM79" i="96"/>
  <c r="AI79" i="96"/>
  <c r="AH79" i="96"/>
  <c r="BE78" i="96"/>
  <c r="BD78" i="96"/>
  <c r="BC78" i="96"/>
  <c r="BB78" i="96"/>
  <c r="BA78" i="96"/>
  <c r="AZ78" i="96"/>
  <c r="AY78" i="96"/>
  <c r="AX78" i="96"/>
  <c r="AW78" i="96"/>
  <c r="AV78" i="96"/>
  <c r="AU78" i="96"/>
  <c r="AT78" i="96"/>
  <c r="AS78" i="96"/>
  <c r="AR78" i="96"/>
  <c r="AQ78" i="96"/>
  <c r="AP78" i="96"/>
  <c r="AO78" i="96"/>
  <c r="AN78" i="96"/>
  <c r="AM78" i="96"/>
  <c r="AI78" i="96"/>
  <c r="AH78" i="96"/>
  <c r="BE77" i="96"/>
  <c r="BD77" i="96"/>
  <c r="BC77" i="96"/>
  <c r="BB77" i="96"/>
  <c r="BA77" i="96"/>
  <c r="AZ77" i="96"/>
  <c r="AY77" i="96"/>
  <c r="AX77" i="96"/>
  <c r="AW77" i="96"/>
  <c r="AV77" i="96"/>
  <c r="AU77" i="96"/>
  <c r="AT77" i="96"/>
  <c r="AS77" i="96"/>
  <c r="AR77" i="96"/>
  <c r="AQ77" i="96"/>
  <c r="AP77" i="96"/>
  <c r="AO77" i="96"/>
  <c r="AN77" i="96"/>
  <c r="AM77" i="96"/>
  <c r="AI77" i="96"/>
  <c r="AH77" i="96"/>
  <c r="BE76" i="96"/>
  <c r="BD76" i="96"/>
  <c r="BC76" i="96"/>
  <c r="BB76" i="96"/>
  <c r="BA76" i="96"/>
  <c r="AZ76" i="96"/>
  <c r="AY76" i="96"/>
  <c r="AX76" i="96"/>
  <c r="AW76" i="96"/>
  <c r="AV76" i="96"/>
  <c r="AU76" i="96"/>
  <c r="AT76" i="96"/>
  <c r="AS76" i="96"/>
  <c r="AR76" i="96"/>
  <c r="AQ76" i="96"/>
  <c r="AP76" i="96"/>
  <c r="AO76" i="96"/>
  <c r="AN76" i="96"/>
  <c r="AM76" i="96"/>
  <c r="AI76" i="96"/>
  <c r="AH76" i="96"/>
  <c r="BE75" i="96"/>
  <c r="BD75" i="96"/>
  <c r="BC75" i="96"/>
  <c r="BB75" i="96"/>
  <c r="BA75" i="96"/>
  <c r="AZ75" i="96"/>
  <c r="AY75" i="96"/>
  <c r="AX75" i="96"/>
  <c r="AW75" i="96"/>
  <c r="AV75" i="96"/>
  <c r="AU75" i="96"/>
  <c r="AT75" i="96"/>
  <c r="AS75" i="96"/>
  <c r="AR75" i="96"/>
  <c r="AQ75" i="96"/>
  <c r="AP75" i="96"/>
  <c r="AO75" i="96"/>
  <c r="AN75" i="96"/>
  <c r="AM75" i="96"/>
  <c r="AI75" i="96"/>
  <c r="AH75" i="96"/>
  <c r="BE74" i="96"/>
  <c r="BD74" i="96"/>
  <c r="BC74" i="96"/>
  <c r="BB74" i="96"/>
  <c r="BA74" i="96"/>
  <c r="AZ74" i="96"/>
  <c r="AY74" i="96"/>
  <c r="AX74" i="96"/>
  <c r="AW74" i="96"/>
  <c r="AV74" i="96"/>
  <c r="AU74" i="96"/>
  <c r="AT74" i="96"/>
  <c r="AS74" i="96"/>
  <c r="AR74" i="96"/>
  <c r="AQ74" i="96"/>
  <c r="AP74" i="96"/>
  <c r="AO74" i="96"/>
  <c r="AN74" i="96"/>
  <c r="AM74" i="96"/>
  <c r="AI74" i="96"/>
  <c r="AH74" i="96"/>
  <c r="BE73" i="96"/>
  <c r="BD73" i="96"/>
  <c r="BC73" i="96"/>
  <c r="BB73" i="96"/>
  <c r="BA73" i="96"/>
  <c r="AZ73" i="96"/>
  <c r="AY73" i="96"/>
  <c r="AX73" i="96"/>
  <c r="AW73" i="96"/>
  <c r="AV73" i="96"/>
  <c r="AU73" i="96"/>
  <c r="AT73" i="96"/>
  <c r="AS73" i="96"/>
  <c r="AR73" i="96"/>
  <c r="AQ73" i="96"/>
  <c r="AP73" i="96"/>
  <c r="AO73" i="96"/>
  <c r="AN73" i="96"/>
  <c r="AM73" i="96"/>
  <c r="AI73" i="96"/>
  <c r="AH73" i="96"/>
  <c r="BE72" i="96"/>
  <c r="BD72" i="96"/>
  <c r="BC72" i="96"/>
  <c r="BB72" i="96"/>
  <c r="BA72" i="96"/>
  <c r="AZ72" i="96"/>
  <c r="AY72" i="96"/>
  <c r="AX72" i="96"/>
  <c r="AW72" i="96"/>
  <c r="AV72" i="96"/>
  <c r="AU72" i="96"/>
  <c r="AT72" i="96"/>
  <c r="AS72" i="96"/>
  <c r="AR72" i="96"/>
  <c r="AQ72" i="96"/>
  <c r="AP72" i="96"/>
  <c r="AO72" i="96"/>
  <c r="AN72" i="96"/>
  <c r="AM72" i="96"/>
  <c r="BE71" i="96"/>
  <c r="BD71" i="96"/>
  <c r="BC71" i="96"/>
  <c r="BB71" i="96"/>
  <c r="BA71" i="96"/>
  <c r="AZ71" i="96"/>
  <c r="AY71" i="96"/>
  <c r="AX71" i="96"/>
  <c r="AW71" i="96"/>
  <c r="AV71" i="96"/>
  <c r="AU71" i="96"/>
  <c r="AT71" i="96"/>
  <c r="AS71" i="96"/>
  <c r="AR71" i="96"/>
  <c r="AQ71" i="96"/>
  <c r="AP71" i="96"/>
  <c r="AO71" i="96"/>
  <c r="AN71" i="96"/>
  <c r="AM71" i="96"/>
  <c r="BE70" i="96"/>
  <c r="BD70" i="96"/>
  <c r="BC70" i="96"/>
  <c r="BB70" i="96"/>
  <c r="BA70" i="96"/>
  <c r="AZ70" i="96"/>
  <c r="AY70" i="96"/>
  <c r="AX70" i="96"/>
  <c r="AW70" i="96"/>
  <c r="AV70" i="96"/>
  <c r="AU70" i="96"/>
  <c r="AT70" i="96"/>
  <c r="AS70" i="96"/>
  <c r="AR70" i="96"/>
  <c r="AQ70" i="96"/>
  <c r="AP70" i="96"/>
  <c r="AO70" i="96"/>
  <c r="AN70" i="96"/>
  <c r="AM70" i="96"/>
  <c r="AI70" i="96"/>
  <c r="AH70" i="96"/>
  <c r="BE69" i="96"/>
  <c r="BD69" i="96"/>
  <c r="BC69" i="96"/>
  <c r="BB69" i="96"/>
  <c r="BA69" i="96"/>
  <c r="AZ69" i="96"/>
  <c r="AY69" i="96"/>
  <c r="AX69" i="96"/>
  <c r="AW69" i="96"/>
  <c r="AV69" i="96"/>
  <c r="AU69" i="96"/>
  <c r="AT69" i="96"/>
  <c r="AS69" i="96"/>
  <c r="AR69" i="96"/>
  <c r="AQ69" i="96"/>
  <c r="AP69" i="96"/>
  <c r="AO69" i="96"/>
  <c r="AN69" i="96"/>
  <c r="AM69" i="96"/>
  <c r="AI69" i="96"/>
  <c r="AH69" i="96"/>
  <c r="BE68" i="96"/>
  <c r="BD68" i="96"/>
  <c r="BC68" i="96"/>
  <c r="BB68" i="96"/>
  <c r="BA68" i="96"/>
  <c r="AZ68" i="96"/>
  <c r="AY68" i="96"/>
  <c r="AX68" i="96"/>
  <c r="AW68" i="96"/>
  <c r="AV68" i="96"/>
  <c r="AU68" i="96"/>
  <c r="AT68" i="96"/>
  <c r="AS68" i="96"/>
  <c r="AR68" i="96"/>
  <c r="AQ68" i="96"/>
  <c r="AP68" i="96"/>
  <c r="AO68" i="96"/>
  <c r="AN68" i="96"/>
  <c r="AM68" i="96"/>
  <c r="AI68" i="96"/>
  <c r="AH68" i="96"/>
  <c r="BE67" i="96"/>
  <c r="BD67" i="96"/>
  <c r="BC67" i="96"/>
  <c r="BB67" i="96"/>
  <c r="BA67" i="96"/>
  <c r="AZ67" i="96"/>
  <c r="AY67" i="96"/>
  <c r="AX67" i="96"/>
  <c r="AW67" i="96"/>
  <c r="AV67" i="96"/>
  <c r="AU67" i="96"/>
  <c r="AT67" i="96"/>
  <c r="AS67" i="96"/>
  <c r="AR67" i="96"/>
  <c r="AQ67" i="96"/>
  <c r="AP67" i="96"/>
  <c r="AO67" i="96"/>
  <c r="AN67" i="96"/>
  <c r="AM67" i="96"/>
  <c r="AI67" i="96"/>
  <c r="AH67" i="96"/>
  <c r="BE66" i="96"/>
  <c r="BD66" i="96"/>
  <c r="BC66" i="96"/>
  <c r="BB66" i="96"/>
  <c r="BA66" i="96"/>
  <c r="AZ66" i="96"/>
  <c r="AY66" i="96"/>
  <c r="AX66" i="96"/>
  <c r="AW66" i="96"/>
  <c r="AV66" i="96"/>
  <c r="AU66" i="96"/>
  <c r="AT66" i="96"/>
  <c r="AS66" i="96"/>
  <c r="AR66" i="96"/>
  <c r="AQ66" i="96"/>
  <c r="AP66" i="96"/>
  <c r="AO66" i="96"/>
  <c r="AN66" i="96"/>
  <c r="AM66" i="96"/>
  <c r="BE65" i="96"/>
  <c r="BD65" i="96"/>
  <c r="BC65" i="96"/>
  <c r="BB65" i="96"/>
  <c r="BA65" i="96"/>
  <c r="AZ65" i="96"/>
  <c r="AY65" i="96"/>
  <c r="AX65" i="96"/>
  <c r="AW65" i="96"/>
  <c r="AV65" i="96"/>
  <c r="AU65" i="96"/>
  <c r="AT65" i="96"/>
  <c r="AS65" i="96"/>
  <c r="AR65" i="96"/>
  <c r="AQ65" i="96"/>
  <c r="AP65" i="96"/>
  <c r="AO65" i="96"/>
  <c r="AN65" i="96"/>
  <c r="AM65" i="96"/>
  <c r="AI65" i="96"/>
  <c r="AH65" i="96"/>
  <c r="BE64" i="96"/>
  <c r="BD64" i="96"/>
  <c r="BC64" i="96"/>
  <c r="BB64" i="96"/>
  <c r="BA64" i="96"/>
  <c r="AZ64" i="96"/>
  <c r="AY64" i="96"/>
  <c r="AX64" i="96"/>
  <c r="AW64" i="96"/>
  <c r="AV64" i="96"/>
  <c r="AU64" i="96"/>
  <c r="AT64" i="96"/>
  <c r="AS64" i="96"/>
  <c r="AR64" i="96"/>
  <c r="AQ64" i="96"/>
  <c r="AP64" i="96"/>
  <c r="AO64" i="96"/>
  <c r="AN64" i="96"/>
  <c r="AM64" i="96"/>
  <c r="AI64" i="96"/>
  <c r="AH64" i="96"/>
  <c r="BE63" i="96"/>
  <c r="BD63" i="96"/>
  <c r="BC63" i="96"/>
  <c r="BB63" i="96"/>
  <c r="BA63" i="96"/>
  <c r="AZ63" i="96"/>
  <c r="AY63" i="96"/>
  <c r="AX63" i="96"/>
  <c r="AW63" i="96"/>
  <c r="AV63" i="96"/>
  <c r="AU63" i="96"/>
  <c r="AT63" i="96"/>
  <c r="AS63" i="96"/>
  <c r="AR63" i="96"/>
  <c r="AQ63" i="96"/>
  <c r="AP63" i="96"/>
  <c r="AO63" i="96"/>
  <c r="AN63" i="96"/>
  <c r="AM63" i="96"/>
  <c r="AI63" i="96"/>
  <c r="AH63" i="96"/>
  <c r="BE62" i="96"/>
  <c r="BD62" i="96"/>
  <c r="BC62" i="96"/>
  <c r="BB62" i="96"/>
  <c r="BA62" i="96"/>
  <c r="AZ62" i="96"/>
  <c r="AY62" i="96"/>
  <c r="AX62" i="96"/>
  <c r="AW62" i="96"/>
  <c r="AV62" i="96"/>
  <c r="AU62" i="96"/>
  <c r="AT62" i="96"/>
  <c r="AS62" i="96"/>
  <c r="AR62" i="96"/>
  <c r="AQ62" i="96"/>
  <c r="AP62" i="96"/>
  <c r="AO62" i="96"/>
  <c r="AN62" i="96"/>
  <c r="AM62" i="96"/>
  <c r="BE61" i="96"/>
  <c r="BD61" i="96"/>
  <c r="BC61" i="96"/>
  <c r="BB61" i="96"/>
  <c r="BA61" i="96"/>
  <c r="AZ61" i="96"/>
  <c r="AY61" i="96"/>
  <c r="AX61" i="96"/>
  <c r="AW61" i="96"/>
  <c r="AV61" i="96"/>
  <c r="AU61" i="96"/>
  <c r="AT61" i="96"/>
  <c r="AS61" i="96"/>
  <c r="AR61" i="96"/>
  <c r="AQ61" i="96"/>
  <c r="AP61" i="96"/>
  <c r="AO61" i="96"/>
  <c r="AN61" i="96"/>
  <c r="AM61" i="96"/>
  <c r="AI61" i="96"/>
  <c r="AH61" i="96"/>
  <c r="BE60" i="96"/>
  <c r="BD60" i="96"/>
  <c r="BC60" i="96"/>
  <c r="BB60" i="96"/>
  <c r="BA60" i="96"/>
  <c r="AZ60" i="96"/>
  <c r="AY60" i="96"/>
  <c r="AX60" i="96"/>
  <c r="AW60" i="96"/>
  <c r="AV60" i="96"/>
  <c r="AU60" i="96"/>
  <c r="AT60" i="96"/>
  <c r="AS60" i="96"/>
  <c r="AR60" i="96"/>
  <c r="AQ60" i="96"/>
  <c r="AP60" i="96"/>
  <c r="AO60" i="96"/>
  <c r="AN60" i="96"/>
  <c r="AM60" i="96"/>
  <c r="AI60" i="96"/>
  <c r="AH60" i="96"/>
  <c r="BE59" i="96"/>
  <c r="BD59" i="96"/>
  <c r="BC59" i="96"/>
  <c r="BB59" i="96"/>
  <c r="BA59" i="96"/>
  <c r="AZ59" i="96"/>
  <c r="AY59" i="96"/>
  <c r="AX59" i="96"/>
  <c r="AW59" i="96"/>
  <c r="AV59" i="96"/>
  <c r="AU59" i="96"/>
  <c r="AT59" i="96"/>
  <c r="AS59" i="96"/>
  <c r="AR59" i="96"/>
  <c r="AQ59" i="96"/>
  <c r="AP59" i="96"/>
  <c r="AO59" i="96"/>
  <c r="AN59" i="96"/>
  <c r="AM59" i="96"/>
  <c r="BE58" i="96"/>
  <c r="BD58" i="96"/>
  <c r="BC58" i="96"/>
  <c r="BB58" i="96"/>
  <c r="BA58" i="96"/>
  <c r="AZ58" i="96"/>
  <c r="AY58" i="96"/>
  <c r="AX58" i="96"/>
  <c r="AW58" i="96"/>
  <c r="AV58" i="96"/>
  <c r="AU58" i="96"/>
  <c r="AT58" i="96"/>
  <c r="AS58" i="96"/>
  <c r="AR58" i="96"/>
  <c r="AQ58" i="96"/>
  <c r="AP58" i="96"/>
  <c r="AO58" i="96"/>
  <c r="AN58" i="96"/>
  <c r="AM58" i="96"/>
  <c r="AI58" i="96"/>
  <c r="AH58" i="96"/>
  <c r="BE57" i="96"/>
  <c r="BD57" i="96"/>
  <c r="BC57" i="96"/>
  <c r="BB57" i="96"/>
  <c r="BA57" i="96"/>
  <c r="AZ57" i="96"/>
  <c r="AY57" i="96"/>
  <c r="AX57" i="96"/>
  <c r="AW57" i="96"/>
  <c r="AV57" i="96"/>
  <c r="AU57" i="96"/>
  <c r="AT57" i="96"/>
  <c r="AS57" i="96"/>
  <c r="AR57" i="96"/>
  <c r="AQ57" i="96"/>
  <c r="AP57" i="96"/>
  <c r="AO57" i="96"/>
  <c r="AN57" i="96"/>
  <c r="AM57" i="96"/>
  <c r="AI57" i="96"/>
  <c r="AH57" i="96"/>
  <c r="BE56" i="96"/>
  <c r="BD56" i="96"/>
  <c r="BC56" i="96"/>
  <c r="BB56" i="96"/>
  <c r="BA56" i="96"/>
  <c r="AZ56" i="96"/>
  <c r="AY56" i="96"/>
  <c r="AX56" i="96"/>
  <c r="AW56" i="96"/>
  <c r="AV56" i="96"/>
  <c r="AU56" i="96"/>
  <c r="AT56" i="96"/>
  <c r="AS56" i="96"/>
  <c r="AR56" i="96"/>
  <c r="AQ56" i="96"/>
  <c r="AP56" i="96"/>
  <c r="AO56" i="96"/>
  <c r="AN56" i="96"/>
  <c r="AM56" i="96"/>
  <c r="AI56" i="96"/>
  <c r="AH56" i="96"/>
  <c r="BE55" i="96"/>
  <c r="BD55" i="96"/>
  <c r="BC55" i="96"/>
  <c r="BB55" i="96"/>
  <c r="BA55" i="96"/>
  <c r="AZ55" i="96"/>
  <c r="AY55" i="96"/>
  <c r="AX55" i="96"/>
  <c r="AW55" i="96"/>
  <c r="AV55" i="96"/>
  <c r="AU55" i="96"/>
  <c r="AT55" i="96"/>
  <c r="AS55" i="96"/>
  <c r="AR55" i="96"/>
  <c r="AQ55" i="96"/>
  <c r="AP55" i="96"/>
  <c r="AO55" i="96"/>
  <c r="AN55" i="96"/>
  <c r="AM55" i="96"/>
  <c r="AI55" i="96"/>
  <c r="AH55" i="96"/>
  <c r="BE54" i="96"/>
  <c r="BD54" i="96"/>
  <c r="BC54" i="96"/>
  <c r="BB54" i="96"/>
  <c r="BA54" i="96"/>
  <c r="AZ54" i="96"/>
  <c r="AY54" i="96"/>
  <c r="AX54" i="96"/>
  <c r="AW54" i="96"/>
  <c r="AV54" i="96"/>
  <c r="AU54" i="96"/>
  <c r="AT54" i="96"/>
  <c r="AS54" i="96"/>
  <c r="AR54" i="96"/>
  <c r="AQ54" i="96"/>
  <c r="AP54" i="96"/>
  <c r="AO54" i="96"/>
  <c r="AN54" i="96"/>
  <c r="AM54" i="96"/>
  <c r="AI54" i="96"/>
  <c r="AH54" i="96"/>
  <c r="BE53" i="96"/>
  <c r="BD53" i="96"/>
  <c r="BC53" i="96"/>
  <c r="BB53" i="96"/>
  <c r="BA53" i="96"/>
  <c r="AZ53" i="96"/>
  <c r="AY53" i="96"/>
  <c r="AX53" i="96"/>
  <c r="AW53" i="96"/>
  <c r="AV53" i="96"/>
  <c r="AU53" i="96"/>
  <c r="AT53" i="96"/>
  <c r="AS53" i="96"/>
  <c r="AR53" i="96"/>
  <c r="AQ53" i="96"/>
  <c r="AP53" i="96"/>
  <c r="AO53" i="96"/>
  <c r="AN53" i="96"/>
  <c r="AM53" i="96"/>
  <c r="BE52" i="96"/>
  <c r="BD52" i="96"/>
  <c r="BC52" i="96"/>
  <c r="BB52" i="96"/>
  <c r="BA52" i="96"/>
  <c r="AZ52" i="96"/>
  <c r="AY52" i="96"/>
  <c r="AX52" i="96"/>
  <c r="AW52" i="96"/>
  <c r="AV52" i="96"/>
  <c r="AU52" i="96"/>
  <c r="AT52" i="96"/>
  <c r="AS52" i="96"/>
  <c r="AR52" i="96"/>
  <c r="AQ52" i="96"/>
  <c r="AP52" i="96"/>
  <c r="AO52" i="96"/>
  <c r="AN52" i="96"/>
  <c r="AM52" i="96"/>
  <c r="AI52" i="96"/>
  <c r="AH52" i="96"/>
  <c r="BE51" i="96"/>
  <c r="BD51" i="96"/>
  <c r="BC51" i="96"/>
  <c r="BB51" i="96"/>
  <c r="BA51" i="96"/>
  <c r="AZ51" i="96"/>
  <c r="AY51" i="96"/>
  <c r="AX51" i="96"/>
  <c r="AW51" i="96"/>
  <c r="AV51" i="96"/>
  <c r="AU51" i="96"/>
  <c r="AT51" i="96"/>
  <c r="AS51" i="96"/>
  <c r="AR51" i="96"/>
  <c r="AQ51" i="96"/>
  <c r="AP51" i="96"/>
  <c r="AO51" i="96"/>
  <c r="AN51" i="96"/>
  <c r="AM51" i="96"/>
  <c r="AI51" i="96"/>
  <c r="AH51" i="96"/>
  <c r="BE50" i="96"/>
  <c r="BD50" i="96"/>
  <c r="BC50" i="96"/>
  <c r="BB50" i="96"/>
  <c r="BA50" i="96"/>
  <c r="AZ50" i="96"/>
  <c r="AY50" i="96"/>
  <c r="AX50" i="96"/>
  <c r="AW50" i="96"/>
  <c r="AV50" i="96"/>
  <c r="AU50" i="96"/>
  <c r="AT50" i="96"/>
  <c r="AS50" i="96"/>
  <c r="AR50" i="96"/>
  <c r="AQ50" i="96"/>
  <c r="AP50" i="96"/>
  <c r="AO50" i="96"/>
  <c r="AN50" i="96"/>
  <c r="AM50" i="96"/>
  <c r="AI50" i="96"/>
  <c r="AH50" i="96"/>
  <c r="BE49" i="96"/>
  <c r="BD49" i="96"/>
  <c r="BC49" i="96"/>
  <c r="BB49" i="96"/>
  <c r="BA49" i="96"/>
  <c r="AZ49" i="96"/>
  <c r="AY49" i="96"/>
  <c r="AX49" i="96"/>
  <c r="AW49" i="96"/>
  <c r="AV49" i="96"/>
  <c r="AU49" i="96"/>
  <c r="AT49" i="96"/>
  <c r="AS49" i="96"/>
  <c r="AR49" i="96"/>
  <c r="AQ49" i="96"/>
  <c r="AP49" i="96"/>
  <c r="AO49" i="96"/>
  <c r="AN49" i="96"/>
  <c r="AM49" i="96"/>
  <c r="AI49" i="96"/>
  <c r="AH49" i="96"/>
  <c r="BE48" i="96"/>
  <c r="BD48" i="96"/>
  <c r="BC48" i="96"/>
  <c r="BB48" i="96"/>
  <c r="BA48" i="96"/>
  <c r="AZ48" i="96"/>
  <c r="AY48" i="96"/>
  <c r="AX48" i="96"/>
  <c r="AW48" i="96"/>
  <c r="AV48" i="96"/>
  <c r="AU48" i="96"/>
  <c r="AT48" i="96"/>
  <c r="AS48" i="96"/>
  <c r="AR48" i="96"/>
  <c r="AQ48" i="96"/>
  <c r="AP48" i="96"/>
  <c r="AO48" i="96"/>
  <c r="AN48" i="96"/>
  <c r="AM48" i="96"/>
  <c r="BE47" i="96"/>
  <c r="BD47" i="96"/>
  <c r="BC47" i="96"/>
  <c r="BB47" i="96"/>
  <c r="BA47" i="96"/>
  <c r="AZ47" i="96"/>
  <c r="AY47" i="96"/>
  <c r="AX47" i="96"/>
  <c r="AW47" i="96"/>
  <c r="AV47" i="96"/>
  <c r="AU47" i="96"/>
  <c r="AT47" i="96"/>
  <c r="AS47" i="96"/>
  <c r="AR47" i="96"/>
  <c r="AQ47" i="96"/>
  <c r="AP47" i="96"/>
  <c r="AO47" i="96"/>
  <c r="AN47" i="96"/>
  <c r="AM47" i="96"/>
  <c r="AI47" i="96"/>
  <c r="AH47" i="96"/>
  <c r="BE46" i="96"/>
  <c r="BD46" i="96"/>
  <c r="BC46" i="96"/>
  <c r="BB46" i="96"/>
  <c r="BA46" i="96"/>
  <c r="AZ46" i="96"/>
  <c r="AY46" i="96"/>
  <c r="AX46" i="96"/>
  <c r="AW46" i="96"/>
  <c r="AV46" i="96"/>
  <c r="AU46" i="96"/>
  <c r="AT46" i="96"/>
  <c r="AS46" i="96"/>
  <c r="AR46" i="96"/>
  <c r="AQ46" i="96"/>
  <c r="AP46" i="96"/>
  <c r="AO46" i="96"/>
  <c r="AN46" i="96"/>
  <c r="AM46" i="96"/>
  <c r="BE45" i="96"/>
  <c r="BD45" i="96"/>
  <c r="BC45" i="96"/>
  <c r="BB45" i="96"/>
  <c r="BA45" i="96"/>
  <c r="AZ45" i="96"/>
  <c r="AY45" i="96"/>
  <c r="AX45" i="96"/>
  <c r="AW45" i="96"/>
  <c r="AV45" i="96"/>
  <c r="AU45" i="96"/>
  <c r="AT45" i="96"/>
  <c r="AS45" i="96"/>
  <c r="AR45" i="96"/>
  <c r="AQ45" i="96"/>
  <c r="AP45" i="96"/>
  <c r="AO45" i="96"/>
  <c r="AN45" i="96"/>
  <c r="AM45" i="96"/>
  <c r="BE44" i="96"/>
  <c r="BD44" i="96"/>
  <c r="BC44" i="96"/>
  <c r="BB44" i="96"/>
  <c r="BA44" i="96"/>
  <c r="AZ44" i="96"/>
  <c r="AY44" i="96"/>
  <c r="AX44" i="96"/>
  <c r="AW44" i="96"/>
  <c r="AV44" i="96"/>
  <c r="AU44" i="96"/>
  <c r="AT44" i="96"/>
  <c r="AS44" i="96"/>
  <c r="AR44" i="96"/>
  <c r="AQ44" i="96"/>
  <c r="AP44" i="96"/>
  <c r="AO44" i="96"/>
  <c r="AN44" i="96"/>
  <c r="AM44" i="96"/>
  <c r="AI44" i="96"/>
  <c r="AH44" i="96"/>
  <c r="BE43" i="96"/>
  <c r="BD43" i="96"/>
  <c r="BC43" i="96"/>
  <c r="BB43" i="96"/>
  <c r="BA43" i="96"/>
  <c r="AZ43" i="96"/>
  <c r="AY43" i="96"/>
  <c r="AX43" i="96"/>
  <c r="AW43" i="96"/>
  <c r="AV43" i="96"/>
  <c r="AU43" i="96"/>
  <c r="AT43" i="96"/>
  <c r="AS43" i="96"/>
  <c r="AR43" i="96"/>
  <c r="AQ43" i="96"/>
  <c r="AP43" i="96"/>
  <c r="AO43" i="96"/>
  <c r="AN43" i="96"/>
  <c r="AM43" i="96"/>
  <c r="AI43" i="96"/>
  <c r="AH43" i="96"/>
  <c r="BE42" i="96"/>
  <c r="BD42" i="96"/>
  <c r="BC42" i="96"/>
  <c r="BB42" i="96"/>
  <c r="BA42" i="96"/>
  <c r="AZ42" i="96"/>
  <c r="AY42" i="96"/>
  <c r="AX42" i="96"/>
  <c r="AW42" i="96"/>
  <c r="AV42" i="96"/>
  <c r="AU42" i="96"/>
  <c r="AT42" i="96"/>
  <c r="AS42" i="96"/>
  <c r="AR42" i="96"/>
  <c r="AQ42" i="96"/>
  <c r="AP42" i="96"/>
  <c r="AO42" i="96"/>
  <c r="AN42" i="96"/>
  <c r="AM42" i="96"/>
  <c r="AI42" i="96"/>
  <c r="AH42" i="96"/>
  <c r="BE41" i="96"/>
  <c r="BD41" i="96"/>
  <c r="BC41" i="96"/>
  <c r="BB41" i="96"/>
  <c r="BA41" i="96"/>
  <c r="AZ41" i="96"/>
  <c r="AY41" i="96"/>
  <c r="AX41" i="96"/>
  <c r="AW41" i="96"/>
  <c r="AV41" i="96"/>
  <c r="AU41" i="96"/>
  <c r="AT41" i="96"/>
  <c r="AS41" i="96"/>
  <c r="AR41" i="96"/>
  <c r="AQ41" i="96"/>
  <c r="AP41" i="96"/>
  <c r="AO41" i="96"/>
  <c r="AN41" i="96"/>
  <c r="AM41" i="96"/>
  <c r="AI41" i="96"/>
  <c r="AH41" i="96"/>
  <c r="BE40" i="96"/>
  <c r="BD40" i="96"/>
  <c r="BC40" i="96"/>
  <c r="BB40" i="96"/>
  <c r="BA40" i="96"/>
  <c r="AZ40" i="96"/>
  <c r="AY40" i="96"/>
  <c r="AX40" i="96"/>
  <c r="AW40" i="96"/>
  <c r="AV40" i="96"/>
  <c r="AU40" i="96"/>
  <c r="AT40" i="96"/>
  <c r="AS40" i="96"/>
  <c r="AR40" i="96"/>
  <c r="AQ40" i="96"/>
  <c r="AP40" i="96"/>
  <c r="AO40" i="96"/>
  <c r="AN40" i="96"/>
  <c r="AM40" i="96"/>
  <c r="AI40" i="96"/>
  <c r="AH40" i="96"/>
  <c r="BE39" i="96"/>
  <c r="BD39" i="96"/>
  <c r="BC39" i="96"/>
  <c r="BB39" i="96"/>
  <c r="BA39" i="96"/>
  <c r="AZ39" i="96"/>
  <c r="AY39" i="96"/>
  <c r="AX39" i="96"/>
  <c r="AW39" i="96"/>
  <c r="AV39" i="96"/>
  <c r="AU39" i="96"/>
  <c r="AT39" i="96"/>
  <c r="AS39" i="96"/>
  <c r="AR39" i="96"/>
  <c r="AQ39" i="96"/>
  <c r="AP39" i="96"/>
  <c r="AO39" i="96"/>
  <c r="AN39" i="96"/>
  <c r="AM39" i="96"/>
  <c r="AI39" i="96"/>
  <c r="AH39" i="96"/>
  <c r="BE38" i="96"/>
  <c r="BD38" i="96"/>
  <c r="BC38" i="96"/>
  <c r="BB38" i="96"/>
  <c r="BA38" i="96"/>
  <c r="AZ38" i="96"/>
  <c r="AY38" i="96"/>
  <c r="AX38" i="96"/>
  <c r="AW38" i="96"/>
  <c r="AV38" i="96"/>
  <c r="AU38" i="96"/>
  <c r="AT38" i="96"/>
  <c r="AS38" i="96"/>
  <c r="AR38" i="96"/>
  <c r="AQ38" i="96"/>
  <c r="AP38" i="96"/>
  <c r="AO38" i="96"/>
  <c r="AN38" i="96"/>
  <c r="AM38" i="96"/>
  <c r="AI38" i="96"/>
  <c r="AH38" i="96"/>
  <c r="BE37" i="96"/>
  <c r="BD37" i="96"/>
  <c r="BC37" i="96"/>
  <c r="BB37" i="96"/>
  <c r="BA37" i="96"/>
  <c r="AZ37" i="96"/>
  <c r="AY37" i="96"/>
  <c r="AX37" i="96"/>
  <c r="AW37" i="96"/>
  <c r="AV37" i="96"/>
  <c r="AU37" i="96"/>
  <c r="AT37" i="96"/>
  <c r="AS37" i="96"/>
  <c r="AR37" i="96"/>
  <c r="AQ37" i="96"/>
  <c r="AP37" i="96"/>
  <c r="AO37" i="96"/>
  <c r="AN37" i="96"/>
  <c r="AM37" i="96"/>
  <c r="AI37" i="96"/>
  <c r="AH37" i="96"/>
  <c r="BE36" i="96"/>
  <c r="BD36" i="96"/>
  <c r="BC36" i="96"/>
  <c r="BB36" i="96"/>
  <c r="BA36" i="96"/>
  <c r="AZ36" i="96"/>
  <c r="AY36" i="96"/>
  <c r="AX36" i="96"/>
  <c r="AW36" i="96"/>
  <c r="AV36" i="96"/>
  <c r="AU36" i="96"/>
  <c r="AT36" i="96"/>
  <c r="AS36" i="96"/>
  <c r="AR36" i="96"/>
  <c r="AQ36" i="96"/>
  <c r="AP36" i="96"/>
  <c r="AO36" i="96"/>
  <c r="AN36" i="96"/>
  <c r="AM36" i="96"/>
  <c r="BE35" i="96"/>
  <c r="BD35" i="96"/>
  <c r="BC35" i="96"/>
  <c r="BB35" i="96"/>
  <c r="BA35" i="96"/>
  <c r="AZ35" i="96"/>
  <c r="AY35" i="96"/>
  <c r="AX35" i="96"/>
  <c r="AW35" i="96"/>
  <c r="AV35" i="96"/>
  <c r="AU35" i="96"/>
  <c r="AT35" i="96"/>
  <c r="AS35" i="96"/>
  <c r="AR35" i="96"/>
  <c r="AQ35" i="96"/>
  <c r="AP35" i="96"/>
  <c r="AO35" i="96"/>
  <c r="AN35" i="96"/>
  <c r="AM35" i="96"/>
  <c r="BE34" i="96"/>
  <c r="BD34" i="96"/>
  <c r="BC34" i="96"/>
  <c r="BB34" i="96"/>
  <c r="BA34" i="96"/>
  <c r="AZ34" i="96"/>
  <c r="AY34" i="96"/>
  <c r="AX34" i="96"/>
  <c r="AW34" i="96"/>
  <c r="AV34" i="96"/>
  <c r="AU34" i="96"/>
  <c r="AT34" i="96"/>
  <c r="AS34" i="96"/>
  <c r="AR34" i="96"/>
  <c r="AQ34" i="96"/>
  <c r="AP34" i="96"/>
  <c r="AO34" i="96"/>
  <c r="AN34" i="96"/>
  <c r="AM34" i="96"/>
  <c r="BE33" i="96"/>
  <c r="BD33" i="96"/>
  <c r="BC33" i="96"/>
  <c r="BB33" i="96"/>
  <c r="BA33" i="96"/>
  <c r="AZ33" i="96"/>
  <c r="AY33" i="96"/>
  <c r="AX33" i="96"/>
  <c r="AW33" i="96"/>
  <c r="AV33" i="96"/>
  <c r="AU33" i="96"/>
  <c r="AT33" i="96"/>
  <c r="AS33" i="96"/>
  <c r="AR33" i="96"/>
  <c r="AQ33" i="96"/>
  <c r="AP33" i="96"/>
  <c r="AO33" i="96"/>
  <c r="AN33" i="96"/>
  <c r="AM33" i="96"/>
  <c r="AI33" i="96"/>
  <c r="AH33" i="96"/>
  <c r="BE32" i="96"/>
  <c r="BD32" i="96"/>
  <c r="BC32" i="96"/>
  <c r="BB32" i="96"/>
  <c r="BA32" i="96"/>
  <c r="AZ32" i="96"/>
  <c r="AY32" i="96"/>
  <c r="AX32" i="96"/>
  <c r="AW32" i="96"/>
  <c r="AV32" i="96"/>
  <c r="AU32" i="96"/>
  <c r="AT32" i="96"/>
  <c r="AS32" i="96"/>
  <c r="AR32" i="96"/>
  <c r="AQ32" i="96"/>
  <c r="AP32" i="96"/>
  <c r="AO32" i="96"/>
  <c r="AN32" i="96"/>
  <c r="AM32" i="96"/>
  <c r="AI32" i="96"/>
  <c r="AH32" i="96"/>
  <c r="BE31" i="96"/>
  <c r="BD31" i="96"/>
  <c r="BC31" i="96"/>
  <c r="BB31" i="96"/>
  <c r="BA31" i="96"/>
  <c r="AZ31" i="96"/>
  <c r="AY31" i="96"/>
  <c r="AX31" i="96"/>
  <c r="AW31" i="96"/>
  <c r="AV31" i="96"/>
  <c r="AU31" i="96"/>
  <c r="AT31" i="96"/>
  <c r="AS31" i="96"/>
  <c r="AR31" i="96"/>
  <c r="AQ31" i="96"/>
  <c r="AP31" i="96"/>
  <c r="AO31" i="96"/>
  <c r="AN31" i="96"/>
  <c r="AM31" i="96"/>
  <c r="AI31" i="96"/>
  <c r="AH31" i="96"/>
  <c r="BE30" i="96"/>
  <c r="BD30" i="96"/>
  <c r="BC30" i="96"/>
  <c r="BB30" i="96"/>
  <c r="BA30" i="96"/>
  <c r="AZ30" i="96"/>
  <c r="AY30" i="96"/>
  <c r="AX30" i="96"/>
  <c r="AW30" i="96"/>
  <c r="AV30" i="96"/>
  <c r="AU30" i="96"/>
  <c r="AT30" i="96"/>
  <c r="AS30" i="96"/>
  <c r="AR30" i="96"/>
  <c r="AQ30" i="96"/>
  <c r="AP30" i="96"/>
  <c r="AO30" i="96"/>
  <c r="AN30" i="96"/>
  <c r="AM30" i="96"/>
  <c r="AI30" i="96"/>
  <c r="AH30" i="96"/>
  <c r="BE29" i="96"/>
  <c r="BD29" i="96"/>
  <c r="BC29" i="96"/>
  <c r="BB29" i="96"/>
  <c r="BA29" i="96"/>
  <c r="AZ29" i="96"/>
  <c r="AY29" i="96"/>
  <c r="AX29" i="96"/>
  <c r="AW29" i="96"/>
  <c r="AV29" i="96"/>
  <c r="AU29" i="96"/>
  <c r="AT29" i="96"/>
  <c r="AS29" i="96"/>
  <c r="AR29" i="96"/>
  <c r="AQ29" i="96"/>
  <c r="AP29" i="96"/>
  <c r="AO29" i="96"/>
  <c r="AN29" i="96"/>
  <c r="AM29" i="96"/>
  <c r="AI29" i="96"/>
  <c r="AH29" i="96"/>
  <c r="BE28" i="96"/>
  <c r="BD28" i="96"/>
  <c r="BC28" i="96"/>
  <c r="BB28" i="96"/>
  <c r="BA28" i="96"/>
  <c r="AZ28" i="96"/>
  <c r="AY28" i="96"/>
  <c r="AX28" i="96"/>
  <c r="AW28" i="96"/>
  <c r="AV28" i="96"/>
  <c r="AU28" i="96"/>
  <c r="AT28" i="96"/>
  <c r="AS28" i="96"/>
  <c r="AR28" i="96"/>
  <c r="AQ28" i="96"/>
  <c r="AP28" i="96"/>
  <c r="AO28" i="96"/>
  <c r="AN28" i="96"/>
  <c r="AM28" i="96"/>
  <c r="AI28" i="96"/>
  <c r="AH28" i="96"/>
  <c r="BE27" i="96"/>
  <c r="BD27" i="96"/>
  <c r="BC27" i="96"/>
  <c r="BB27" i="96"/>
  <c r="BA27" i="96"/>
  <c r="AZ27" i="96"/>
  <c r="AY27" i="96"/>
  <c r="AX27" i="96"/>
  <c r="AW27" i="96"/>
  <c r="AV27" i="96"/>
  <c r="AU27" i="96"/>
  <c r="AT27" i="96"/>
  <c r="AS27" i="96"/>
  <c r="AR27" i="96"/>
  <c r="AQ27" i="96"/>
  <c r="AP27" i="96"/>
  <c r="AO27" i="96"/>
  <c r="AN27" i="96"/>
  <c r="AM27" i="96"/>
  <c r="AI27" i="96"/>
  <c r="AH27" i="96"/>
  <c r="BE26" i="96"/>
  <c r="BD26" i="96"/>
  <c r="BC26" i="96"/>
  <c r="BB26" i="96"/>
  <c r="BA26" i="96"/>
  <c r="AZ26" i="96"/>
  <c r="AY26" i="96"/>
  <c r="AX26" i="96"/>
  <c r="AW26" i="96"/>
  <c r="AV26" i="96"/>
  <c r="AU26" i="96"/>
  <c r="AT26" i="96"/>
  <c r="AS26" i="96"/>
  <c r="AR26" i="96"/>
  <c r="AQ26" i="96"/>
  <c r="AP26" i="96"/>
  <c r="AO26" i="96"/>
  <c r="AN26" i="96"/>
  <c r="AM26" i="96"/>
  <c r="AI26" i="96"/>
  <c r="AH26" i="96"/>
  <c r="BE25" i="96"/>
  <c r="BD25" i="96"/>
  <c r="BC25" i="96"/>
  <c r="BB25" i="96"/>
  <c r="BA25" i="96"/>
  <c r="AZ25" i="96"/>
  <c r="AY25" i="96"/>
  <c r="AX25" i="96"/>
  <c r="AW25" i="96"/>
  <c r="AV25" i="96"/>
  <c r="AU25" i="96"/>
  <c r="AT25" i="96"/>
  <c r="AS25" i="96"/>
  <c r="AR25" i="96"/>
  <c r="AQ25" i="96"/>
  <c r="AP25" i="96"/>
  <c r="AO25" i="96"/>
  <c r="AN25" i="96"/>
  <c r="AM25" i="96"/>
  <c r="AI25" i="96"/>
  <c r="AH25" i="96"/>
  <c r="BE24" i="96"/>
  <c r="BD24" i="96"/>
  <c r="BC24" i="96"/>
  <c r="BB24" i="96"/>
  <c r="BA24" i="96"/>
  <c r="AZ24" i="96"/>
  <c r="AY24" i="96"/>
  <c r="AX24" i="96"/>
  <c r="AW24" i="96"/>
  <c r="AV24" i="96"/>
  <c r="AU24" i="96"/>
  <c r="AT24" i="96"/>
  <c r="AS24" i="96"/>
  <c r="AR24" i="96"/>
  <c r="AQ24" i="96"/>
  <c r="AP24" i="96"/>
  <c r="AO24" i="96"/>
  <c r="AN24" i="96"/>
  <c r="AM24" i="96"/>
  <c r="AI24" i="96"/>
  <c r="AH24" i="96"/>
  <c r="BE23" i="96"/>
  <c r="BD23" i="96"/>
  <c r="BC23" i="96"/>
  <c r="BB23" i="96"/>
  <c r="BA23" i="96"/>
  <c r="AZ23" i="96"/>
  <c r="AY23" i="96"/>
  <c r="AX23" i="96"/>
  <c r="AW23" i="96"/>
  <c r="AV23" i="96"/>
  <c r="AU23" i="96"/>
  <c r="AT23" i="96"/>
  <c r="AS23" i="96"/>
  <c r="AR23" i="96"/>
  <c r="AQ23" i="96"/>
  <c r="AP23" i="96"/>
  <c r="AO23" i="96"/>
  <c r="AN23" i="96"/>
  <c r="AM23" i="96"/>
  <c r="AI23" i="96"/>
  <c r="AH23" i="96"/>
  <c r="BE22" i="96"/>
  <c r="BD22" i="96"/>
  <c r="BC22" i="96"/>
  <c r="BB22" i="96"/>
  <c r="BA22" i="96"/>
  <c r="AZ22" i="96"/>
  <c r="AY22" i="96"/>
  <c r="AX22" i="96"/>
  <c r="AW22" i="96"/>
  <c r="AV22" i="96"/>
  <c r="AU22" i="96"/>
  <c r="AT22" i="96"/>
  <c r="AS22" i="96"/>
  <c r="AR22" i="96"/>
  <c r="AQ22" i="96"/>
  <c r="AP22" i="96"/>
  <c r="AO22" i="96"/>
  <c r="AN22" i="96"/>
  <c r="AM22" i="96"/>
  <c r="AI22" i="96"/>
  <c r="AH22" i="96"/>
  <c r="BE21" i="96"/>
  <c r="BD21" i="96"/>
  <c r="BC21" i="96"/>
  <c r="BB21" i="96"/>
  <c r="BA21" i="96"/>
  <c r="AZ21" i="96"/>
  <c r="AY21" i="96"/>
  <c r="AX21" i="96"/>
  <c r="AW21" i="96"/>
  <c r="AV21" i="96"/>
  <c r="AU21" i="96"/>
  <c r="AT21" i="96"/>
  <c r="AS21" i="96"/>
  <c r="AR21" i="96"/>
  <c r="AQ21" i="96"/>
  <c r="AP21" i="96"/>
  <c r="AO21" i="96"/>
  <c r="AN21" i="96"/>
  <c r="AM21" i="96"/>
  <c r="AI21" i="96"/>
  <c r="AH21" i="96"/>
  <c r="BE20" i="96"/>
  <c r="BD20" i="96"/>
  <c r="BC20" i="96"/>
  <c r="BB20" i="96"/>
  <c r="BA20" i="96"/>
  <c r="AZ20" i="96"/>
  <c r="AY20" i="96"/>
  <c r="AX20" i="96"/>
  <c r="AW20" i="96"/>
  <c r="AV20" i="96"/>
  <c r="AU20" i="96"/>
  <c r="AT20" i="96"/>
  <c r="AS20" i="96"/>
  <c r="AR20" i="96"/>
  <c r="AQ20" i="96"/>
  <c r="AP20" i="96"/>
  <c r="AO20" i="96"/>
  <c r="AN20" i="96"/>
  <c r="AM20" i="96"/>
  <c r="AI20" i="96"/>
  <c r="AH20" i="96"/>
  <c r="BE19" i="96"/>
  <c r="BD19" i="96"/>
  <c r="BC19" i="96"/>
  <c r="BB19" i="96"/>
  <c r="BA19" i="96"/>
  <c r="AZ19" i="96"/>
  <c r="AY19" i="96"/>
  <c r="AX19" i="96"/>
  <c r="AW19" i="96"/>
  <c r="AV19" i="96"/>
  <c r="AU19" i="96"/>
  <c r="AT19" i="96"/>
  <c r="AS19" i="96"/>
  <c r="AR19" i="96"/>
  <c r="AQ19" i="96"/>
  <c r="AP19" i="96"/>
  <c r="AO19" i="96"/>
  <c r="AN19" i="96"/>
  <c r="AM19" i="96"/>
  <c r="AI19" i="96"/>
  <c r="AH19" i="96"/>
  <c r="BE18" i="96"/>
  <c r="BD18" i="96"/>
  <c r="BC18" i="96"/>
  <c r="BB18" i="96"/>
  <c r="BA18" i="96"/>
  <c r="AZ18" i="96"/>
  <c r="AY18" i="96"/>
  <c r="AX18" i="96"/>
  <c r="AW18" i="96"/>
  <c r="AV18" i="96"/>
  <c r="AU18" i="96"/>
  <c r="AT18" i="96"/>
  <c r="AS18" i="96"/>
  <c r="AR18" i="96"/>
  <c r="AQ18" i="96"/>
  <c r="AP18" i="96"/>
  <c r="AO18" i="96"/>
  <c r="AN18" i="96"/>
  <c r="AM18" i="96"/>
  <c r="AI18" i="96"/>
  <c r="AH18" i="96"/>
  <c r="BE17" i="96"/>
  <c r="BD17" i="96"/>
  <c r="BC17" i="96"/>
  <c r="BB17" i="96"/>
  <c r="BA17" i="96"/>
  <c r="AZ17" i="96"/>
  <c r="AY17" i="96"/>
  <c r="AX17" i="96"/>
  <c r="AW17" i="96"/>
  <c r="AV17" i="96"/>
  <c r="AU17" i="96"/>
  <c r="AT17" i="96"/>
  <c r="AS17" i="96"/>
  <c r="AR17" i="96"/>
  <c r="AQ17" i="96"/>
  <c r="AP17" i="96"/>
  <c r="AO17" i="96"/>
  <c r="AN17" i="96"/>
  <c r="AM17" i="96"/>
  <c r="AI17" i="96"/>
  <c r="AH17" i="96"/>
  <c r="BE16" i="96"/>
  <c r="BD16" i="96"/>
  <c r="BC16" i="96"/>
  <c r="BB16" i="96"/>
  <c r="BA16" i="96"/>
  <c r="AZ16" i="96"/>
  <c r="AY16" i="96"/>
  <c r="AX16" i="96"/>
  <c r="AW16" i="96"/>
  <c r="AV16" i="96"/>
  <c r="AU16" i="96"/>
  <c r="AT16" i="96"/>
  <c r="AS16" i="96"/>
  <c r="AR16" i="96"/>
  <c r="AQ16" i="96"/>
  <c r="AP16" i="96"/>
  <c r="AO16" i="96"/>
  <c r="AN16" i="96"/>
  <c r="AM16" i="96"/>
  <c r="AI16" i="96"/>
  <c r="AH16" i="96"/>
  <c r="BE15" i="96"/>
  <c r="BD15" i="96"/>
  <c r="BC15" i="96"/>
  <c r="BB15" i="96"/>
  <c r="BA15" i="96"/>
  <c r="AZ15" i="96"/>
  <c r="AY15" i="96"/>
  <c r="AX15" i="96"/>
  <c r="AW15" i="96"/>
  <c r="AV15" i="96"/>
  <c r="AU15" i="96"/>
  <c r="AT15" i="96"/>
  <c r="AS15" i="96"/>
  <c r="AR15" i="96"/>
  <c r="AQ15" i="96"/>
  <c r="AP15" i="96"/>
  <c r="AO15" i="96"/>
  <c r="AN15" i="96"/>
  <c r="AM15" i="96"/>
  <c r="AI15" i="96"/>
  <c r="AH15" i="96"/>
  <c r="BE14" i="96"/>
  <c r="BD14" i="96"/>
  <c r="BC14" i="96"/>
  <c r="BB14" i="96"/>
  <c r="BA14" i="96"/>
  <c r="AZ14" i="96"/>
  <c r="AY14" i="96"/>
  <c r="AX14" i="96"/>
  <c r="AW14" i="96"/>
  <c r="AV14" i="96"/>
  <c r="AU14" i="96"/>
  <c r="AT14" i="96"/>
  <c r="AS14" i="96"/>
  <c r="AR14" i="96"/>
  <c r="AQ14" i="96"/>
  <c r="AP14" i="96"/>
  <c r="AO14" i="96"/>
  <c r="AN14" i="96"/>
  <c r="AM14" i="96"/>
  <c r="AI14" i="96"/>
  <c r="AH14" i="96"/>
  <c r="BE13" i="96"/>
  <c r="BD13" i="96"/>
  <c r="BC13" i="96"/>
  <c r="BB13" i="96"/>
  <c r="BA13" i="96"/>
  <c r="AZ13" i="96"/>
  <c r="AY13" i="96"/>
  <c r="AX13" i="96"/>
  <c r="AW13" i="96"/>
  <c r="AV13" i="96"/>
  <c r="AU13" i="96"/>
  <c r="AT13" i="96"/>
  <c r="AS13" i="96"/>
  <c r="AR13" i="96"/>
  <c r="AQ13" i="96"/>
  <c r="AP13" i="96"/>
  <c r="AO13" i="96"/>
  <c r="AN13" i="96"/>
  <c r="AM13" i="96"/>
  <c r="AI13" i="96"/>
  <c r="AH13" i="96"/>
  <c r="BE12" i="96"/>
  <c r="BD12" i="96"/>
  <c r="BC12" i="96"/>
  <c r="BB12" i="96"/>
  <c r="BA12" i="96"/>
  <c r="AZ12" i="96"/>
  <c r="AY12" i="96"/>
  <c r="AX12" i="96"/>
  <c r="AW12" i="96"/>
  <c r="AV12" i="96"/>
  <c r="AU12" i="96"/>
  <c r="AT12" i="96"/>
  <c r="AS12" i="96"/>
  <c r="AR12" i="96"/>
  <c r="AQ12" i="96"/>
  <c r="AP12" i="96"/>
  <c r="AO12" i="96"/>
  <c r="AN12" i="96"/>
  <c r="AM12" i="96"/>
  <c r="AI12" i="96"/>
  <c r="AH12" i="96"/>
  <c r="BE11" i="96"/>
  <c r="BD11" i="96"/>
  <c r="BC11" i="96"/>
  <c r="BB11" i="96"/>
  <c r="BA11" i="96"/>
  <c r="AZ11" i="96"/>
  <c r="AY11" i="96"/>
  <c r="AX11" i="96"/>
  <c r="AW11" i="96"/>
  <c r="AV11" i="96"/>
  <c r="AU11" i="96"/>
  <c r="AT11" i="96"/>
  <c r="AS11" i="96"/>
  <c r="AR11" i="96"/>
  <c r="AQ11" i="96"/>
  <c r="AP11" i="96"/>
  <c r="AO11" i="96"/>
  <c r="AN11" i="96"/>
  <c r="AM11" i="96"/>
  <c r="AI11" i="96"/>
  <c r="AH11" i="96"/>
  <c r="BE10" i="96"/>
  <c r="BD10" i="96"/>
  <c r="BC10" i="96"/>
  <c r="BB10" i="96"/>
  <c r="BA10" i="96"/>
  <c r="AZ10" i="96"/>
  <c r="AY10" i="96"/>
  <c r="AX10" i="96"/>
  <c r="AW10" i="96"/>
  <c r="AV10" i="96"/>
  <c r="AU10" i="96"/>
  <c r="AT10" i="96"/>
  <c r="AS10" i="96"/>
  <c r="AR10" i="96"/>
  <c r="AQ10" i="96"/>
  <c r="AP10" i="96"/>
  <c r="AO10" i="96"/>
  <c r="AN10" i="96"/>
  <c r="AM10" i="96"/>
  <c r="AI10" i="96"/>
  <c r="AH10" i="96"/>
  <c r="BE9" i="96"/>
  <c r="BD9" i="96"/>
  <c r="BC9" i="96"/>
  <c r="BB9" i="96"/>
  <c r="BA9" i="96"/>
  <c r="AZ9" i="96"/>
  <c r="AY9" i="96"/>
  <c r="AX9" i="96"/>
  <c r="AW9" i="96"/>
  <c r="AV9" i="96"/>
  <c r="AU9" i="96"/>
  <c r="AT9" i="96"/>
  <c r="AS9" i="96"/>
  <c r="AR9" i="96"/>
  <c r="AQ9" i="96"/>
  <c r="AP9" i="96"/>
  <c r="AO9" i="96"/>
  <c r="AN9" i="96"/>
  <c r="AM9" i="96"/>
  <c r="AI9" i="96"/>
  <c r="AH9" i="96"/>
  <c r="AI8" i="96"/>
  <c r="AH8" i="96"/>
  <c r="BE7" i="96"/>
  <c r="BD7" i="96"/>
  <c r="BC7" i="96"/>
  <c r="BB7" i="96"/>
  <c r="BA7" i="96"/>
  <c r="AZ7" i="96"/>
  <c r="AY7" i="96"/>
  <c r="AX7" i="96"/>
  <c r="AW7" i="96"/>
  <c r="AV7" i="96"/>
  <c r="AU7" i="96"/>
  <c r="AT7" i="96"/>
  <c r="AS7" i="96"/>
  <c r="AR7" i="96"/>
  <c r="AQ7" i="96"/>
  <c r="AP7" i="96"/>
  <c r="AO7" i="96"/>
  <c r="AN7" i="96"/>
  <c r="AM7" i="96"/>
  <c r="AM100" i="62"/>
  <c r="AN100" i="62"/>
  <c r="AO100" i="62"/>
  <c r="AP100" i="62"/>
  <c r="AQ100" i="62"/>
  <c r="AR100" i="62"/>
  <c r="AS100" i="62"/>
  <c r="AT100" i="62"/>
  <c r="AU100" i="62"/>
  <c r="AV100" i="62"/>
  <c r="AW100" i="62"/>
  <c r="AX100" i="62"/>
  <c r="AY100" i="62"/>
  <c r="AZ100" i="62"/>
  <c r="BA100" i="62"/>
  <c r="BB100" i="62"/>
  <c r="BC100" i="62"/>
  <c r="BD100" i="62"/>
  <c r="BE100" i="62"/>
  <c r="AM99" i="62"/>
  <c r="AN99" i="62"/>
  <c r="AO99" i="62"/>
  <c r="AP99" i="62"/>
  <c r="AQ99" i="62"/>
  <c r="AR99" i="62"/>
  <c r="AS99" i="62"/>
  <c r="AT99" i="62"/>
  <c r="AU99" i="62"/>
  <c r="AV99" i="62"/>
  <c r="AW99" i="62"/>
  <c r="AX99" i="62"/>
  <c r="AY99" i="62"/>
  <c r="AZ99" i="62"/>
  <c r="BA99" i="62"/>
  <c r="BB99" i="62"/>
  <c r="BC99" i="62"/>
  <c r="BD99" i="62"/>
  <c r="BE99" i="62"/>
  <c r="AM102" i="62"/>
  <c r="AN102" i="62"/>
  <c r="AO102" i="62"/>
  <c r="AP102" i="62"/>
  <c r="AQ102" i="62"/>
  <c r="AR102" i="62"/>
  <c r="AS102" i="62"/>
  <c r="AT102" i="62"/>
  <c r="AU102" i="62"/>
  <c r="AV102" i="62"/>
  <c r="AW102" i="62"/>
  <c r="AX102" i="62"/>
  <c r="AY102" i="62"/>
  <c r="AZ102" i="62"/>
  <c r="BA102" i="62"/>
  <c r="BB102" i="62"/>
  <c r="BC102" i="62"/>
  <c r="BD102" i="62"/>
  <c r="BE102" i="62"/>
  <c r="AM101" i="62"/>
  <c r="AN101" i="62"/>
  <c r="AO101" i="62"/>
  <c r="AP101" i="62"/>
  <c r="AQ101" i="62"/>
  <c r="AR101" i="62"/>
  <c r="AS101" i="62"/>
  <c r="AT101" i="62"/>
  <c r="AU101" i="62"/>
  <c r="AV101" i="62"/>
  <c r="AW101" i="62"/>
  <c r="AX101" i="62"/>
  <c r="AY101" i="62"/>
  <c r="AZ101" i="62"/>
  <c r="BA101" i="62"/>
  <c r="BB101" i="62"/>
  <c r="BC101" i="62"/>
  <c r="BD101" i="62"/>
  <c r="BE101" i="62"/>
  <c r="AH55" i="62"/>
  <c r="AI55" i="62"/>
  <c r="AH54" i="62"/>
  <c r="AI54" i="62"/>
  <c r="AH50" i="62"/>
  <c r="AI50" i="62"/>
  <c r="AH51" i="62"/>
  <c r="AI51" i="62"/>
  <c r="AJ8" i="96" l="1"/>
  <c r="AJ87" i="96"/>
  <c r="AJ162" i="96"/>
  <c r="AJ11" i="97"/>
  <c r="AJ12" i="97"/>
  <c r="BF14" i="97"/>
  <c r="BF16" i="97"/>
  <c r="BF17" i="97"/>
  <c r="AJ18" i="97"/>
  <c r="BF23" i="97"/>
  <c r="AJ36" i="97"/>
  <c r="AJ37" i="97"/>
  <c r="AJ40" i="97"/>
  <c r="AJ41" i="97"/>
  <c r="AJ44" i="97"/>
  <c r="AJ45" i="97"/>
  <c r="AJ47" i="97"/>
  <c r="AJ51" i="97"/>
  <c r="B156" i="97" s="1"/>
  <c r="AJ53" i="97"/>
  <c r="BF55" i="97"/>
  <c r="BF57" i="97"/>
  <c r="AJ67" i="97"/>
  <c r="AJ71" i="97"/>
  <c r="BF71" i="97"/>
  <c r="BF87" i="97"/>
  <c r="BF96" i="97"/>
  <c r="AJ97" i="97"/>
  <c r="BF98" i="97"/>
  <c r="BF112" i="97"/>
  <c r="AJ127" i="97"/>
  <c r="BF128" i="97"/>
  <c r="BF137" i="97"/>
  <c r="BF144" i="97"/>
  <c r="AJ151" i="97"/>
  <c r="BF151" i="97"/>
  <c r="BF153" i="97"/>
  <c r="BF154" i="97"/>
  <c r="BF160" i="97"/>
  <c r="BF176" i="97"/>
  <c r="AM189" i="98"/>
  <c r="AJ10" i="98"/>
  <c r="BF10" i="98"/>
  <c r="BF12" i="98"/>
  <c r="AJ23" i="98"/>
  <c r="AJ25" i="98"/>
  <c r="AJ27" i="98"/>
  <c r="BF45" i="98"/>
  <c r="AJ48" i="98"/>
  <c r="AJ52" i="98"/>
  <c r="AJ54" i="98"/>
  <c r="B150" i="98" s="1"/>
  <c r="BF61" i="98"/>
  <c r="AJ64" i="98"/>
  <c r="AJ68" i="98"/>
  <c r="BF77" i="98"/>
  <c r="AJ78" i="98"/>
  <c r="AJ88" i="98"/>
  <c r="AJ92" i="98"/>
  <c r="AJ102" i="98"/>
  <c r="BF109" i="98"/>
  <c r="AJ115" i="98"/>
  <c r="BF115" i="98"/>
  <c r="AJ137" i="98"/>
  <c r="BF139" i="98"/>
  <c r="AJ143" i="98"/>
  <c r="AJ147" i="98"/>
  <c r="BF147" i="98"/>
  <c r="AJ166" i="98"/>
  <c r="BF173" i="98"/>
  <c r="W103" i="98"/>
  <c r="AJ181" i="98"/>
  <c r="AJ9" i="99"/>
  <c r="AJ10" i="99"/>
  <c r="AJ31" i="99"/>
  <c r="BF31" i="99"/>
  <c r="BF40" i="99"/>
  <c r="AJ140" i="99"/>
  <c r="AJ156" i="99"/>
  <c r="AJ176" i="99"/>
  <c r="W103" i="99"/>
  <c r="AJ180" i="99"/>
  <c r="AJ9" i="100"/>
  <c r="AJ31" i="100"/>
  <c r="BF31" i="100"/>
  <c r="BF40" i="100"/>
  <c r="BF42" i="100"/>
  <c r="BF53" i="100"/>
  <c r="BF69" i="100"/>
  <c r="BF88" i="100"/>
  <c r="BF95" i="100"/>
  <c r="AJ99" i="100"/>
  <c r="AJ103" i="100"/>
  <c r="AJ117" i="100"/>
  <c r="BF120" i="100"/>
  <c r="BF122" i="100"/>
  <c r="AJ133" i="100"/>
  <c r="AJ143" i="100"/>
  <c r="BF143" i="100"/>
  <c r="BF152" i="100"/>
  <c r="BF159" i="100"/>
  <c r="AJ163" i="100"/>
  <c r="AJ167" i="100"/>
  <c r="BF175" i="100"/>
  <c r="AJ16" i="101"/>
  <c r="BF37" i="101"/>
  <c r="AJ47" i="101"/>
  <c r="AJ53" i="101"/>
  <c r="BF53" i="101"/>
  <c r="BF104" i="101"/>
  <c r="AJ108" i="101"/>
  <c r="AJ112" i="101"/>
  <c r="AJ116" i="101"/>
  <c r="BF126" i="101"/>
  <c r="AJ127" i="101"/>
  <c r="BF142" i="101"/>
  <c r="AJ143" i="101"/>
  <c r="BF187" i="101"/>
  <c r="BF188" i="101"/>
  <c r="BF11" i="102"/>
  <c r="BF32" i="102"/>
  <c r="BF40" i="102"/>
  <c r="BF54" i="102"/>
  <c r="BF70" i="102"/>
  <c r="BF86" i="102"/>
  <c r="BF94" i="102"/>
  <c r="BF102" i="102"/>
  <c r="BF142" i="102"/>
  <c r="BF150" i="102"/>
  <c r="BF174" i="102"/>
  <c r="BF182" i="102"/>
  <c r="AJ41" i="101"/>
  <c r="AJ49" i="101"/>
  <c r="BF97" i="101"/>
  <c r="BF99" i="101"/>
  <c r="BF120" i="101"/>
  <c r="AJ121" i="101"/>
  <c r="AJ125" i="101"/>
  <c r="BF129" i="101"/>
  <c r="BF131" i="101"/>
  <c r="BF136" i="101"/>
  <c r="AJ137" i="101"/>
  <c r="AJ141" i="101"/>
  <c r="AJ144" i="101"/>
  <c r="AJ145" i="101"/>
  <c r="AJ152" i="101"/>
  <c r="BF152" i="101"/>
  <c r="AJ153" i="101"/>
  <c r="AJ157" i="101"/>
  <c r="W103" i="101"/>
  <c r="AJ9" i="102"/>
  <c r="AJ17" i="102"/>
  <c r="BF23" i="102"/>
  <c r="AJ24" i="102"/>
  <c r="BF29" i="102"/>
  <c r="AJ38" i="102"/>
  <c r="AJ60" i="102"/>
  <c r="AJ68" i="102"/>
  <c r="AJ76" i="102"/>
  <c r="AJ84" i="102"/>
  <c r="AJ92" i="102"/>
  <c r="AJ96" i="102"/>
  <c r="AJ100" i="102"/>
  <c r="BF100" i="102"/>
  <c r="AJ105" i="102"/>
  <c r="BF110" i="102"/>
  <c r="AJ111" i="102"/>
  <c r="BF118" i="102"/>
  <c r="AJ119" i="102"/>
  <c r="AJ134" i="102"/>
  <c r="BF140" i="102"/>
  <c r="AJ144" i="102"/>
  <c r="AJ145" i="102"/>
  <c r="BF148" i="102"/>
  <c r="AJ152" i="102"/>
  <c r="AJ158" i="102"/>
  <c r="AJ166" i="102"/>
  <c r="BF172" i="102"/>
  <c r="AJ176" i="102"/>
  <c r="W103" i="102"/>
  <c r="AJ180" i="102"/>
  <c r="BF180" i="102"/>
  <c r="AJ184" i="102"/>
  <c r="AJ187" i="102"/>
  <c r="W103" i="96"/>
  <c r="BF29" i="97"/>
  <c r="AJ59" i="97"/>
  <c r="BF64" i="97"/>
  <c r="BF73" i="97"/>
  <c r="AJ75" i="97"/>
  <c r="AJ79" i="97"/>
  <c r="BF80" i="97"/>
  <c r="AJ91" i="97"/>
  <c r="AJ95" i="97"/>
  <c r="AJ99" i="97"/>
  <c r="AJ103" i="97"/>
  <c r="BF103" i="97"/>
  <c r="BF105" i="97"/>
  <c r="AJ119" i="97"/>
  <c r="BF119" i="97"/>
  <c r="BF121" i="97"/>
  <c r="BF135" i="97"/>
  <c r="AJ143" i="97"/>
  <c r="AJ147" i="97"/>
  <c r="AJ159" i="97"/>
  <c r="AJ163" i="97"/>
  <c r="AJ167" i="97"/>
  <c r="BF167" i="97"/>
  <c r="BF169" i="97"/>
  <c r="BF170" i="97"/>
  <c r="AJ183" i="97"/>
  <c r="BF183" i="97"/>
  <c r="BF186" i="97"/>
  <c r="BF15" i="98"/>
  <c r="AJ16" i="98"/>
  <c r="BF18" i="98"/>
  <c r="AJ19" i="98"/>
  <c r="AJ21" i="98"/>
  <c r="AJ32" i="98"/>
  <c r="AJ56" i="98"/>
  <c r="AJ60" i="98"/>
  <c r="AJ80" i="98"/>
  <c r="AJ84" i="98"/>
  <c r="BF93" i="98"/>
  <c r="AJ104" i="98"/>
  <c r="AJ108" i="98"/>
  <c r="BF123" i="98"/>
  <c r="AJ127" i="98"/>
  <c r="AJ131" i="98"/>
  <c r="BF131" i="98"/>
  <c r="BF155" i="98"/>
  <c r="AJ159" i="98"/>
  <c r="AJ168" i="98"/>
  <c r="AJ172" i="98"/>
  <c r="AJ11" i="99"/>
  <c r="BF70" i="99"/>
  <c r="AJ76" i="99"/>
  <c r="AJ80" i="99"/>
  <c r="AJ88" i="99"/>
  <c r="AJ92" i="99"/>
  <c r="AJ96" i="99"/>
  <c r="AJ100" i="99"/>
  <c r="AJ104" i="99"/>
  <c r="AJ108" i="99"/>
  <c r="AJ112" i="99"/>
  <c r="AJ116" i="99"/>
  <c r="AJ120" i="99"/>
  <c r="AJ124" i="99"/>
  <c r="AJ128" i="99"/>
  <c r="AJ132" i="99"/>
  <c r="AJ136" i="99"/>
  <c r="AJ144" i="99"/>
  <c r="AJ148" i="99"/>
  <c r="AJ152" i="99"/>
  <c r="AJ160" i="99"/>
  <c r="AJ164" i="99"/>
  <c r="AJ168" i="99"/>
  <c r="AJ182" i="99"/>
  <c r="AN189" i="100"/>
  <c r="AR189" i="100"/>
  <c r="AV189" i="100"/>
  <c r="AZ189" i="100"/>
  <c r="BD189" i="100"/>
  <c r="AJ15" i="100"/>
  <c r="BF15" i="100"/>
  <c r="AJ19" i="100"/>
  <c r="AJ23" i="100"/>
  <c r="BF23" i="100"/>
  <c r="AJ76" i="100"/>
  <c r="BF79" i="100"/>
  <c r="AJ83" i="100"/>
  <c r="AJ87" i="100"/>
  <c r="AJ101" i="100"/>
  <c r="BF104" i="100"/>
  <c r="BF106" i="100"/>
  <c r="AJ111" i="100"/>
  <c r="BF111" i="100"/>
  <c r="BF127" i="100"/>
  <c r="AJ131" i="100"/>
  <c r="AJ135" i="100"/>
  <c r="BF136" i="100"/>
  <c r="AJ151" i="100"/>
  <c r="AJ165" i="100"/>
  <c r="BF168" i="100"/>
  <c r="BF184" i="100"/>
  <c r="BF13" i="101"/>
  <c r="AJ24" i="101"/>
  <c r="BF26" i="101"/>
  <c r="BF27" i="101"/>
  <c r="BF62" i="101"/>
  <c r="BF113" i="101"/>
  <c r="BF115" i="101"/>
  <c r="AJ64" i="96"/>
  <c r="AJ125" i="96"/>
  <c r="AJ143" i="96"/>
  <c r="AJ151" i="96"/>
  <c r="AJ17" i="97"/>
  <c r="AJ23" i="97"/>
  <c r="AJ62" i="97"/>
  <c r="AJ132" i="97"/>
  <c r="AJ148" i="97"/>
  <c r="W103" i="97"/>
  <c r="AJ13" i="98"/>
  <c r="BF13" i="98"/>
  <c r="AJ47" i="98"/>
  <c r="AJ51" i="98"/>
  <c r="B153" i="98" s="1"/>
  <c r="BF51" i="98"/>
  <c r="AJ63" i="98"/>
  <c r="AJ67" i="98"/>
  <c r="BF67" i="98"/>
  <c r="AJ91" i="98"/>
  <c r="BF91" i="98"/>
  <c r="AJ128" i="98"/>
  <c r="AJ132" i="98"/>
  <c r="BF141" i="98"/>
  <c r="AJ142" i="98"/>
  <c r="AJ160" i="98"/>
  <c r="AJ179" i="98"/>
  <c r="AJ183" i="98"/>
  <c r="BF183" i="98"/>
  <c r="BF12" i="99"/>
  <c r="BF14" i="99"/>
  <c r="BF15" i="99"/>
  <c r="AJ16" i="99"/>
  <c r="AJ24" i="99"/>
  <c r="BF47" i="99"/>
  <c r="BF67" i="99"/>
  <c r="BF80" i="99"/>
  <c r="BF88" i="99"/>
  <c r="BF96" i="99"/>
  <c r="BF104" i="99"/>
  <c r="BF112" i="99"/>
  <c r="BF120" i="99"/>
  <c r="BF128" i="99"/>
  <c r="BF136" i="99"/>
  <c r="BF144" i="99"/>
  <c r="BF152" i="99"/>
  <c r="BF160" i="99"/>
  <c r="BF168" i="99"/>
  <c r="BF183" i="99"/>
  <c r="BF186" i="99"/>
  <c r="BF14" i="100"/>
  <c r="BF22" i="100"/>
  <c r="AJ28" i="100"/>
  <c r="BF37" i="100"/>
  <c r="BF47" i="100"/>
  <c r="BF58" i="100"/>
  <c r="BF63" i="100"/>
  <c r="U103" i="100"/>
  <c r="BF72" i="100"/>
  <c r="BF101" i="100"/>
  <c r="BF165" i="100"/>
  <c r="BF181" i="100"/>
  <c r="BF145" i="101"/>
  <c r="BF147" i="101"/>
  <c r="BF161" i="101"/>
  <c r="AJ162" i="101"/>
  <c r="BF163" i="101"/>
  <c r="BF177" i="101"/>
  <c r="AJ178" i="101"/>
  <c r="AJ11" i="102"/>
  <c r="AJ15" i="102"/>
  <c r="BF16" i="102"/>
  <c r="AJ102" i="102"/>
  <c r="AJ109" i="102"/>
  <c r="AJ113" i="102"/>
  <c r="BF124" i="102"/>
  <c r="AJ128" i="102"/>
  <c r="AJ132" i="102"/>
  <c r="BF132" i="102"/>
  <c r="AJ142" i="102"/>
  <c r="AJ150" i="102"/>
  <c r="BF156" i="102"/>
  <c r="AJ160" i="102"/>
  <c r="AJ164" i="102"/>
  <c r="BF164" i="102"/>
  <c r="AJ168" i="102"/>
  <c r="AJ174" i="102"/>
  <c r="AJ182" i="102"/>
  <c r="AJ43" i="106"/>
  <c r="AJ62" i="106"/>
  <c r="AJ78" i="106"/>
  <c r="AJ122" i="106"/>
  <c r="AJ126" i="106"/>
  <c r="AJ150" i="106"/>
  <c r="AJ154" i="106"/>
  <c r="AJ158" i="106"/>
  <c r="AJ64" i="106"/>
  <c r="AJ35" i="106"/>
  <c r="AJ39" i="106"/>
  <c r="BF43" i="106"/>
  <c r="AJ19" i="106"/>
  <c r="AJ40" i="106"/>
  <c r="AJ51" i="106"/>
  <c r="B156" i="106" s="1"/>
  <c r="AJ55" i="106"/>
  <c r="B154" i="106" s="1"/>
  <c r="AJ71" i="106"/>
  <c r="AJ75" i="106"/>
  <c r="AJ83" i="106"/>
  <c r="AJ91" i="106"/>
  <c r="AJ99" i="106"/>
  <c r="AJ103" i="106"/>
  <c r="AJ115" i="106"/>
  <c r="AJ139" i="106"/>
  <c r="AJ143" i="106"/>
  <c r="AJ147" i="106"/>
  <c r="AJ167" i="106"/>
  <c r="W103" i="106"/>
  <c r="G24" i="137" s="1"/>
  <c r="BF125" i="106"/>
  <c r="AJ186" i="106"/>
  <c r="AJ15" i="106"/>
  <c r="AJ154" i="105"/>
  <c r="AJ155" i="105"/>
  <c r="AJ162" i="105"/>
  <c r="AJ163" i="105"/>
  <c r="AJ186" i="105"/>
  <c r="AJ132" i="105"/>
  <c r="AJ140" i="105"/>
  <c r="AJ103" i="105"/>
  <c r="AJ111" i="105"/>
  <c r="AJ119" i="105"/>
  <c r="AJ131" i="105"/>
  <c r="BF15" i="105"/>
  <c r="BF23" i="105"/>
  <c r="BF94" i="105"/>
  <c r="BF102" i="105"/>
  <c r="BF110" i="105"/>
  <c r="BF118" i="105"/>
  <c r="BF130" i="105"/>
  <c r="BF131" i="105"/>
  <c r="AJ99" i="105"/>
  <c r="AJ123" i="105"/>
  <c r="AJ15" i="105"/>
  <c r="BF16" i="105"/>
  <c r="AJ23" i="105"/>
  <c r="BF24" i="105"/>
  <c r="AJ31" i="105"/>
  <c r="AJ39" i="105"/>
  <c r="BF39" i="105"/>
  <c r="AJ47" i="105"/>
  <c r="BF47" i="105"/>
  <c r="AJ55" i="105"/>
  <c r="B255" i="105" s="1"/>
  <c r="BF55" i="105"/>
  <c r="AJ63" i="105"/>
  <c r="BF63" i="105"/>
  <c r="AJ71" i="105"/>
  <c r="BF71" i="105"/>
  <c r="AJ79" i="105"/>
  <c r="BF79" i="105"/>
  <c r="AJ87" i="105"/>
  <c r="BF87" i="105"/>
  <c r="AJ95" i="105"/>
  <c r="BF95" i="105"/>
  <c r="BF103" i="105"/>
  <c r="BF111" i="105"/>
  <c r="BF119" i="105"/>
  <c r="BF147" i="105"/>
  <c r="BF163" i="105"/>
  <c r="BF179" i="105"/>
  <c r="AJ14" i="105"/>
  <c r="AJ22" i="105"/>
  <c r="BF124" i="105"/>
  <c r="BF146" i="105"/>
  <c r="AM189" i="105"/>
  <c r="AQ189" i="105"/>
  <c r="AU189" i="105"/>
  <c r="AY189" i="105"/>
  <c r="BC189" i="105"/>
  <c r="BF17" i="105"/>
  <c r="BF25" i="105"/>
  <c r="AJ107" i="105"/>
  <c r="AJ115" i="105"/>
  <c r="BF140" i="105"/>
  <c r="BF156" i="105"/>
  <c r="BF172" i="105"/>
  <c r="BF174" i="105"/>
  <c r="AJ32" i="105"/>
  <c r="AJ40" i="105"/>
  <c r="AJ48" i="105"/>
  <c r="AJ64" i="105"/>
  <c r="AJ72" i="105"/>
  <c r="AJ80" i="105"/>
  <c r="AJ88" i="105"/>
  <c r="AJ135" i="105"/>
  <c r="AJ147" i="105"/>
  <c r="AJ179" i="105"/>
  <c r="AJ187" i="105"/>
  <c r="AJ9" i="105"/>
  <c r="AJ13" i="105"/>
  <c r="AJ17" i="105"/>
  <c r="AJ21" i="105"/>
  <c r="AJ25" i="105"/>
  <c r="AJ29" i="105"/>
  <c r="W103" i="105"/>
  <c r="AJ12" i="105"/>
  <c r="AJ20" i="105"/>
  <c r="AJ28" i="105"/>
  <c r="AJ36" i="105"/>
  <c r="AJ44" i="105"/>
  <c r="AJ68" i="105"/>
  <c r="AJ76" i="105"/>
  <c r="AJ84" i="105"/>
  <c r="AJ92" i="105"/>
  <c r="AJ100" i="105"/>
  <c r="AJ108" i="105"/>
  <c r="AJ116" i="105"/>
  <c r="AJ143" i="105"/>
  <c r="AJ167" i="105"/>
  <c r="AJ175" i="105"/>
  <c r="AJ183" i="105"/>
  <c r="AJ34" i="105"/>
  <c r="AJ42" i="105"/>
  <c r="AJ50" i="105"/>
  <c r="B256" i="105" s="1"/>
  <c r="AJ58" i="105"/>
  <c r="AJ66" i="105"/>
  <c r="AJ74" i="105"/>
  <c r="AJ82" i="105"/>
  <c r="AJ90" i="105"/>
  <c r="AJ98" i="105"/>
  <c r="AJ106" i="105"/>
  <c r="AJ114" i="105"/>
  <c r="AJ122" i="105"/>
  <c r="AJ130" i="105"/>
  <c r="AJ133" i="105"/>
  <c r="AJ141" i="105"/>
  <c r="AJ165" i="105"/>
  <c r="D133" i="60"/>
  <c r="H133" i="60"/>
  <c r="L133" i="60"/>
  <c r="P133" i="60"/>
  <c r="T133" i="60"/>
  <c r="C134" i="60"/>
  <c r="G134" i="60"/>
  <c r="K134" i="60"/>
  <c r="O134" i="60"/>
  <c r="S134" i="60"/>
  <c r="B135" i="60"/>
  <c r="F135" i="60"/>
  <c r="J135" i="60"/>
  <c r="N135" i="60"/>
  <c r="R135" i="60"/>
  <c r="E136" i="60"/>
  <c r="I136" i="60"/>
  <c r="M136" i="60"/>
  <c r="Q136" i="60"/>
  <c r="B133" i="60"/>
  <c r="F133" i="60"/>
  <c r="J133" i="60"/>
  <c r="N133" i="60"/>
  <c r="R133" i="60"/>
  <c r="E134" i="60"/>
  <c r="I134" i="60"/>
  <c r="M134" i="60"/>
  <c r="E133" i="60"/>
  <c r="I133" i="60"/>
  <c r="M133" i="60"/>
  <c r="Q133" i="60"/>
  <c r="D134" i="60"/>
  <c r="H134" i="60"/>
  <c r="L134" i="60"/>
  <c r="P134" i="60"/>
  <c r="T134" i="60"/>
  <c r="C135" i="60"/>
  <c r="G135" i="60"/>
  <c r="K135" i="60"/>
  <c r="O135" i="60"/>
  <c r="S135" i="60"/>
  <c r="B136" i="60"/>
  <c r="F136" i="60"/>
  <c r="J136" i="60"/>
  <c r="N136" i="60"/>
  <c r="R136" i="60"/>
  <c r="Q134" i="60"/>
  <c r="D135" i="60"/>
  <c r="H135" i="60"/>
  <c r="L135" i="60"/>
  <c r="P135" i="60"/>
  <c r="T135" i="60"/>
  <c r="C136" i="60"/>
  <c r="G136" i="60"/>
  <c r="K136" i="60"/>
  <c r="O136" i="60"/>
  <c r="S136" i="60"/>
  <c r="C133" i="60"/>
  <c r="G133" i="60"/>
  <c r="K133" i="60"/>
  <c r="O133" i="60"/>
  <c r="S133" i="60"/>
  <c r="B134" i="60"/>
  <c r="F134" i="60"/>
  <c r="J134" i="60"/>
  <c r="N134" i="60"/>
  <c r="R134" i="60"/>
  <c r="E135" i="60"/>
  <c r="I135" i="60"/>
  <c r="M135" i="60"/>
  <c r="Q135" i="60"/>
  <c r="D136" i="60"/>
  <c r="H136" i="60"/>
  <c r="L136" i="60"/>
  <c r="P136" i="60"/>
  <c r="T136" i="60"/>
  <c r="AJ164" i="106"/>
  <c r="AJ171" i="106"/>
  <c r="AJ175" i="106"/>
  <c r="AJ179" i="106"/>
  <c r="AJ11" i="106"/>
  <c r="AJ22" i="106"/>
  <c r="AJ26" i="106"/>
  <c r="AJ131" i="106"/>
  <c r="AJ135" i="106"/>
  <c r="AJ163" i="106"/>
  <c r="AJ16" i="105"/>
  <c r="AJ35" i="105"/>
  <c r="AJ67" i="105"/>
  <c r="AJ83" i="105"/>
  <c r="AJ96" i="105"/>
  <c r="AJ102" i="105"/>
  <c r="AJ112" i="105"/>
  <c r="AJ118" i="105"/>
  <c r="AJ125" i="105"/>
  <c r="AJ148" i="105"/>
  <c r="AJ151" i="105"/>
  <c r="AJ156" i="105"/>
  <c r="AJ159" i="105"/>
  <c r="AJ170" i="105"/>
  <c r="AJ171" i="105"/>
  <c r="AJ178" i="105"/>
  <c r="AJ181" i="105"/>
  <c r="AI188" i="105"/>
  <c r="AJ172" i="105"/>
  <c r="AJ24" i="105"/>
  <c r="AJ43" i="105"/>
  <c r="AJ49" i="105"/>
  <c r="AJ59" i="105"/>
  <c r="AJ65" i="105"/>
  <c r="AJ75" i="105"/>
  <c r="AJ81" i="105"/>
  <c r="AJ91" i="105"/>
  <c r="AJ94" i="105"/>
  <c r="AJ97" i="105"/>
  <c r="AJ104" i="105"/>
  <c r="AJ110" i="105"/>
  <c r="AJ120" i="105"/>
  <c r="AJ124" i="105"/>
  <c r="AJ127" i="105"/>
  <c r="AJ139" i="105"/>
  <c r="AJ146" i="105"/>
  <c r="AJ149" i="105"/>
  <c r="AJ157" i="105"/>
  <c r="AJ12" i="102"/>
  <c r="AJ13" i="102"/>
  <c r="AJ36" i="102"/>
  <c r="AJ37" i="102"/>
  <c r="AJ44" i="102"/>
  <c r="AJ54" i="102"/>
  <c r="B152" i="102" s="1"/>
  <c r="AJ59" i="102"/>
  <c r="AJ62" i="102"/>
  <c r="AJ67" i="102"/>
  <c r="AJ70" i="102"/>
  <c r="AJ75" i="102"/>
  <c r="AJ78" i="102"/>
  <c r="AJ83" i="102"/>
  <c r="AJ86" i="102"/>
  <c r="AJ91" i="102"/>
  <c r="AJ94" i="102"/>
  <c r="AJ104" i="102"/>
  <c r="AJ110" i="102"/>
  <c r="AJ120" i="102"/>
  <c r="AJ126" i="102"/>
  <c r="AJ136" i="102"/>
  <c r="AJ141" i="102"/>
  <c r="AJ151" i="102"/>
  <c r="AJ157" i="102"/>
  <c r="AJ167" i="102"/>
  <c r="AJ173" i="102"/>
  <c r="AJ183" i="102"/>
  <c r="AJ48" i="102"/>
  <c r="AJ56" i="102"/>
  <c r="AJ64" i="102"/>
  <c r="AJ72" i="102"/>
  <c r="AJ80" i="102"/>
  <c r="AJ88" i="102"/>
  <c r="AJ101" i="102"/>
  <c r="AJ117" i="102"/>
  <c r="AJ133" i="102"/>
  <c r="AJ43" i="102"/>
  <c r="AJ51" i="102"/>
  <c r="B155" i="102" s="1"/>
  <c r="AJ53" i="102"/>
  <c r="AJ61" i="102"/>
  <c r="AJ69" i="102"/>
  <c r="AJ77" i="102"/>
  <c r="AJ85" i="102"/>
  <c r="AJ93" i="102"/>
  <c r="AJ149" i="102"/>
  <c r="AJ165" i="102"/>
  <c r="AJ181" i="102"/>
  <c r="AJ31" i="101"/>
  <c r="AJ44" i="101"/>
  <c r="AJ76" i="101"/>
  <c r="AJ82" i="101"/>
  <c r="AJ95" i="101"/>
  <c r="AJ114" i="101"/>
  <c r="AJ156" i="101"/>
  <c r="AJ161" i="101"/>
  <c r="AJ164" i="101"/>
  <c r="AJ168" i="101"/>
  <c r="AJ174" i="101"/>
  <c r="AJ184" i="101"/>
  <c r="AJ11" i="101"/>
  <c r="AJ12" i="101"/>
  <c r="AJ19" i="101"/>
  <c r="AJ28" i="101"/>
  <c r="AJ33" i="101"/>
  <c r="AJ39" i="101"/>
  <c r="AJ57" i="101"/>
  <c r="AJ68" i="101"/>
  <c r="AJ89" i="101"/>
  <c r="AJ92" i="101"/>
  <c r="AJ93" i="101"/>
  <c r="AJ96" i="101"/>
  <c r="AJ97" i="101"/>
  <c r="AJ100" i="101"/>
  <c r="AJ111" i="101"/>
  <c r="AJ129" i="101"/>
  <c r="AJ132" i="101"/>
  <c r="AJ146" i="101"/>
  <c r="AJ30" i="101"/>
  <c r="AJ43" i="101"/>
  <c r="AJ81" i="101"/>
  <c r="AJ105" i="101"/>
  <c r="AJ109" i="101"/>
  <c r="AJ113" i="101"/>
  <c r="AJ8" i="100"/>
  <c r="AJ11" i="100"/>
  <c r="AJ17" i="100"/>
  <c r="AJ39" i="100"/>
  <c r="AJ54" i="100"/>
  <c r="B242" i="100" s="1"/>
  <c r="AJ70" i="100"/>
  <c r="AJ98" i="100"/>
  <c r="AJ102" i="100"/>
  <c r="AJ107" i="100"/>
  <c r="AJ115" i="100"/>
  <c r="AJ119" i="100"/>
  <c r="AJ130" i="100"/>
  <c r="AJ134" i="100"/>
  <c r="AJ140" i="100"/>
  <c r="AJ147" i="100"/>
  <c r="AJ162" i="100"/>
  <c r="AJ166" i="100"/>
  <c r="AJ171" i="100"/>
  <c r="AJ178" i="100"/>
  <c r="AJ182" i="100"/>
  <c r="AJ91" i="100"/>
  <c r="AJ96" i="100"/>
  <c r="AJ179" i="100"/>
  <c r="AJ183" i="100"/>
  <c r="AJ35" i="100"/>
  <c r="AJ43" i="100"/>
  <c r="AJ139" i="100"/>
  <c r="AJ177" i="100"/>
  <c r="W103" i="100"/>
  <c r="AJ19" i="99"/>
  <c r="AJ20" i="99"/>
  <c r="AJ26" i="99"/>
  <c r="AJ32" i="99"/>
  <c r="AJ35" i="99"/>
  <c r="AJ41" i="99"/>
  <c r="AJ68" i="99"/>
  <c r="AJ139" i="99"/>
  <c r="AJ155" i="99"/>
  <c r="AJ161" i="99"/>
  <c r="AJ165" i="99"/>
  <c r="AJ169" i="99"/>
  <c r="AJ175" i="99"/>
  <c r="AJ179" i="99"/>
  <c r="AJ8" i="99"/>
  <c r="AJ17" i="99"/>
  <c r="AJ18" i="99"/>
  <c r="AJ27" i="99"/>
  <c r="AJ30" i="99"/>
  <c r="AJ33" i="99"/>
  <c r="AJ43" i="99"/>
  <c r="AJ54" i="99"/>
  <c r="B155" i="99" s="1"/>
  <c r="AJ55" i="99"/>
  <c r="B156" i="99" s="1"/>
  <c r="AJ58" i="99"/>
  <c r="AJ62" i="99"/>
  <c r="AJ71" i="99"/>
  <c r="AJ79" i="99"/>
  <c r="AJ87" i="99"/>
  <c r="AJ91" i="99"/>
  <c r="AJ95" i="99"/>
  <c r="AJ99" i="99"/>
  <c r="AJ103" i="99"/>
  <c r="AJ107" i="99"/>
  <c r="AJ111" i="99"/>
  <c r="AJ115" i="99"/>
  <c r="AJ119" i="99"/>
  <c r="AJ123" i="99"/>
  <c r="AJ127" i="99"/>
  <c r="AJ131" i="99"/>
  <c r="AJ135" i="99"/>
  <c r="AJ143" i="99"/>
  <c r="AJ147" i="99"/>
  <c r="AJ151" i="99"/>
  <c r="AJ157" i="99"/>
  <c r="AJ163" i="99"/>
  <c r="AJ167" i="99"/>
  <c r="AJ171" i="99"/>
  <c r="AJ173" i="99"/>
  <c r="AJ177" i="99"/>
  <c r="AJ17" i="98"/>
  <c r="AJ35" i="98"/>
  <c r="AJ38" i="98"/>
  <c r="AJ70" i="98"/>
  <c r="AJ76" i="98"/>
  <c r="AJ86" i="98"/>
  <c r="AJ94" i="98"/>
  <c r="AJ100" i="98"/>
  <c r="AJ110" i="98"/>
  <c r="AJ118" i="98"/>
  <c r="AJ124" i="98"/>
  <c r="AJ134" i="98"/>
  <c r="AJ140" i="98"/>
  <c r="AJ150" i="98"/>
  <c r="AJ156" i="98"/>
  <c r="AJ164" i="98"/>
  <c r="AJ174" i="98"/>
  <c r="AJ180" i="98"/>
  <c r="AJ187" i="98"/>
  <c r="AJ14" i="98"/>
  <c r="AJ22" i="98"/>
  <c r="AJ41" i="98"/>
  <c r="AJ49" i="98"/>
  <c r="AJ57" i="98"/>
  <c r="AJ65" i="98"/>
  <c r="AJ71" i="98"/>
  <c r="AJ81" i="98"/>
  <c r="AJ89" i="98"/>
  <c r="AJ95" i="98"/>
  <c r="AJ105" i="98"/>
  <c r="AJ111" i="98"/>
  <c r="AJ119" i="98"/>
  <c r="AJ129" i="98"/>
  <c r="AJ135" i="98"/>
  <c r="AJ145" i="98"/>
  <c r="AJ151" i="98"/>
  <c r="AJ169" i="98"/>
  <c r="AJ175" i="98"/>
  <c r="AJ185" i="98"/>
  <c r="AJ37" i="98"/>
  <c r="AJ45" i="98"/>
  <c r="AJ61" i="98"/>
  <c r="AJ69" i="98"/>
  <c r="AJ85" i="98"/>
  <c r="AJ93" i="98"/>
  <c r="AJ109" i="98"/>
  <c r="AJ117" i="98"/>
  <c r="AJ133" i="98"/>
  <c r="AJ149" i="98"/>
  <c r="AJ173" i="98"/>
  <c r="AJ21" i="97"/>
  <c r="AJ29" i="97"/>
  <c r="AJ57" i="97"/>
  <c r="AJ61" i="97"/>
  <c r="AJ68" i="97"/>
  <c r="AJ69" i="97"/>
  <c r="AJ83" i="97"/>
  <c r="AJ100" i="97"/>
  <c r="AJ101" i="97"/>
  <c r="AJ107" i="97"/>
  <c r="AJ111" i="97"/>
  <c r="AJ115" i="97"/>
  <c r="AJ164" i="97"/>
  <c r="AJ171" i="97"/>
  <c r="AJ179" i="97"/>
  <c r="AJ13" i="97"/>
  <c r="AJ35" i="97"/>
  <c r="AJ38" i="97"/>
  <c r="AJ39" i="97"/>
  <c r="AJ43" i="97"/>
  <c r="AJ48" i="97"/>
  <c r="AJ49" i="97"/>
  <c r="AJ85" i="97"/>
  <c r="AJ105" i="97"/>
  <c r="AJ109" i="97"/>
  <c r="AJ116" i="97"/>
  <c r="AJ117" i="97"/>
  <c r="AJ123" i="97"/>
  <c r="AJ131" i="97"/>
  <c r="AJ137" i="97"/>
  <c r="AJ142" i="97"/>
  <c r="AJ155" i="97"/>
  <c r="AJ180" i="97"/>
  <c r="AJ181" i="97"/>
  <c r="AJ187" i="97"/>
  <c r="AJ28" i="97"/>
  <c r="AJ121" i="97"/>
  <c r="AJ125" i="97"/>
  <c r="AJ153" i="97"/>
  <c r="AJ157" i="97"/>
  <c r="AJ26" i="96"/>
  <c r="AJ79" i="96"/>
  <c r="AJ99" i="96"/>
  <c r="AJ167" i="96"/>
  <c r="AJ16" i="96"/>
  <c r="AJ20" i="96"/>
  <c r="AJ28" i="96"/>
  <c r="AJ32" i="96"/>
  <c r="AJ76" i="96"/>
  <c r="AJ163" i="96"/>
  <c r="C45" i="107"/>
  <c r="C79" i="111" s="1"/>
  <c r="C49" i="107"/>
  <c r="C81" i="111" s="1"/>
  <c r="C50" i="107"/>
  <c r="C82" i="111" s="1"/>
  <c r="AJ141" i="104"/>
  <c r="AJ157" i="104"/>
  <c r="AJ73" i="104"/>
  <c r="AJ109" i="104"/>
  <c r="AJ50" i="104"/>
  <c r="B157" i="104" s="1"/>
  <c r="BF70" i="104"/>
  <c r="BF86" i="104"/>
  <c r="BF150" i="104"/>
  <c r="AJ173" i="104"/>
  <c r="AJ45" i="104"/>
  <c r="AJ110" i="104"/>
  <c r="AJ114" i="104"/>
  <c r="AJ33" i="104"/>
  <c r="BF131" i="104"/>
  <c r="BF176" i="104"/>
  <c r="BF45" i="104"/>
  <c r="BF109" i="104"/>
  <c r="BF112" i="104"/>
  <c r="AJ126" i="104"/>
  <c r="AJ37" i="104"/>
  <c r="AJ48" i="104"/>
  <c r="AJ112" i="104"/>
  <c r="AJ116" i="104"/>
  <c r="AJ132" i="104"/>
  <c r="W103" i="104"/>
  <c r="AJ165" i="104"/>
  <c r="AJ169" i="104"/>
  <c r="AJ86" i="104"/>
  <c r="AJ90" i="104"/>
  <c r="AJ67" i="104"/>
  <c r="AJ38" i="104"/>
  <c r="AJ42" i="104"/>
  <c r="AJ61" i="104"/>
  <c r="AJ81" i="104"/>
  <c r="AJ85" i="104"/>
  <c r="AJ96" i="104"/>
  <c r="AJ100" i="104"/>
  <c r="AJ115" i="104"/>
  <c r="AJ119" i="104"/>
  <c r="AJ135" i="104"/>
  <c r="AJ151" i="104"/>
  <c r="AJ170" i="104"/>
  <c r="AJ177" i="104"/>
  <c r="AJ181" i="104"/>
  <c r="AJ185" i="104"/>
  <c r="AJ97" i="104"/>
  <c r="AJ71" i="104"/>
  <c r="AJ83" i="104"/>
  <c r="AJ87" i="104"/>
  <c r="AJ113" i="104"/>
  <c r="AJ117" i="104"/>
  <c r="AJ121" i="104"/>
  <c r="AJ125" i="104"/>
  <c r="AJ145" i="104"/>
  <c r="AJ149" i="104"/>
  <c r="AJ164" i="104"/>
  <c r="AJ179" i="104"/>
  <c r="AJ68" i="104"/>
  <c r="AJ77" i="104"/>
  <c r="AJ35" i="104"/>
  <c r="BF38" i="104"/>
  <c r="AJ39" i="104"/>
  <c r="AJ32" i="104"/>
  <c r="BF93" i="104"/>
  <c r="AJ94" i="104"/>
  <c r="BF96" i="104"/>
  <c r="AJ98" i="104"/>
  <c r="BF115" i="104"/>
  <c r="BF134" i="104"/>
  <c r="BF157" i="104"/>
  <c r="BF160" i="104"/>
  <c r="BF179" i="104"/>
  <c r="AJ180" i="104"/>
  <c r="AJ9" i="104"/>
  <c r="AJ13" i="104"/>
  <c r="AJ17" i="104"/>
  <c r="AJ21" i="104"/>
  <c r="AJ29" i="104"/>
  <c r="AJ36" i="104"/>
  <c r="AJ41" i="104"/>
  <c r="AJ51" i="104"/>
  <c r="B158" i="104" s="1"/>
  <c r="AJ55" i="104"/>
  <c r="B156" i="104" s="1"/>
  <c r="BF58" i="104"/>
  <c r="AJ59" i="104"/>
  <c r="BF64" i="104"/>
  <c r="BF65" i="104"/>
  <c r="AJ69" i="104"/>
  <c r="AJ80" i="104"/>
  <c r="BF83" i="104"/>
  <c r="AJ84" i="104"/>
  <c r="AJ89" i="104"/>
  <c r="AJ99" i="104"/>
  <c r="BF102" i="104"/>
  <c r="AJ103" i="104"/>
  <c r="BF125" i="104"/>
  <c r="BF128" i="104"/>
  <c r="AJ129" i="104"/>
  <c r="AJ130" i="104"/>
  <c r="AJ133" i="104"/>
  <c r="AJ134" i="104"/>
  <c r="AJ137" i="104"/>
  <c r="BF147" i="104"/>
  <c r="AJ148" i="104"/>
  <c r="BF166" i="104"/>
  <c r="AJ167" i="104"/>
  <c r="BF185" i="104"/>
  <c r="AJ186" i="104"/>
  <c r="AM189" i="104"/>
  <c r="AQ189" i="104"/>
  <c r="AU189" i="104"/>
  <c r="AY189" i="104"/>
  <c r="BC189" i="104"/>
  <c r="BF12" i="104"/>
  <c r="BF13" i="104"/>
  <c r="BF16" i="104"/>
  <c r="BF17" i="104"/>
  <c r="BF20" i="104"/>
  <c r="BF21" i="104"/>
  <c r="BF24" i="104"/>
  <c r="BF25" i="104"/>
  <c r="BF28" i="104"/>
  <c r="BF29" i="104"/>
  <c r="BF33" i="104"/>
  <c r="AJ57" i="104"/>
  <c r="BF77" i="104"/>
  <c r="AJ78" i="104"/>
  <c r="BF99" i="104"/>
  <c r="AJ105" i="104"/>
  <c r="BF118" i="104"/>
  <c r="BF141" i="104"/>
  <c r="AJ142" i="104"/>
  <c r="BF144" i="104"/>
  <c r="AJ146" i="104"/>
  <c r="AJ153" i="104"/>
  <c r="BF163" i="104"/>
  <c r="BF182" i="104"/>
  <c r="AJ183" i="104"/>
  <c r="AJ113" i="103"/>
  <c r="AJ125" i="103"/>
  <c r="AJ129" i="103"/>
  <c r="AJ139" i="103"/>
  <c r="AJ93" i="103"/>
  <c r="AJ97" i="103"/>
  <c r="AJ109" i="103"/>
  <c r="AJ95" i="103"/>
  <c r="AJ111" i="103"/>
  <c r="AJ115" i="103"/>
  <c r="AJ119" i="103"/>
  <c r="AJ127" i="103"/>
  <c r="AJ131" i="103"/>
  <c r="AJ135" i="103"/>
  <c r="AJ86" i="103"/>
  <c r="AJ120" i="103"/>
  <c r="AJ184" i="103"/>
  <c r="AJ91" i="103"/>
  <c r="AJ107" i="103"/>
  <c r="AJ130" i="103"/>
  <c r="AJ165" i="103"/>
  <c r="AJ149" i="103"/>
  <c r="AJ143" i="103"/>
  <c r="AJ147" i="103"/>
  <c r="AJ151" i="103"/>
  <c r="AJ159" i="103"/>
  <c r="AJ134" i="103"/>
  <c r="AJ168" i="103"/>
  <c r="AJ172" i="103"/>
  <c r="AJ179" i="103"/>
  <c r="AJ183" i="103"/>
  <c r="BF25" i="103"/>
  <c r="AJ26" i="103"/>
  <c r="AJ29" i="103"/>
  <c r="AJ30" i="103"/>
  <c r="AJ38" i="103"/>
  <c r="AJ39" i="103"/>
  <c r="AJ43" i="103"/>
  <c r="AJ47" i="103"/>
  <c r="BF47" i="103"/>
  <c r="BF49" i="103"/>
  <c r="AJ51" i="103"/>
  <c r="B262" i="103" s="1"/>
  <c r="D46" i="107"/>
  <c r="AJ55" i="103"/>
  <c r="B260" i="103" s="1"/>
  <c r="D50" i="107"/>
  <c r="BF56" i="103"/>
  <c r="AJ65" i="103"/>
  <c r="AJ72" i="103"/>
  <c r="AJ11" i="103"/>
  <c r="AJ14" i="103"/>
  <c r="BF16" i="103"/>
  <c r="AJ17" i="103"/>
  <c r="BF17" i="103"/>
  <c r="AJ21" i="103"/>
  <c r="AJ35" i="103"/>
  <c r="BF35" i="103"/>
  <c r="AJ59" i="103"/>
  <c r="BF72" i="103"/>
  <c r="BF11" i="103"/>
  <c r="AJ12" i="103"/>
  <c r="AJ31" i="103"/>
  <c r="AJ37" i="103"/>
  <c r="AJ40" i="103"/>
  <c r="AJ44" i="103"/>
  <c r="AJ53" i="103"/>
  <c r="AJ66" i="103"/>
  <c r="AJ70" i="103"/>
  <c r="AJ75" i="103"/>
  <c r="AJ77" i="103"/>
  <c r="AJ79" i="103"/>
  <c r="BF79" i="103"/>
  <c r="BF81" i="103"/>
  <c r="BF19" i="103"/>
  <c r="AJ9" i="103"/>
  <c r="AJ13" i="103"/>
  <c r="AJ19" i="103"/>
  <c r="AJ22" i="103"/>
  <c r="AJ28" i="103"/>
  <c r="BF31" i="103"/>
  <c r="AJ32" i="103"/>
  <c r="BF40" i="103"/>
  <c r="BF42" i="103"/>
  <c r="AJ50" i="103"/>
  <c r="B261" i="103" s="1"/>
  <c r="D45" i="107"/>
  <c r="AJ54" i="103"/>
  <c r="B259" i="103" s="1"/>
  <c r="D49" i="107"/>
  <c r="AJ60" i="103"/>
  <c r="AJ61" i="103"/>
  <c r="AJ63" i="103"/>
  <c r="BF63" i="103"/>
  <c r="BF65" i="103"/>
  <c r="AJ67" i="103"/>
  <c r="AJ71" i="103"/>
  <c r="AJ81" i="103"/>
  <c r="AJ83" i="103"/>
  <c r="AJ98" i="103"/>
  <c r="AJ102" i="103"/>
  <c r="BF120" i="103"/>
  <c r="BF152" i="103"/>
  <c r="BF184" i="103"/>
  <c r="AJ88" i="103"/>
  <c r="AJ92" i="103"/>
  <c r="BF95" i="103"/>
  <c r="BF97" i="103"/>
  <c r="AJ99" i="103"/>
  <c r="AJ103" i="103"/>
  <c r="AJ114" i="103"/>
  <c r="AJ118" i="103"/>
  <c r="AJ123" i="103"/>
  <c r="BF136" i="103"/>
  <c r="AJ146" i="103"/>
  <c r="BF149" i="103"/>
  <c r="AJ150" i="103"/>
  <c r="AJ156" i="103"/>
  <c r="BF168" i="103"/>
  <c r="AJ178" i="103"/>
  <c r="BF181" i="103"/>
  <c r="AJ182" i="103"/>
  <c r="BF88" i="103"/>
  <c r="AJ104" i="103"/>
  <c r="AJ108" i="103"/>
  <c r="BF111" i="103"/>
  <c r="BF113" i="103"/>
  <c r="AJ140" i="103"/>
  <c r="BF143" i="103"/>
  <c r="BF145" i="103"/>
  <c r="BF165" i="103"/>
  <c r="AJ166" i="103"/>
  <c r="AJ171" i="103"/>
  <c r="BF175" i="103"/>
  <c r="AJ187" i="103"/>
  <c r="AJ82" i="103"/>
  <c r="BF104" i="103"/>
  <c r="AJ124" i="103"/>
  <c r="BF127" i="103"/>
  <c r="BF129" i="103"/>
  <c r="AJ145" i="103"/>
  <c r="AJ152" i="103"/>
  <c r="AJ155" i="103"/>
  <c r="BF159" i="103"/>
  <c r="AJ163" i="103"/>
  <c r="AJ167" i="103"/>
  <c r="AJ177" i="103"/>
  <c r="W103" i="103"/>
  <c r="AJ25" i="106"/>
  <c r="AJ29" i="106"/>
  <c r="AJ37" i="106"/>
  <c r="AJ56" i="106"/>
  <c r="AJ68" i="106"/>
  <c r="AJ72" i="106"/>
  <c r="AJ80" i="106"/>
  <c r="AJ84" i="106"/>
  <c r="AJ88" i="106"/>
  <c r="AJ119" i="106"/>
  <c r="AJ120" i="106"/>
  <c r="AJ124" i="106"/>
  <c r="AJ138" i="106"/>
  <c r="AJ142" i="106"/>
  <c r="AJ157" i="106"/>
  <c r="AJ183" i="106"/>
  <c r="BF25" i="106"/>
  <c r="AJ31" i="106"/>
  <c r="AJ53" i="106"/>
  <c r="AJ61" i="106"/>
  <c r="AJ77" i="106"/>
  <c r="BF157" i="106"/>
  <c r="AJ24" i="106"/>
  <c r="BF61" i="106"/>
  <c r="AJ67" i="106"/>
  <c r="BF77" i="106"/>
  <c r="BF93" i="106"/>
  <c r="AJ94" i="106"/>
  <c r="AJ125" i="106"/>
  <c r="AJ174" i="106"/>
  <c r="AJ9" i="106"/>
  <c r="BF12" i="106"/>
  <c r="AJ13" i="106"/>
  <c r="BF14" i="106"/>
  <c r="BF19" i="106"/>
  <c r="AJ27" i="106"/>
  <c r="AJ41" i="106"/>
  <c r="AJ47" i="106"/>
  <c r="BF59" i="106"/>
  <c r="AJ63" i="106"/>
  <c r="BF75" i="106"/>
  <c r="AJ79" i="106"/>
  <c r="BF91" i="106"/>
  <c r="AJ95" i="106"/>
  <c r="AJ109" i="106"/>
  <c r="BF112" i="106"/>
  <c r="BF119" i="106"/>
  <c r="AJ123" i="106"/>
  <c r="AJ127" i="106"/>
  <c r="AJ134" i="106"/>
  <c r="BF144" i="106"/>
  <c r="BF151" i="106"/>
  <c r="AJ152" i="106"/>
  <c r="AJ155" i="106"/>
  <c r="AJ156" i="106"/>
  <c r="AJ159" i="106"/>
  <c r="BF176" i="106"/>
  <c r="AJ180" i="106"/>
  <c r="AJ181" i="106"/>
  <c r="BF183" i="106"/>
  <c r="AJ187" i="106"/>
  <c r="BF9" i="106"/>
  <c r="AQ189" i="106"/>
  <c r="AU189" i="106"/>
  <c r="AY189" i="106"/>
  <c r="AJ10" i="106"/>
  <c r="AJ32" i="106"/>
  <c r="BF35" i="106"/>
  <c r="AJ38" i="106"/>
  <c r="BF51" i="106"/>
  <c r="AJ54" i="106"/>
  <c r="B153" i="106" s="1"/>
  <c r="AJ60" i="106"/>
  <c r="AJ76" i="106"/>
  <c r="AJ86" i="106"/>
  <c r="AJ92" i="106"/>
  <c r="AJ106" i="106"/>
  <c r="BF109" i="106"/>
  <c r="AJ110" i="106"/>
  <c r="BF141" i="106"/>
  <c r="BF173" i="106"/>
  <c r="AJ185" i="106"/>
  <c r="BF28" i="106"/>
  <c r="BF31" i="106"/>
  <c r="BF66" i="106"/>
  <c r="BF67" i="106"/>
  <c r="BF82" i="106"/>
  <c r="BF83" i="106"/>
  <c r="AJ87" i="106"/>
  <c r="AJ93" i="106"/>
  <c r="BF96" i="106"/>
  <c r="BF103" i="106"/>
  <c r="AJ104" i="106"/>
  <c r="AJ107" i="106"/>
  <c r="AJ108" i="106"/>
  <c r="AJ111" i="106"/>
  <c r="BF128" i="106"/>
  <c r="BF135" i="106"/>
  <c r="AJ136" i="106"/>
  <c r="AJ140" i="106"/>
  <c r="BF160" i="106"/>
  <c r="AJ165" i="106"/>
  <c r="BF167" i="106"/>
  <c r="AN189" i="106"/>
  <c r="AR189" i="106"/>
  <c r="AV189" i="106"/>
  <c r="AZ189" i="106"/>
  <c r="BD189" i="106"/>
  <c r="BF13" i="106"/>
  <c r="AJ14" i="106"/>
  <c r="BF16" i="106"/>
  <c r="AJ17" i="106"/>
  <c r="BF18" i="106"/>
  <c r="BF23" i="106"/>
  <c r="BF29" i="106"/>
  <c r="AJ30" i="106"/>
  <c r="BF33" i="106"/>
  <c r="AJ36" i="106"/>
  <c r="BF41" i="106"/>
  <c r="AJ44" i="106"/>
  <c r="BF49" i="106"/>
  <c r="AJ52" i="106"/>
  <c r="BF56" i="106"/>
  <c r="BF64" i="106"/>
  <c r="BF72" i="106"/>
  <c r="AJ73" i="106"/>
  <c r="BF80" i="106"/>
  <c r="BF88" i="106"/>
  <c r="AJ89" i="106"/>
  <c r="AJ98" i="106"/>
  <c r="BF100" i="106"/>
  <c r="AJ101" i="106"/>
  <c r="BF106" i="106"/>
  <c r="BF107" i="106"/>
  <c r="AJ114" i="106"/>
  <c r="BF116" i="106"/>
  <c r="AJ117" i="106"/>
  <c r="BF122" i="106"/>
  <c r="BF123" i="106"/>
  <c r="BF132" i="106"/>
  <c r="AJ133" i="106"/>
  <c r="BF138" i="106"/>
  <c r="BF139" i="106"/>
  <c r="AJ146" i="106"/>
  <c r="BF148" i="106"/>
  <c r="AJ149" i="106"/>
  <c r="BF154" i="106"/>
  <c r="BF155" i="106"/>
  <c r="AJ162" i="106"/>
  <c r="BF164" i="106"/>
  <c r="BF171" i="106"/>
  <c r="BF174" i="106"/>
  <c r="AJ178" i="106"/>
  <c r="BF180" i="106"/>
  <c r="AJ184" i="106"/>
  <c r="BF187" i="106"/>
  <c r="BF188" i="106"/>
  <c r="BF11" i="106"/>
  <c r="AJ12" i="106"/>
  <c r="BF17" i="106"/>
  <c r="AJ18" i="106"/>
  <c r="BF20" i="106"/>
  <c r="AJ21" i="106"/>
  <c r="BF22" i="106"/>
  <c r="BF27" i="106"/>
  <c r="AJ28" i="106"/>
  <c r="AJ34" i="106"/>
  <c r="BF39" i="106"/>
  <c r="AJ42" i="106"/>
  <c r="BF47" i="106"/>
  <c r="AJ50" i="106"/>
  <c r="B155" i="106" s="1"/>
  <c r="BF55" i="106"/>
  <c r="BF57" i="106"/>
  <c r="AJ58" i="106"/>
  <c r="BF63" i="106"/>
  <c r="AJ66" i="106"/>
  <c r="BF70" i="106"/>
  <c r="BF71" i="106"/>
  <c r="BF73" i="106"/>
  <c r="AJ74" i="106"/>
  <c r="BF79" i="106"/>
  <c r="AJ82" i="106"/>
  <c r="BF86" i="106"/>
  <c r="BF87" i="106"/>
  <c r="BF89" i="106"/>
  <c r="AJ90" i="106"/>
  <c r="BF95" i="106"/>
  <c r="AJ96" i="106"/>
  <c r="BF101" i="106"/>
  <c r="AJ102" i="106"/>
  <c r="BF104" i="106"/>
  <c r="BF111" i="106"/>
  <c r="AJ112" i="106"/>
  <c r="BF117" i="106"/>
  <c r="AJ118" i="106"/>
  <c r="BF120" i="106"/>
  <c r="BF127" i="106"/>
  <c r="AJ128" i="106"/>
  <c r="BF133" i="106"/>
  <c r="BF136" i="106"/>
  <c r="BF143" i="106"/>
  <c r="AJ144" i="106"/>
  <c r="BF149" i="106"/>
  <c r="BF152" i="106"/>
  <c r="BF159" i="106"/>
  <c r="AJ160" i="106"/>
  <c r="BF165" i="106"/>
  <c r="AJ166" i="106"/>
  <c r="BF168" i="106"/>
  <c r="AJ172" i="106"/>
  <c r="AJ173" i="106"/>
  <c r="BF175" i="106"/>
  <c r="BF181" i="106"/>
  <c r="AJ182" i="106"/>
  <c r="BF184" i="106"/>
  <c r="BF10" i="106"/>
  <c r="AM189" i="106"/>
  <c r="BF15" i="106"/>
  <c r="AJ16" i="106"/>
  <c r="BF21" i="106"/>
  <c r="BF24" i="106"/>
  <c r="BF26" i="106"/>
  <c r="BF37" i="106"/>
  <c r="BF45" i="106"/>
  <c r="BF53" i="106"/>
  <c r="BF60" i="106"/>
  <c r="BF68" i="106"/>
  <c r="BF76" i="106"/>
  <c r="BF84" i="106"/>
  <c r="BF92" i="106"/>
  <c r="BF98" i="106"/>
  <c r="BF99" i="106"/>
  <c r="AJ100" i="106"/>
  <c r="BF108" i="106"/>
  <c r="BF114" i="106"/>
  <c r="BF115" i="106"/>
  <c r="AJ116" i="106"/>
  <c r="BF124" i="106"/>
  <c r="BF130" i="106"/>
  <c r="BF131" i="106"/>
  <c r="AJ132" i="106"/>
  <c r="BF140" i="106"/>
  <c r="BF146" i="106"/>
  <c r="BF147" i="106"/>
  <c r="AJ148" i="106"/>
  <c r="BF156" i="106"/>
  <c r="BF163" i="106"/>
  <c r="BF166" i="106"/>
  <c r="BF172" i="106"/>
  <c r="AJ177" i="106"/>
  <c r="BF179" i="106"/>
  <c r="BF182" i="106"/>
  <c r="BF10" i="105"/>
  <c r="AJ11" i="105"/>
  <c r="BF18" i="105"/>
  <c r="AJ19" i="105"/>
  <c r="BF26" i="105"/>
  <c r="AJ27" i="105"/>
  <c r="BF35" i="105"/>
  <c r="BF36" i="105"/>
  <c r="BF44" i="105"/>
  <c r="BF50" i="105"/>
  <c r="BF52" i="105"/>
  <c r="BF60" i="105"/>
  <c r="BF66" i="105"/>
  <c r="BF68" i="105"/>
  <c r="BF76" i="105"/>
  <c r="BF82" i="105"/>
  <c r="BF84" i="105"/>
  <c r="BF92" i="105"/>
  <c r="BF100" i="105"/>
  <c r="BF108" i="105"/>
  <c r="BF116" i="105"/>
  <c r="BF125" i="105"/>
  <c r="AJ126" i="105"/>
  <c r="BF128" i="105"/>
  <c r="BF135" i="105"/>
  <c r="BF141" i="105"/>
  <c r="AJ142" i="105"/>
  <c r="BF144" i="105"/>
  <c r="BF151" i="105"/>
  <c r="AJ152" i="105"/>
  <c r="BF157" i="105"/>
  <c r="BF160" i="105"/>
  <c r="BF162" i="105"/>
  <c r="BF167" i="105"/>
  <c r="AJ168" i="105"/>
  <c r="BF173" i="105"/>
  <c r="AJ174" i="105"/>
  <c r="BF176" i="105"/>
  <c r="BF178" i="105"/>
  <c r="AJ180" i="105"/>
  <c r="BF183" i="105"/>
  <c r="BF11" i="105"/>
  <c r="BF12" i="105"/>
  <c r="BF13" i="105"/>
  <c r="BF19" i="105"/>
  <c r="BF20" i="105"/>
  <c r="BF21" i="105"/>
  <c r="BF27" i="105"/>
  <c r="BF28" i="105"/>
  <c r="BF29" i="105"/>
  <c r="AJ38" i="105"/>
  <c r="BF43" i="105"/>
  <c r="BF45" i="105"/>
  <c r="BF51" i="105"/>
  <c r="AJ54" i="105"/>
  <c r="B254" i="105" s="1"/>
  <c r="BF59" i="105"/>
  <c r="BF61" i="105"/>
  <c r="BF67" i="105"/>
  <c r="AJ70" i="105"/>
  <c r="BF75" i="105"/>
  <c r="BF77" i="105"/>
  <c r="AJ78" i="105"/>
  <c r="BF83" i="105"/>
  <c r="AJ86" i="105"/>
  <c r="BF91" i="105"/>
  <c r="BF93" i="105"/>
  <c r="BF99" i="105"/>
  <c r="BF106" i="105"/>
  <c r="BF107" i="105"/>
  <c r="BF109" i="105"/>
  <c r="BF115" i="105"/>
  <c r="BF122" i="105"/>
  <c r="BF123" i="105"/>
  <c r="BF132" i="105"/>
  <c r="BF138" i="105"/>
  <c r="BF139" i="105"/>
  <c r="BF148" i="105"/>
  <c r="BF154" i="105"/>
  <c r="BF155" i="105"/>
  <c r="BF164" i="105"/>
  <c r="BF166" i="105"/>
  <c r="BF171" i="105"/>
  <c r="BF180" i="105"/>
  <c r="BF182" i="105"/>
  <c r="AJ184" i="105"/>
  <c r="BF187" i="105"/>
  <c r="BF188" i="105"/>
  <c r="AP189" i="105"/>
  <c r="AT189" i="105"/>
  <c r="AX189" i="105"/>
  <c r="BB189" i="105"/>
  <c r="AJ10" i="105"/>
  <c r="BF14" i="105"/>
  <c r="AJ18" i="105"/>
  <c r="BF22" i="105"/>
  <c r="BF31" i="105"/>
  <c r="BF32" i="105"/>
  <c r="BF40" i="105"/>
  <c r="BF48" i="105"/>
  <c r="BF54" i="105"/>
  <c r="BF56" i="105"/>
  <c r="BF64" i="105"/>
  <c r="BF70" i="105"/>
  <c r="BF72" i="105"/>
  <c r="BF80" i="105"/>
  <c r="BF86" i="105"/>
  <c r="BF88" i="105"/>
  <c r="BF96" i="105"/>
  <c r="BF104" i="105"/>
  <c r="BF112" i="105"/>
  <c r="AJ113" i="105"/>
  <c r="BF120" i="105"/>
  <c r="BF127" i="105"/>
  <c r="AJ128" i="105"/>
  <c r="BF133" i="105"/>
  <c r="AJ134" i="105"/>
  <c r="BF136" i="105"/>
  <c r="BF143" i="105"/>
  <c r="AJ144" i="105"/>
  <c r="BF149" i="105"/>
  <c r="AJ150" i="105"/>
  <c r="BF152" i="105"/>
  <c r="BF159" i="105"/>
  <c r="AJ160" i="105"/>
  <c r="BF165" i="105"/>
  <c r="AJ166" i="105"/>
  <c r="BF168" i="105"/>
  <c r="BF170" i="105"/>
  <c r="BF175" i="105"/>
  <c r="BF181" i="105"/>
  <c r="AJ182" i="105"/>
  <c r="B275" i="105" s="1"/>
  <c r="BF184" i="105"/>
  <c r="BF186" i="105"/>
  <c r="BF54" i="104"/>
  <c r="AO189" i="104"/>
  <c r="AS189" i="104"/>
  <c r="AW189" i="104"/>
  <c r="BA189" i="104"/>
  <c r="BE189" i="104"/>
  <c r="BF10" i="104"/>
  <c r="BF11" i="104"/>
  <c r="BF14" i="104"/>
  <c r="BF15" i="104"/>
  <c r="BF18" i="104"/>
  <c r="BF42" i="104"/>
  <c r="AJ43" i="104"/>
  <c r="BF49" i="104"/>
  <c r="AJ101" i="104"/>
  <c r="AJ10" i="104"/>
  <c r="AJ14" i="104"/>
  <c r="AJ18" i="104"/>
  <c r="AJ22" i="104"/>
  <c r="AJ26" i="104"/>
  <c r="AJ40" i="104"/>
  <c r="BF60" i="104"/>
  <c r="BF61" i="104"/>
  <c r="AJ62" i="104"/>
  <c r="BF67" i="104"/>
  <c r="BF71" i="104"/>
  <c r="AJ72" i="104"/>
  <c r="BF74" i="104"/>
  <c r="AJ75" i="104"/>
  <c r="BF76" i="104"/>
  <c r="BF81" i="104"/>
  <c r="BF87" i="104"/>
  <c r="AJ88" i="104"/>
  <c r="BF90" i="104"/>
  <c r="AJ91" i="104"/>
  <c r="BF97" i="104"/>
  <c r="BF100" i="104"/>
  <c r="BF103" i="104"/>
  <c r="AJ104" i="104"/>
  <c r="BF106" i="104"/>
  <c r="AJ107" i="104"/>
  <c r="BF113" i="104"/>
  <c r="BF116" i="104"/>
  <c r="BF119" i="104"/>
  <c r="AJ120" i="104"/>
  <c r="BF122" i="104"/>
  <c r="AJ123" i="104"/>
  <c r="BF129" i="104"/>
  <c r="BF132" i="104"/>
  <c r="BF135" i="104"/>
  <c r="AJ136" i="104"/>
  <c r="BF138" i="104"/>
  <c r="AJ139" i="104"/>
  <c r="BF145" i="104"/>
  <c r="BF148" i="104"/>
  <c r="BF151" i="104"/>
  <c r="AJ152" i="104"/>
  <c r="BF154" i="104"/>
  <c r="BF161" i="104"/>
  <c r="BF164" i="104"/>
  <c r="BF167" i="104"/>
  <c r="AJ168" i="104"/>
  <c r="BF170" i="104"/>
  <c r="AJ171" i="104"/>
  <c r="BF173" i="104"/>
  <c r="AJ174" i="104"/>
  <c r="BF180" i="104"/>
  <c r="BF183" i="104"/>
  <c r="AJ184" i="104"/>
  <c r="BF186" i="104"/>
  <c r="AJ187" i="104"/>
  <c r="BF188" i="104"/>
  <c r="AJ11" i="104"/>
  <c r="AJ12" i="104"/>
  <c r="AJ15" i="104"/>
  <c r="AJ16" i="104"/>
  <c r="AJ19" i="104"/>
  <c r="AJ23" i="104"/>
  <c r="AJ24" i="104"/>
  <c r="AJ27" i="104"/>
  <c r="AJ28" i="104"/>
  <c r="BF37" i="104"/>
  <c r="AJ44" i="104"/>
  <c r="BF46" i="104"/>
  <c r="BF53" i="104"/>
  <c r="AJ54" i="104"/>
  <c r="B155" i="104" s="1"/>
  <c r="BF59" i="104"/>
  <c r="AJ60" i="104"/>
  <c r="BF62" i="104"/>
  <c r="BF68" i="104"/>
  <c r="BF69" i="104"/>
  <c r="AJ70" i="104"/>
  <c r="BF75" i="104"/>
  <c r="AJ76" i="104"/>
  <c r="BF78" i="104"/>
  <c r="AJ79" i="104"/>
  <c r="BF80" i="104"/>
  <c r="AJ82" i="104"/>
  <c r="BF85" i="104"/>
  <c r="BF88" i="104"/>
  <c r="BF91" i="104"/>
  <c r="AJ92" i="104"/>
  <c r="BF94" i="104"/>
  <c r="AJ95" i="104"/>
  <c r="BF101" i="104"/>
  <c r="AJ102" i="104"/>
  <c r="BF104" i="104"/>
  <c r="BF107" i="104"/>
  <c r="AJ108" i="104"/>
  <c r="BF110" i="104"/>
  <c r="AJ111" i="104"/>
  <c r="BF117" i="104"/>
  <c r="AJ118" i="104"/>
  <c r="BF120" i="104"/>
  <c r="BF123" i="104"/>
  <c r="AJ124" i="104"/>
  <c r="BF126" i="104"/>
  <c r="AJ127" i="104"/>
  <c r="BF133" i="104"/>
  <c r="BF136" i="104"/>
  <c r="BF139" i="104"/>
  <c r="AJ140" i="104"/>
  <c r="BF142" i="104"/>
  <c r="AJ143" i="104"/>
  <c r="BF149" i="104"/>
  <c r="BF152" i="104"/>
  <c r="BF155" i="104"/>
  <c r="AJ156" i="104"/>
  <c r="BF158" i="104"/>
  <c r="AJ159" i="104"/>
  <c r="AJ162" i="104"/>
  <c r="BF165" i="104"/>
  <c r="BF168" i="104"/>
  <c r="BF171" i="104"/>
  <c r="AJ172" i="104"/>
  <c r="BF174" i="104"/>
  <c r="AJ175" i="104"/>
  <c r="BF177" i="104"/>
  <c r="AJ178" i="104"/>
  <c r="BF184" i="104"/>
  <c r="BF187" i="104"/>
  <c r="BF19" i="104"/>
  <c r="BF22" i="104"/>
  <c r="BF23" i="104"/>
  <c r="BF26" i="104"/>
  <c r="BF27" i="104"/>
  <c r="BF30" i="104"/>
  <c r="BF31" i="104"/>
  <c r="BF34" i="104"/>
  <c r="BF41" i="104"/>
  <c r="BF50" i="104"/>
  <c r="BF57" i="104"/>
  <c r="AJ58" i="104"/>
  <c r="BF63" i="104"/>
  <c r="BF66" i="104"/>
  <c r="BF72" i="104"/>
  <c r="BF73" i="104"/>
  <c r="AJ74" i="104"/>
  <c r="BF79" i="104"/>
  <c r="BF82" i="104"/>
  <c r="BF84" i="104"/>
  <c r="BF89" i="104"/>
  <c r="BF92" i="104"/>
  <c r="BF95" i="104"/>
  <c r="BF98" i="104"/>
  <c r="BF105" i="104"/>
  <c r="AJ106" i="104"/>
  <c r="BF108" i="104"/>
  <c r="BF111" i="104"/>
  <c r="BF114" i="104"/>
  <c r="BF121" i="104"/>
  <c r="AJ122" i="104"/>
  <c r="BF124" i="104"/>
  <c r="BF127" i="104"/>
  <c r="AJ128" i="104"/>
  <c r="BF130" i="104"/>
  <c r="AJ131" i="104"/>
  <c r="BF137" i="104"/>
  <c r="AJ138" i="104"/>
  <c r="BF140" i="104"/>
  <c r="BF143" i="104"/>
  <c r="AJ144" i="104"/>
  <c r="BF146" i="104"/>
  <c r="AJ147" i="104"/>
  <c r="BF153" i="104"/>
  <c r="AJ154" i="104"/>
  <c r="BF156" i="104"/>
  <c r="BF159" i="104"/>
  <c r="AJ160" i="104"/>
  <c r="BF162" i="104"/>
  <c r="AJ166" i="104"/>
  <c r="BF169" i="104"/>
  <c r="BF172" i="104"/>
  <c r="BF175" i="104"/>
  <c r="BF178" i="104"/>
  <c r="BF181" i="104"/>
  <c r="AJ182" i="104"/>
  <c r="AP189" i="103"/>
  <c r="AT189" i="103"/>
  <c r="AX189" i="103"/>
  <c r="BB189" i="103"/>
  <c r="AJ10" i="103"/>
  <c r="BF10" i="103"/>
  <c r="AJ18" i="103"/>
  <c r="AU189" i="103"/>
  <c r="BF14" i="103"/>
  <c r="BF22" i="103"/>
  <c r="BF24" i="103"/>
  <c r="BF29" i="103"/>
  <c r="BF32" i="103"/>
  <c r="BF34" i="103"/>
  <c r="AJ42" i="103"/>
  <c r="BF44" i="103"/>
  <c r="BF46" i="103"/>
  <c r="AJ48" i="103"/>
  <c r="BF51" i="103"/>
  <c r="BF53" i="103"/>
  <c r="BF54" i="103"/>
  <c r="AJ58" i="103"/>
  <c r="BF60" i="103"/>
  <c r="AJ64" i="103"/>
  <c r="BF67" i="103"/>
  <c r="BF69" i="103"/>
  <c r="BF70" i="103"/>
  <c r="AJ74" i="103"/>
  <c r="BF76" i="103"/>
  <c r="AJ80" i="103"/>
  <c r="BF83" i="103"/>
  <c r="BF85" i="103"/>
  <c r="BF86" i="103"/>
  <c r="AJ90" i="103"/>
  <c r="BF92" i="103"/>
  <c r="AJ96" i="103"/>
  <c r="BF99" i="103"/>
  <c r="BF101" i="103"/>
  <c r="BF102" i="103"/>
  <c r="AJ106" i="103"/>
  <c r="BF108" i="103"/>
  <c r="AJ112" i="103"/>
  <c r="BF115" i="103"/>
  <c r="BF117" i="103"/>
  <c r="BF118" i="103"/>
  <c r="AJ122" i="103"/>
  <c r="BF124" i="103"/>
  <c r="AJ128" i="103"/>
  <c r="BF131" i="103"/>
  <c r="BF133" i="103"/>
  <c r="BF134" i="103"/>
  <c r="BF140" i="103"/>
  <c r="BF147" i="103"/>
  <c r="BF150" i="103"/>
  <c r="AJ154" i="103"/>
  <c r="BF156" i="103"/>
  <c r="AJ157" i="103"/>
  <c r="BF163" i="103"/>
  <c r="BF166" i="103"/>
  <c r="AJ170" i="103"/>
  <c r="BF172" i="103"/>
  <c r="AJ176" i="103"/>
  <c r="BF179" i="103"/>
  <c r="BF182" i="103"/>
  <c r="AJ186" i="103"/>
  <c r="AQ189" i="103"/>
  <c r="AY189" i="103"/>
  <c r="AJ15" i="103"/>
  <c r="BF12" i="103"/>
  <c r="BF13" i="103"/>
  <c r="BF15" i="103"/>
  <c r="AJ16" i="103"/>
  <c r="BF20" i="103"/>
  <c r="BF21" i="103"/>
  <c r="BF23" i="103"/>
  <c r="AJ24" i="103"/>
  <c r="BF26" i="103"/>
  <c r="AJ27" i="103"/>
  <c r="BF28" i="103"/>
  <c r="AJ34" i="103"/>
  <c r="BF38" i="103"/>
  <c r="BF48" i="103"/>
  <c r="BF50" i="103"/>
  <c r="AJ52" i="103"/>
  <c r="BF55" i="103"/>
  <c r="BF57" i="103"/>
  <c r="AJ62" i="103"/>
  <c r="BF64" i="103"/>
  <c r="AJ68" i="103"/>
  <c r="AJ69" i="103"/>
  <c r="BF71" i="103"/>
  <c r="BF73" i="103"/>
  <c r="AJ78" i="103"/>
  <c r="BF80" i="103"/>
  <c r="AJ85" i="103"/>
  <c r="BF87" i="103"/>
  <c r="BF89" i="103"/>
  <c r="AJ94" i="103"/>
  <c r="BF96" i="103"/>
  <c r="AJ100" i="103"/>
  <c r="AJ101" i="103"/>
  <c r="BF103" i="103"/>
  <c r="BF105" i="103"/>
  <c r="AJ110" i="103"/>
  <c r="BF112" i="103"/>
  <c r="AJ116" i="103"/>
  <c r="AJ117" i="103"/>
  <c r="BF119" i="103"/>
  <c r="BF121" i="103"/>
  <c r="AJ126" i="103"/>
  <c r="BF128" i="103"/>
  <c r="AJ132" i="103"/>
  <c r="AJ133" i="103"/>
  <c r="BF135" i="103"/>
  <c r="BF137" i="103"/>
  <c r="AJ142" i="103"/>
  <c r="BF144" i="103"/>
  <c r="AJ148" i="103"/>
  <c r="BF151" i="103"/>
  <c r="BF157" i="103"/>
  <c r="BF160" i="103"/>
  <c r="BF167" i="103"/>
  <c r="BF173" i="103"/>
  <c r="AJ174" i="103"/>
  <c r="BF176" i="103"/>
  <c r="AJ180" i="103"/>
  <c r="AJ181" i="103"/>
  <c r="BF183" i="103"/>
  <c r="BF18" i="103"/>
  <c r="BF27" i="103"/>
  <c r="BF30" i="103"/>
  <c r="BF33" i="103"/>
  <c r="BF37" i="103"/>
  <c r="BF39" i="103"/>
  <c r="BF43" i="103"/>
  <c r="BF45" i="103"/>
  <c r="BF52" i="103"/>
  <c r="AJ57" i="103"/>
  <c r="BF59" i="103"/>
  <c r="BF61" i="103"/>
  <c r="BF62" i="103"/>
  <c r="BF68" i="103"/>
  <c r="AJ73" i="103"/>
  <c r="BF75" i="103"/>
  <c r="BF77" i="103"/>
  <c r="BF78" i="103"/>
  <c r="BF84" i="103"/>
  <c r="AJ89" i="103"/>
  <c r="BF91" i="103"/>
  <c r="BF93" i="103"/>
  <c r="BF94" i="103"/>
  <c r="BF100" i="103"/>
  <c r="AJ105" i="103"/>
  <c r="BF107" i="103"/>
  <c r="BF109" i="103"/>
  <c r="BF110" i="103"/>
  <c r="BF116" i="103"/>
  <c r="AJ121" i="103"/>
  <c r="BF123" i="103"/>
  <c r="BF125" i="103"/>
  <c r="BF126" i="103"/>
  <c r="BF132" i="103"/>
  <c r="AJ137" i="103"/>
  <c r="BF139" i="103"/>
  <c r="BF141" i="103"/>
  <c r="BF142" i="103"/>
  <c r="BF148" i="103"/>
  <c r="BF155" i="103"/>
  <c r="BF158" i="103"/>
  <c r="BF164" i="103"/>
  <c r="BF171" i="103"/>
  <c r="BF174" i="103"/>
  <c r="BF180" i="103"/>
  <c r="BF187" i="103"/>
  <c r="BF188" i="103"/>
  <c r="BF14" i="102"/>
  <c r="BF9" i="102"/>
  <c r="AT189" i="102"/>
  <c r="AX189" i="102"/>
  <c r="BB189" i="102"/>
  <c r="AJ10" i="102"/>
  <c r="BF15" i="102"/>
  <c r="AJ28" i="102"/>
  <c r="BF13" i="102"/>
  <c r="AJ14" i="102"/>
  <c r="BF10" i="102"/>
  <c r="BF12" i="102"/>
  <c r="BF17" i="102"/>
  <c r="AJ18" i="102"/>
  <c r="BF24" i="102"/>
  <c r="BF26" i="102"/>
  <c r="BF27" i="102"/>
  <c r="AJ34" i="102"/>
  <c r="BF39" i="102"/>
  <c r="AJ42" i="102"/>
  <c r="BF47" i="102"/>
  <c r="AJ50" i="102"/>
  <c r="B154" i="102" s="1"/>
  <c r="BF55" i="102"/>
  <c r="AJ58" i="102"/>
  <c r="BF63" i="102"/>
  <c r="AJ66" i="102"/>
  <c r="BF71" i="102"/>
  <c r="AJ74" i="102"/>
  <c r="BF79" i="102"/>
  <c r="AJ82" i="102"/>
  <c r="BF87" i="102"/>
  <c r="AJ90" i="102"/>
  <c r="BF95" i="102"/>
  <c r="BF97" i="102"/>
  <c r="AJ98" i="102"/>
  <c r="BF103" i="102"/>
  <c r="BF105" i="102"/>
  <c r="AJ106" i="102"/>
  <c r="BF111" i="102"/>
  <c r="BF113" i="102"/>
  <c r="AJ114" i="102"/>
  <c r="BF119" i="102"/>
  <c r="BF121" i="102"/>
  <c r="AJ122" i="102"/>
  <c r="BF127" i="102"/>
  <c r="BF129" i="102"/>
  <c r="AJ130" i="102"/>
  <c r="BF135" i="102"/>
  <c r="BF137" i="102"/>
  <c r="AJ138" i="102"/>
  <c r="BF143" i="102"/>
  <c r="BF145" i="102"/>
  <c r="AJ146" i="102"/>
  <c r="BF151" i="102"/>
  <c r="BF153" i="102"/>
  <c r="AJ154" i="102"/>
  <c r="BF159" i="102"/>
  <c r="BF161" i="102"/>
  <c r="AJ162" i="102"/>
  <c r="BF167" i="102"/>
  <c r="BF169" i="102"/>
  <c r="AJ170" i="102"/>
  <c r="BF175" i="102"/>
  <c r="BF177" i="102"/>
  <c r="AJ178" i="102"/>
  <c r="BF183" i="102"/>
  <c r="BF185" i="102"/>
  <c r="AJ186" i="102"/>
  <c r="AJ16" i="102"/>
  <c r="BF18" i="102"/>
  <c r="AJ19" i="102"/>
  <c r="BF20" i="102"/>
  <c r="AJ26" i="102"/>
  <c r="BF28" i="102"/>
  <c r="BF31" i="102"/>
  <c r="BF36" i="102"/>
  <c r="BF42" i="102"/>
  <c r="BF44" i="102"/>
  <c r="BF52" i="102"/>
  <c r="BF58" i="102"/>
  <c r="BF60" i="102"/>
  <c r="BF68" i="102"/>
  <c r="BF74" i="102"/>
  <c r="BF76" i="102"/>
  <c r="BF84" i="102"/>
  <c r="BF90" i="102"/>
  <c r="BF92" i="102"/>
  <c r="BF96" i="102"/>
  <c r="BF98" i="102"/>
  <c r="AJ99" i="102"/>
  <c r="BF104" i="102"/>
  <c r="BF106" i="102"/>
  <c r="AJ107" i="102"/>
  <c r="BF112" i="102"/>
  <c r="BF114" i="102"/>
  <c r="AJ115" i="102"/>
  <c r="BF120" i="102"/>
  <c r="BF122" i="102"/>
  <c r="AJ123" i="102"/>
  <c r="BF128" i="102"/>
  <c r="BF130" i="102"/>
  <c r="AJ131" i="102"/>
  <c r="BF136" i="102"/>
  <c r="BF138" i="102"/>
  <c r="AJ139" i="102"/>
  <c r="BF144" i="102"/>
  <c r="BF146" i="102"/>
  <c r="AJ147" i="102"/>
  <c r="BF152" i="102"/>
  <c r="BF154" i="102"/>
  <c r="AJ155" i="102"/>
  <c r="BF160" i="102"/>
  <c r="BF162" i="102"/>
  <c r="AJ163" i="102"/>
  <c r="BF168" i="102"/>
  <c r="BF170" i="102"/>
  <c r="AJ171" i="102"/>
  <c r="BF176" i="102"/>
  <c r="BF178" i="102"/>
  <c r="AJ179" i="102"/>
  <c r="BF184" i="102"/>
  <c r="BF186" i="102"/>
  <c r="BF188" i="102"/>
  <c r="BF19" i="102"/>
  <c r="BF22" i="102"/>
  <c r="BF25" i="102"/>
  <c r="AJ30" i="102"/>
  <c r="AJ32" i="102"/>
  <c r="AJ33" i="102"/>
  <c r="BF35" i="102"/>
  <c r="BF37" i="102"/>
  <c r="AJ41" i="102"/>
  <c r="BF43" i="102"/>
  <c r="BF45" i="102"/>
  <c r="BF51" i="102"/>
  <c r="BF53" i="102"/>
  <c r="AJ57" i="102"/>
  <c r="BF59" i="102"/>
  <c r="BF61" i="102"/>
  <c r="AJ65" i="102"/>
  <c r="BF67" i="102"/>
  <c r="BF69" i="102"/>
  <c r="AJ73" i="102"/>
  <c r="BF75" i="102"/>
  <c r="BF77" i="102"/>
  <c r="AJ81" i="102"/>
  <c r="BF83" i="102"/>
  <c r="BF85" i="102"/>
  <c r="AJ89" i="102"/>
  <c r="BF91" i="102"/>
  <c r="BF93" i="102"/>
  <c r="BF99" i="102"/>
  <c r="BF101" i="102"/>
  <c r="BF107" i="102"/>
  <c r="BF109" i="102"/>
  <c r="BF115" i="102"/>
  <c r="BF117" i="102"/>
  <c r="BF123" i="102"/>
  <c r="BF125" i="102"/>
  <c r="BF131" i="102"/>
  <c r="BF133" i="102"/>
  <c r="BF139" i="102"/>
  <c r="BF141" i="102"/>
  <c r="BF147" i="102"/>
  <c r="BF149" i="102"/>
  <c r="BF155" i="102"/>
  <c r="BF157" i="102"/>
  <c r="BF163" i="102"/>
  <c r="BF165" i="102"/>
  <c r="BF171" i="102"/>
  <c r="BF173" i="102"/>
  <c r="BF179" i="102"/>
  <c r="BF181" i="102"/>
  <c r="BF187" i="102"/>
  <c r="BF10" i="101"/>
  <c r="BF11" i="101"/>
  <c r="AJ15" i="101"/>
  <c r="BF17" i="101"/>
  <c r="BF21" i="101"/>
  <c r="AJ45" i="101"/>
  <c r="BF12" i="101"/>
  <c r="BF14" i="101"/>
  <c r="BF15" i="101"/>
  <c r="AM189" i="101"/>
  <c r="AQ189" i="101"/>
  <c r="AU189" i="101"/>
  <c r="AY189" i="101"/>
  <c r="BC189" i="101"/>
  <c r="AJ13" i="101"/>
  <c r="AJ14" i="101"/>
  <c r="BF16" i="101"/>
  <c r="BF18" i="101"/>
  <c r="BF19" i="101"/>
  <c r="AJ20" i="101"/>
  <c r="BF24" i="101"/>
  <c r="BF28" i="101"/>
  <c r="BF31" i="101"/>
  <c r="BF33" i="101"/>
  <c r="AJ38" i="101"/>
  <c r="BF40" i="101"/>
  <c r="BF43" i="101"/>
  <c r="BF44" i="101"/>
  <c r="BF47" i="101"/>
  <c r="BF49" i="101"/>
  <c r="BF50" i="101"/>
  <c r="AJ51" i="101"/>
  <c r="B151" i="101" s="1"/>
  <c r="BF52" i="101"/>
  <c r="BF56" i="101"/>
  <c r="BF60" i="101"/>
  <c r="BF66" i="101"/>
  <c r="AJ67" i="101"/>
  <c r="BF71" i="101"/>
  <c r="BF76" i="101"/>
  <c r="AJ83" i="101"/>
  <c r="BF85" i="101"/>
  <c r="AJ86" i="101"/>
  <c r="BF87" i="101"/>
  <c r="BF92" i="101"/>
  <c r="BF98" i="101"/>
  <c r="AJ99" i="101"/>
  <c r="BF101" i="101"/>
  <c r="AJ102" i="101"/>
  <c r="BF103" i="101"/>
  <c r="BF108" i="101"/>
  <c r="BF114" i="101"/>
  <c r="AJ115" i="101"/>
  <c r="BF117" i="101"/>
  <c r="AJ118" i="101"/>
  <c r="BF119" i="101"/>
  <c r="BF124" i="101"/>
  <c r="BF130" i="101"/>
  <c r="AJ131" i="101"/>
  <c r="BF133" i="101"/>
  <c r="AJ134" i="101"/>
  <c r="BF135" i="101"/>
  <c r="BF140" i="101"/>
  <c r="BF146" i="101"/>
  <c r="AJ147" i="101"/>
  <c r="BF149" i="101"/>
  <c r="BF151" i="101"/>
  <c r="BF156" i="101"/>
  <c r="BF162" i="101"/>
  <c r="AJ163" i="101"/>
  <c r="BF165" i="101"/>
  <c r="AJ166" i="101"/>
  <c r="BF168" i="101"/>
  <c r="AJ169" i="101"/>
  <c r="AJ172" i="101"/>
  <c r="BF175" i="101"/>
  <c r="BF178" i="101"/>
  <c r="BF181" i="101"/>
  <c r="AJ182" i="101"/>
  <c r="BF184" i="101"/>
  <c r="AJ185" i="101"/>
  <c r="BF25" i="101"/>
  <c r="AJ29" i="101"/>
  <c r="AJ32" i="101"/>
  <c r="AJ36" i="101"/>
  <c r="AJ42" i="101"/>
  <c r="BF45" i="101"/>
  <c r="AJ48" i="101"/>
  <c r="BF59" i="101"/>
  <c r="BF64" i="101"/>
  <c r="BF70" i="101"/>
  <c r="AJ71" i="101"/>
  <c r="BF75" i="101"/>
  <c r="BF80" i="101"/>
  <c r="AJ87" i="101"/>
  <c r="BF89" i="101"/>
  <c r="AJ90" i="101"/>
  <c r="BF91" i="101"/>
  <c r="BF96" i="101"/>
  <c r="BF102" i="101"/>
  <c r="AJ103" i="101"/>
  <c r="BF105" i="101"/>
  <c r="AJ106" i="101"/>
  <c r="BF107" i="101"/>
  <c r="BF112" i="101"/>
  <c r="BF118" i="101"/>
  <c r="AJ119" i="101"/>
  <c r="BF121" i="101"/>
  <c r="AJ122" i="101"/>
  <c r="BF123" i="101"/>
  <c r="BF128" i="101"/>
  <c r="BF134" i="101"/>
  <c r="AJ135" i="101"/>
  <c r="BF137" i="101"/>
  <c r="AJ138" i="101"/>
  <c r="BF139" i="101"/>
  <c r="BF144" i="101"/>
  <c r="BF150" i="101"/>
  <c r="BF153" i="101"/>
  <c r="AJ154" i="101"/>
  <c r="BF155" i="101"/>
  <c r="BF160" i="101"/>
  <c r="BF166" i="101"/>
  <c r="BF169" i="101"/>
  <c r="AJ170" i="101"/>
  <c r="BF172" i="101"/>
  <c r="AJ173" i="101"/>
  <c r="BF179" i="101"/>
  <c r="BF182" i="101"/>
  <c r="BF185" i="101"/>
  <c r="AJ186" i="101"/>
  <c r="AJ18" i="101"/>
  <c r="BF20" i="101"/>
  <c r="BF22" i="101"/>
  <c r="BF23" i="101"/>
  <c r="AJ27" i="101"/>
  <c r="BF29" i="101"/>
  <c r="BF32" i="101"/>
  <c r="BF35" i="101"/>
  <c r="BF36" i="101"/>
  <c r="BF39" i="101"/>
  <c r="BF41" i="101"/>
  <c r="AJ46" i="101"/>
  <c r="BF48" i="101"/>
  <c r="BF51" i="101"/>
  <c r="BF55" i="101"/>
  <c r="BF58" i="101"/>
  <c r="AJ59" i="101"/>
  <c r="BF63" i="101"/>
  <c r="BF68" i="101"/>
  <c r="BF74" i="101"/>
  <c r="AJ75" i="101"/>
  <c r="BF79" i="101"/>
  <c r="BF84" i="101"/>
  <c r="AJ85" i="101"/>
  <c r="AJ91" i="101"/>
  <c r="BF93" i="101"/>
  <c r="BF95" i="101"/>
  <c r="BF100" i="101"/>
  <c r="AJ101" i="101"/>
  <c r="BF106" i="101"/>
  <c r="AJ107" i="101"/>
  <c r="BF109" i="101"/>
  <c r="AJ110" i="101"/>
  <c r="BF111" i="101"/>
  <c r="BF116" i="101"/>
  <c r="AJ117" i="101"/>
  <c r="BF122" i="101"/>
  <c r="AJ123" i="101"/>
  <c r="BF125" i="101"/>
  <c r="AJ126" i="101"/>
  <c r="BF127" i="101"/>
  <c r="BF132" i="101"/>
  <c r="AJ133" i="101"/>
  <c r="BF138" i="101"/>
  <c r="AJ139" i="101"/>
  <c r="BF141" i="101"/>
  <c r="AJ142" i="101"/>
  <c r="BF143" i="101"/>
  <c r="BF148" i="101"/>
  <c r="BF154" i="101"/>
  <c r="AJ155" i="101"/>
  <c r="BF157" i="101"/>
  <c r="BF159" i="101"/>
  <c r="BF164" i="101"/>
  <c r="BF167" i="101"/>
  <c r="BF170" i="101"/>
  <c r="BF173" i="101"/>
  <c r="BF176" i="101"/>
  <c r="AJ177" i="101"/>
  <c r="AJ180" i="101"/>
  <c r="BF183" i="101"/>
  <c r="BF186" i="101"/>
  <c r="BF9" i="100"/>
  <c r="BF28" i="100"/>
  <c r="AJ29" i="100"/>
  <c r="BF12" i="100"/>
  <c r="AJ13" i="100"/>
  <c r="BF20" i="100"/>
  <c r="AJ21" i="100"/>
  <c r="AJ24" i="100"/>
  <c r="BF25" i="100"/>
  <c r="AJ27" i="100"/>
  <c r="BF10" i="100"/>
  <c r="BF11" i="100"/>
  <c r="BF13" i="100"/>
  <c r="AJ14" i="100"/>
  <c r="BF18" i="100"/>
  <c r="BF16" i="100"/>
  <c r="BF35" i="100"/>
  <c r="AJ42" i="100"/>
  <c r="BF44" i="100"/>
  <c r="BF46" i="100"/>
  <c r="AJ48" i="100"/>
  <c r="BF51" i="100"/>
  <c r="AJ58" i="100"/>
  <c r="BF60" i="100"/>
  <c r="AJ61" i="100"/>
  <c r="BF62" i="100"/>
  <c r="BF67" i="100"/>
  <c r="AJ74" i="100"/>
  <c r="BF76" i="100"/>
  <c r="AJ77" i="100"/>
  <c r="AJ80" i="100"/>
  <c r="BF83" i="100"/>
  <c r="BF86" i="100"/>
  <c r="AJ90" i="100"/>
  <c r="BF92" i="100"/>
  <c r="BF94" i="100"/>
  <c r="BF99" i="100"/>
  <c r="AJ106" i="100"/>
  <c r="BF108" i="100"/>
  <c r="AJ109" i="100"/>
  <c r="BF110" i="100"/>
  <c r="AJ112" i="100"/>
  <c r="BF115" i="100"/>
  <c r="AJ122" i="100"/>
  <c r="BF124" i="100"/>
  <c r="AJ125" i="100"/>
  <c r="BF126" i="100"/>
  <c r="AJ128" i="100"/>
  <c r="BF131" i="100"/>
  <c r="AJ138" i="100"/>
  <c r="BF140" i="100"/>
  <c r="AJ141" i="100"/>
  <c r="AJ144" i="100"/>
  <c r="BF147" i="100"/>
  <c r="BF150" i="100"/>
  <c r="AJ154" i="100"/>
  <c r="BF156" i="100"/>
  <c r="AJ157" i="100"/>
  <c r="AJ160" i="100"/>
  <c r="BF163" i="100"/>
  <c r="BF166" i="100"/>
  <c r="AJ170" i="100"/>
  <c r="BF172" i="100"/>
  <c r="AJ176" i="100"/>
  <c r="BF179" i="100"/>
  <c r="BF182" i="100"/>
  <c r="AJ186" i="100"/>
  <c r="BF19" i="100"/>
  <c r="BF21" i="100"/>
  <c r="AJ22" i="100"/>
  <c r="BF26" i="100"/>
  <c r="BF27" i="100"/>
  <c r="BF29" i="100"/>
  <c r="AJ33" i="100"/>
  <c r="BF34" i="100"/>
  <c r="AJ36" i="100"/>
  <c r="BF39" i="100"/>
  <c r="BF45" i="100"/>
  <c r="BF48" i="100"/>
  <c r="BF50" i="100"/>
  <c r="AJ52" i="100"/>
  <c r="BF55" i="100"/>
  <c r="BF61" i="100"/>
  <c r="BF64" i="100"/>
  <c r="BF66" i="100"/>
  <c r="AJ68" i="100"/>
  <c r="BF71" i="100"/>
  <c r="BF77" i="100"/>
  <c r="AJ78" i="100"/>
  <c r="BF80" i="100"/>
  <c r="AJ84" i="100"/>
  <c r="BF87" i="100"/>
  <c r="BF93" i="100"/>
  <c r="AJ94" i="100"/>
  <c r="BF96" i="100"/>
  <c r="BF98" i="100"/>
  <c r="AJ100" i="100"/>
  <c r="BF103" i="100"/>
  <c r="BF109" i="100"/>
  <c r="BF112" i="100"/>
  <c r="BF114" i="100"/>
  <c r="AJ116" i="100"/>
  <c r="BF119" i="100"/>
  <c r="BF125" i="100"/>
  <c r="AJ126" i="100"/>
  <c r="BF128" i="100"/>
  <c r="BF130" i="100"/>
  <c r="AJ132" i="100"/>
  <c r="BF135" i="100"/>
  <c r="BF141" i="100"/>
  <c r="AJ142" i="100"/>
  <c r="BF144" i="100"/>
  <c r="AJ148" i="100"/>
  <c r="BF151" i="100"/>
  <c r="BF157" i="100"/>
  <c r="AJ158" i="100"/>
  <c r="BF160" i="100"/>
  <c r="AJ164" i="100"/>
  <c r="BF167" i="100"/>
  <c r="BF173" i="100"/>
  <c r="AJ174" i="100"/>
  <c r="BF176" i="100"/>
  <c r="AJ180" i="100"/>
  <c r="AJ181" i="100"/>
  <c r="BF183" i="100"/>
  <c r="BF24" i="100"/>
  <c r="BF33" i="100"/>
  <c r="BF36" i="100"/>
  <c r="BF38" i="100"/>
  <c r="BF43" i="100"/>
  <c r="AJ50" i="100"/>
  <c r="B244" i="100" s="1"/>
  <c r="BF52" i="100"/>
  <c r="AJ53" i="100"/>
  <c r="BF54" i="100"/>
  <c r="BF59" i="100"/>
  <c r="AJ66" i="100"/>
  <c r="BF68" i="100"/>
  <c r="AJ69" i="100"/>
  <c r="BF70" i="100"/>
  <c r="AJ72" i="100"/>
  <c r="BF75" i="100"/>
  <c r="BF78" i="100"/>
  <c r="AJ82" i="100"/>
  <c r="BF84" i="100"/>
  <c r="AJ85" i="100"/>
  <c r="AJ88" i="100"/>
  <c r="BF91" i="100"/>
  <c r="AJ92" i="100"/>
  <c r="BF100" i="100"/>
  <c r="BF102" i="100"/>
  <c r="BF107" i="100"/>
  <c r="BF116" i="100"/>
  <c r="BF118" i="100"/>
  <c r="BF123" i="100"/>
  <c r="BF132" i="100"/>
  <c r="BF134" i="100"/>
  <c r="BF139" i="100"/>
  <c r="BF142" i="100"/>
  <c r="BF148" i="100"/>
  <c r="BF155" i="100"/>
  <c r="BF158" i="100"/>
  <c r="BF164" i="100"/>
  <c r="AJ169" i="100"/>
  <c r="BF171" i="100"/>
  <c r="BF174" i="100"/>
  <c r="BF180" i="100"/>
  <c r="BF187" i="100"/>
  <c r="BF188" i="100"/>
  <c r="BF13" i="99"/>
  <c r="BF20" i="99"/>
  <c r="BF22" i="99"/>
  <c r="BF23" i="99"/>
  <c r="BF29" i="99"/>
  <c r="BF32" i="99"/>
  <c r="BF39" i="99"/>
  <c r="BF48" i="99"/>
  <c r="BF55" i="99"/>
  <c r="BF10" i="99"/>
  <c r="BF11" i="99"/>
  <c r="AJ15" i="99"/>
  <c r="BF17" i="99"/>
  <c r="AJ21" i="99"/>
  <c r="AJ22" i="99"/>
  <c r="BF24" i="99"/>
  <c r="BF26" i="99"/>
  <c r="BF27" i="99"/>
  <c r="AJ34" i="99"/>
  <c r="BF36" i="99"/>
  <c r="AJ37" i="99"/>
  <c r="BF43" i="99"/>
  <c r="AJ44" i="99"/>
  <c r="AJ50" i="99"/>
  <c r="B157" i="99" s="1"/>
  <c r="BF52" i="99"/>
  <c r="AJ53" i="99"/>
  <c r="BF59" i="99"/>
  <c r="AJ63" i="99"/>
  <c r="BF21" i="99"/>
  <c r="AM189" i="99"/>
  <c r="AQ189" i="99"/>
  <c r="AU189" i="99"/>
  <c r="BC189" i="99"/>
  <c r="AJ13" i="99"/>
  <c r="AJ14" i="99"/>
  <c r="BF16" i="99"/>
  <c r="BF18" i="99"/>
  <c r="BF19" i="99"/>
  <c r="AJ23" i="99"/>
  <c r="BF25" i="99"/>
  <c r="AJ29" i="99"/>
  <c r="BF30" i="99"/>
  <c r="BF35" i="99"/>
  <c r="AJ36" i="99"/>
  <c r="AJ42" i="99"/>
  <c r="BF44" i="99"/>
  <c r="AJ45" i="99"/>
  <c r="BF51" i="99"/>
  <c r="AJ52" i="99"/>
  <c r="BF60" i="99"/>
  <c r="BF64" i="99"/>
  <c r="AJ65" i="99"/>
  <c r="BF71" i="99"/>
  <c r="AJ74" i="99"/>
  <c r="BF79" i="99"/>
  <c r="BF81" i="99"/>
  <c r="AJ82" i="99"/>
  <c r="BF86" i="99"/>
  <c r="BF87" i="99"/>
  <c r="AJ90" i="99"/>
  <c r="BF95" i="99"/>
  <c r="BF97" i="99"/>
  <c r="AJ98" i="99"/>
  <c r="BF102" i="99"/>
  <c r="BF103" i="99"/>
  <c r="AJ106" i="99"/>
  <c r="BF111" i="99"/>
  <c r="BF113" i="99"/>
  <c r="AJ114" i="99"/>
  <c r="BF118" i="99"/>
  <c r="BF119" i="99"/>
  <c r="AJ122" i="99"/>
  <c r="BF127" i="99"/>
  <c r="AJ130" i="99"/>
  <c r="BF134" i="99"/>
  <c r="BF135" i="99"/>
  <c r="BF143" i="99"/>
  <c r="AJ146" i="99"/>
  <c r="BF150" i="99"/>
  <c r="BF151" i="99"/>
  <c r="BF153" i="99"/>
  <c r="AJ154" i="99"/>
  <c r="BF159" i="99"/>
  <c r="BF161" i="99"/>
  <c r="AJ162" i="99"/>
  <c r="BF166" i="99"/>
  <c r="BF167" i="99"/>
  <c r="BF169" i="99"/>
  <c r="AJ170" i="99"/>
  <c r="BF174" i="99"/>
  <c r="BF175" i="99"/>
  <c r="BF177" i="99"/>
  <c r="AJ178" i="99"/>
  <c r="BF180" i="99"/>
  <c r="AJ181" i="99"/>
  <c r="AJ184" i="99"/>
  <c r="BF187" i="99"/>
  <c r="BF188" i="99"/>
  <c r="BF65" i="99"/>
  <c r="AJ66" i="99"/>
  <c r="BF68" i="99"/>
  <c r="BF76" i="99"/>
  <c r="AJ77" i="99"/>
  <c r="BF82" i="99"/>
  <c r="BF84" i="99"/>
  <c r="BF92" i="99"/>
  <c r="AJ93" i="99"/>
  <c r="BF100" i="99"/>
  <c r="BF108" i="99"/>
  <c r="AJ109" i="99"/>
  <c r="BF116" i="99"/>
  <c r="BF124" i="99"/>
  <c r="AJ125" i="99"/>
  <c r="BF132" i="99"/>
  <c r="BF140" i="99"/>
  <c r="BF148" i="99"/>
  <c r="BF156" i="99"/>
  <c r="BF164" i="99"/>
  <c r="BF172" i="99"/>
  <c r="BF178" i="99"/>
  <c r="BF181" i="99"/>
  <c r="BF184" i="99"/>
  <c r="BF56" i="99"/>
  <c r="AJ57" i="99"/>
  <c r="BF62" i="99"/>
  <c r="BF63" i="99"/>
  <c r="AJ64" i="99"/>
  <c r="AJ70" i="99"/>
  <c r="BF74" i="99"/>
  <c r="BF75" i="99"/>
  <c r="AJ78" i="99"/>
  <c r="AJ81" i="99"/>
  <c r="BF83" i="99"/>
  <c r="AJ86" i="99"/>
  <c r="BF90" i="99"/>
  <c r="BF91" i="99"/>
  <c r="AJ94" i="99"/>
  <c r="BF98" i="99"/>
  <c r="BF99" i="99"/>
  <c r="AJ102" i="99"/>
  <c r="BF106" i="99"/>
  <c r="BF107" i="99"/>
  <c r="AJ110" i="99"/>
  <c r="BF114" i="99"/>
  <c r="BF115" i="99"/>
  <c r="AJ118" i="99"/>
  <c r="BF122" i="99"/>
  <c r="BF123" i="99"/>
  <c r="AJ126" i="99"/>
  <c r="BF130" i="99"/>
  <c r="BF131" i="99"/>
  <c r="AJ134" i="99"/>
  <c r="BF138" i="99"/>
  <c r="BF139" i="99"/>
  <c r="AJ142" i="99"/>
  <c r="BF146" i="99"/>
  <c r="BF147" i="99"/>
  <c r="AJ150" i="99"/>
  <c r="BF154" i="99"/>
  <c r="BF155" i="99"/>
  <c r="AJ158" i="99"/>
  <c r="BF162" i="99"/>
  <c r="BF163" i="99"/>
  <c r="BF165" i="99"/>
  <c r="AJ166" i="99"/>
  <c r="BF170" i="99"/>
  <c r="BF171" i="99"/>
  <c r="BF173" i="99"/>
  <c r="AJ174" i="99"/>
  <c r="BF179" i="99"/>
  <c r="BF182" i="99"/>
  <c r="BF185" i="99"/>
  <c r="AJ186" i="99"/>
  <c r="BF20" i="98"/>
  <c r="BF21" i="98"/>
  <c r="BF23" i="98"/>
  <c r="BF26" i="98"/>
  <c r="BF31" i="98"/>
  <c r="BF32" i="98"/>
  <c r="AJ33" i="98"/>
  <c r="BF38" i="98"/>
  <c r="AS189" i="98"/>
  <c r="BA189" i="98"/>
  <c r="AJ11" i="98"/>
  <c r="AO189" i="98"/>
  <c r="AW189" i="98"/>
  <c r="BE189" i="98"/>
  <c r="AJ9" i="98"/>
  <c r="BF11" i="98"/>
  <c r="AJ12" i="98"/>
  <c r="BF16" i="98"/>
  <c r="BF17" i="98"/>
  <c r="BF19" i="98"/>
  <c r="BF24" i="98"/>
  <c r="BF25" i="98"/>
  <c r="BF40" i="98"/>
  <c r="AJ44" i="98"/>
  <c r="AQ189" i="98"/>
  <c r="AU189" i="98"/>
  <c r="AY189" i="98"/>
  <c r="BF14" i="98"/>
  <c r="BF22" i="98"/>
  <c r="BF28" i="98"/>
  <c r="BF29" i="98"/>
  <c r="BF34" i="98"/>
  <c r="BF48" i="98"/>
  <c r="BF54" i="98"/>
  <c r="BF56" i="98"/>
  <c r="BF64" i="98"/>
  <c r="BF70" i="98"/>
  <c r="BF72" i="98"/>
  <c r="BF80" i="98"/>
  <c r="BF86" i="98"/>
  <c r="BF88" i="98"/>
  <c r="BF96" i="98"/>
  <c r="BF102" i="98"/>
  <c r="BF104" i="98"/>
  <c r="BF112" i="98"/>
  <c r="BF126" i="98"/>
  <c r="BF128" i="98"/>
  <c r="BF136" i="98"/>
  <c r="BF142" i="98"/>
  <c r="BF144" i="98"/>
  <c r="BF152" i="98"/>
  <c r="BF158" i="98"/>
  <c r="BF160" i="98"/>
  <c r="BF168" i="98"/>
  <c r="BF174" i="98"/>
  <c r="AJ178" i="98"/>
  <c r="BF180" i="98"/>
  <c r="AJ184" i="98"/>
  <c r="BF187" i="98"/>
  <c r="BF188" i="98"/>
  <c r="BF39" i="98"/>
  <c r="BF41" i="98"/>
  <c r="AJ42" i="98"/>
  <c r="BF47" i="98"/>
  <c r="AJ50" i="98"/>
  <c r="B152" i="98" s="1"/>
  <c r="BF55" i="98"/>
  <c r="BF57" i="98"/>
  <c r="AJ58" i="98"/>
  <c r="BF63" i="98"/>
  <c r="AJ66" i="98"/>
  <c r="BF71" i="98"/>
  <c r="BF73" i="98"/>
  <c r="AJ74" i="98"/>
  <c r="BF79" i="98"/>
  <c r="AJ82" i="98"/>
  <c r="BF87" i="98"/>
  <c r="BF89" i="98"/>
  <c r="AJ90" i="98"/>
  <c r="BF95" i="98"/>
  <c r="AJ98" i="98"/>
  <c r="BF103" i="98"/>
  <c r="BF105" i="98"/>
  <c r="AJ106" i="98"/>
  <c r="BF111" i="98"/>
  <c r="AJ114" i="98"/>
  <c r="BF119" i="98"/>
  <c r="BF121" i="98"/>
  <c r="AJ122" i="98"/>
  <c r="BF127" i="98"/>
  <c r="AJ130" i="98"/>
  <c r="BF135" i="98"/>
  <c r="BF137" i="98"/>
  <c r="AJ138" i="98"/>
  <c r="BF143" i="98"/>
  <c r="AJ146" i="98"/>
  <c r="BF151" i="98"/>
  <c r="BF153" i="98"/>
  <c r="AJ154" i="98"/>
  <c r="BF159" i="98"/>
  <c r="AJ162" i="98"/>
  <c r="BF167" i="98"/>
  <c r="BF169" i="98"/>
  <c r="AJ170" i="98"/>
  <c r="BF175" i="98"/>
  <c r="BF181" i="98"/>
  <c r="AJ182" i="98"/>
  <c r="BF184" i="98"/>
  <c r="BF30" i="98"/>
  <c r="AJ31" i="98"/>
  <c r="AJ34" i="98"/>
  <c r="BF35" i="98"/>
  <c r="BF36" i="98"/>
  <c r="BF44" i="98"/>
  <c r="BF50" i="98"/>
  <c r="BF52" i="98"/>
  <c r="BF60" i="98"/>
  <c r="BF66" i="98"/>
  <c r="BF68" i="98"/>
  <c r="BF76" i="98"/>
  <c r="BF82" i="98"/>
  <c r="BF84" i="98"/>
  <c r="BF92" i="98"/>
  <c r="BF98" i="98"/>
  <c r="BF100" i="98"/>
  <c r="BF108" i="98"/>
  <c r="BF114" i="98"/>
  <c r="BF116" i="98"/>
  <c r="BF124" i="98"/>
  <c r="BF130" i="98"/>
  <c r="BF132" i="98"/>
  <c r="BF140" i="98"/>
  <c r="BF146" i="98"/>
  <c r="BF148" i="98"/>
  <c r="BF156" i="98"/>
  <c r="BF162" i="98"/>
  <c r="BF164" i="98"/>
  <c r="BF172" i="98"/>
  <c r="AJ177" i="98"/>
  <c r="BF179" i="98"/>
  <c r="BF182" i="98"/>
  <c r="AJ186" i="98"/>
  <c r="AJ9" i="97"/>
  <c r="BF11" i="97"/>
  <c r="AJ15" i="97"/>
  <c r="AJ16" i="97"/>
  <c r="BF18" i="97"/>
  <c r="BF20" i="97"/>
  <c r="BF21" i="97"/>
  <c r="AJ25" i="97"/>
  <c r="BF26" i="97"/>
  <c r="BF27" i="97"/>
  <c r="AJ31" i="97"/>
  <c r="BF33" i="97"/>
  <c r="BF15" i="97"/>
  <c r="AJ20" i="97"/>
  <c r="BF22" i="97"/>
  <c r="BF24" i="97"/>
  <c r="BF25" i="97"/>
  <c r="BF28" i="97"/>
  <c r="BF30" i="97"/>
  <c r="BF31" i="97"/>
  <c r="BF10" i="97"/>
  <c r="BF12" i="97"/>
  <c r="BF13" i="97"/>
  <c r="BF19" i="97"/>
  <c r="AJ24" i="97"/>
  <c r="AJ30" i="97"/>
  <c r="BF35" i="97"/>
  <c r="BF36" i="97"/>
  <c r="BF39" i="97"/>
  <c r="BF40" i="97"/>
  <c r="AJ63" i="97"/>
  <c r="BF43" i="97"/>
  <c r="BF44" i="97"/>
  <c r="BF47" i="97"/>
  <c r="BF48" i="97"/>
  <c r="BF51" i="97"/>
  <c r="BF52" i="97"/>
  <c r="AJ56" i="97"/>
  <c r="BF59" i="97"/>
  <c r="BF61" i="97"/>
  <c r="BF62" i="97"/>
  <c r="AJ66" i="97"/>
  <c r="BF68" i="97"/>
  <c r="BF75" i="97"/>
  <c r="BF77" i="97"/>
  <c r="BF78" i="97"/>
  <c r="AJ82" i="97"/>
  <c r="BF84" i="97"/>
  <c r="AJ88" i="97"/>
  <c r="BF91" i="97"/>
  <c r="BF93" i="97"/>
  <c r="AJ98" i="97"/>
  <c r="BF100" i="97"/>
  <c r="AJ104" i="97"/>
  <c r="BF107" i="97"/>
  <c r="BF109" i="97"/>
  <c r="BF110" i="97"/>
  <c r="AJ114" i="97"/>
  <c r="BF116" i="97"/>
  <c r="AJ120" i="97"/>
  <c r="BF123" i="97"/>
  <c r="BF125" i="97"/>
  <c r="BF126" i="97"/>
  <c r="AJ130" i="97"/>
  <c r="BF132" i="97"/>
  <c r="BF139" i="97"/>
  <c r="BF141" i="97"/>
  <c r="BF142" i="97"/>
  <c r="AJ146" i="97"/>
  <c r="BF148" i="97"/>
  <c r="AJ152" i="97"/>
  <c r="BF155" i="97"/>
  <c r="BF157" i="97"/>
  <c r="BF158" i="97"/>
  <c r="AJ162" i="97"/>
  <c r="BF164" i="97"/>
  <c r="AJ168" i="97"/>
  <c r="AJ169" i="97"/>
  <c r="BF171" i="97"/>
  <c r="BF173" i="97"/>
  <c r="BF174" i="97"/>
  <c r="AJ178" i="97"/>
  <c r="BF180" i="97"/>
  <c r="AJ184" i="97"/>
  <c r="AJ185" i="97"/>
  <c r="BF187" i="97"/>
  <c r="BF188" i="97"/>
  <c r="AJ42" i="97"/>
  <c r="AJ50" i="97"/>
  <c r="B155" i="97" s="1"/>
  <c r="AJ54" i="97"/>
  <c r="B153" i="97" s="1"/>
  <c r="BF56" i="97"/>
  <c r="BF63" i="97"/>
  <c r="BF65" i="97"/>
  <c r="AJ70" i="97"/>
  <c r="BF72" i="97"/>
  <c r="AJ76" i="97"/>
  <c r="BF79" i="97"/>
  <c r="BF81" i="97"/>
  <c r="AJ86" i="97"/>
  <c r="BF88" i="97"/>
  <c r="BF90" i="97"/>
  <c r="AJ92" i="97"/>
  <c r="BF95" i="97"/>
  <c r="BF97" i="97"/>
  <c r="AJ102" i="97"/>
  <c r="BF104" i="97"/>
  <c r="AJ108" i="97"/>
  <c r="BF111" i="97"/>
  <c r="BF113" i="97"/>
  <c r="AJ118" i="97"/>
  <c r="BF120" i="97"/>
  <c r="AJ124" i="97"/>
  <c r="BF127" i="97"/>
  <c r="BF129" i="97"/>
  <c r="BF136" i="97"/>
  <c r="AJ140" i="97"/>
  <c r="BF143" i="97"/>
  <c r="BF145" i="97"/>
  <c r="BF146" i="97"/>
  <c r="AJ150" i="97"/>
  <c r="BF152" i="97"/>
  <c r="AJ156" i="97"/>
  <c r="BF159" i="97"/>
  <c r="BF161" i="97"/>
  <c r="BF162" i="97"/>
  <c r="BF168" i="97"/>
  <c r="AJ172" i="97"/>
  <c r="BF175" i="97"/>
  <c r="BF177" i="97"/>
  <c r="BF178" i="97"/>
  <c r="BF181" i="97"/>
  <c r="BF184" i="97"/>
  <c r="BF34" i="97"/>
  <c r="BF37" i="97"/>
  <c r="BF38" i="97"/>
  <c r="BF41" i="97"/>
  <c r="BF42" i="97"/>
  <c r="BF45" i="97"/>
  <c r="BF46" i="97"/>
  <c r="BF49" i="97"/>
  <c r="BF50" i="97"/>
  <c r="BF53" i="97"/>
  <c r="BF54" i="97"/>
  <c r="BF60" i="97"/>
  <c r="AJ64" i="97"/>
  <c r="AJ65" i="97"/>
  <c r="BF67" i="97"/>
  <c r="BF69" i="97"/>
  <c r="BF70" i="97"/>
  <c r="AJ74" i="97"/>
  <c r="BF76" i="97"/>
  <c r="AJ81" i="97"/>
  <c r="BF83" i="97"/>
  <c r="BF85" i="97"/>
  <c r="BF86" i="97"/>
  <c r="AJ90" i="97"/>
  <c r="BF92" i="97"/>
  <c r="AJ93" i="97"/>
  <c r="BF94" i="97"/>
  <c r="AJ96" i="97"/>
  <c r="BF99" i="97"/>
  <c r="BF101" i="97"/>
  <c r="BF102" i="97"/>
  <c r="AJ106" i="97"/>
  <c r="BF108" i="97"/>
  <c r="AJ112" i="97"/>
  <c r="AJ113" i="97"/>
  <c r="BF115" i="97"/>
  <c r="BF117" i="97"/>
  <c r="BF118" i="97"/>
  <c r="AJ122" i="97"/>
  <c r="BF124" i="97"/>
  <c r="AJ129" i="97"/>
  <c r="BF131" i="97"/>
  <c r="BF133" i="97"/>
  <c r="BF134" i="97"/>
  <c r="BF140" i="97"/>
  <c r="AJ144" i="97"/>
  <c r="AJ145" i="97"/>
  <c r="BF147" i="97"/>
  <c r="BF149" i="97"/>
  <c r="BF150" i="97"/>
  <c r="AJ154" i="97"/>
  <c r="BF156" i="97"/>
  <c r="AJ160" i="97"/>
  <c r="AJ161" i="97"/>
  <c r="BF163" i="97"/>
  <c r="BF165" i="97"/>
  <c r="BF166" i="97"/>
  <c r="AJ170" i="97"/>
  <c r="BF172" i="97"/>
  <c r="AJ176" i="97"/>
  <c r="AJ177" i="97"/>
  <c r="BF179" i="97"/>
  <c r="BF182" i="97"/>
  <c r="BF185" i="97"/>
  <c r="AJ186" i="97"/>
  <c r="AJ11" i="96"/>
  <c r="AJ41" i="96"/>
  <c r="AJ51" i="96"/>
  <c r="B154" i="96" s="1"/>
  <c r="AJ57" i="96"/>
  <c r="AJ75" i="96"/>
  <c r="AJ86" i="96"/>
  <c r="AJ89" i="96"/>
  <c r="AJ93" i="96"/>
  <c r="AJ101" i="96"/>
  <c r="AJ105" i="96"/>
  <c r="BF108" i="96"/>
  <c r="AJ109" i="96"/>
  <c r="AJ130" i="96"/>
  <c r="AJ136" i="96"/>
  <c r="AJ178" i="96"/>
  <c r="AJ24" i="96"/>
  <c r="AJ68" i="96"/>
  <c r="AJ98" i="96"/>
  <c r="AJ114" i="96"/>
  <c r="AJ117" i="96"/>
  <c r="AJ121" i="96"/>
  <c r="BF163" i="96"/>
  <c r="AJ10" i="96"/>
  <c r="AJ17" i="96"/>
  <c r="AJ18" i="96"/>
  <c r="AJ39" i="96"/>
  <c r="AJ43" i="96"/>
  <c r="AJ47" i="96"/>
  <c r="BF48" i="96"/>
  <c r="AJ49" i="96"/>
  <c r="AJ55" i="96"/>
  <c r="B152" i="96" s="1"/>
  <c r="AJ63" i="96"/>
  <c r="AJ73" i="96"/>
  <c r="AJ81" i="96"/>
  <c r="BF86" i="96"/>
  <c r="BF87" i="96"/>
  <c r="AJ88" i="96"/>
  <c r="AJ95" i="96"/>
  <c r="AJ103" i="96"/>
  <c r="AJ111" i="96"/>
  <c r="AJ138" i="96"/>
  <c r="AJ139" i="96"/>
  <c r="BF147" i="96"/>
  <c r="BF149" i="96"/>
  <c r="AJ159" i="96"/>
  <c r="AJ177" i="96"/>
  <c r="AJ12" i="96"/>
  <c r="AJ30" i="96"/>
  <c r="BF33" i="96"/>
  <c r="AJ40" i="96"/>
  <c r="AJ44" i="96"/>
  <c r="AJ56" i="96"/>
  <c r="BF63" i="96"/>
  <c r="BF70" i="96"/>
  <c r="AJ82" i="96"/>
  <c r="AJ83" i="96"/>
  <c r="AJ92" i="96"/>
  <c r="AJ102" i="96"/>
  <c r="AJ106" i="96"/>
  <c r="AJ107" i="96"/>
  <c r="AJ120" i="96"/>
  <c r="AJ124" i="96"/>
  <c r="BF131" i="96"/>
  <c r="AJ133" i="96"/>
  <c r="AJ135" i="96"/>
  <c r="BF140" i="96"/>
  <c r="AJ141" i="96"/>
  <c r="AJ144" i="96"/>
  <c r="AJ152" i="96"/>
  <c r="AJ154" i="96"/>
  <c r="AJ155" i="96"/>
  <c r="AJ166" i="96"/>
  <c r="BF169" i="96"/>
  <c r="AJ170" i="96"/>
  <c r="AJ172" i="96"/>
  <c r="AJ182" i="96"/>
  <c r="BF185" i="96"/>
  <c r="AJ186" i="96"/>
  <c r="BF20" i="96"/>
  <c r="BF22" i="96"/>
  <c r="BF23" i="96"/>
  <c r="BF40" i="96"/>
  <c r="BF56" i="96"/>
  <c r="BF71" i="96"/>
  <c r="BF78" i="96"/>
  <c r="BF79" i="96"/>
  <c r="BF92" i="96"/>
  <c r="BF94" i="96"/>
  <c r="BF99" i="96"/>
  <c r="BF101" i="96"/>
  <c r="BF124" i="96"/>
  <c r="BF156" i="96"/>
  <c r="BF158" i="96"/>
  <c r="BF165" i="96"/>
  <c r="BF166" i="96"/>
  <c r="BF172" i="96"/>
  <c r="AJ176" i="96"/>
  <c r="BF179" i="96"/>
  <c r="BF182" i="96"/>
  <c r="BF13" i="96"/>
  <c r="AJ22" i="96"/>
  <c r="AJ52" i="96"/>
  <c r="AJ60" i="96"/>
  <c r="AJ65" i="96"/>
  <c r="AJ67" i="96"/>
  <c r="AJ74" i="96"/>
  <c r="AJ80" i="96"/>
  <c r="AJ90" i="96"/>
  <c r="AJ91" i="96"/>
  <c r="AJ104" i="96"/>
  <c r="AJ108" i="96"/>
  <c r="AJ118" i="96"/>
  <c r="AJ122" i="96"/>
  <c r="AJ123" i="96"/>
  <c r="BF133" i="96"/>
  <c r="AJ137" i="96"/>
  <c r="AJ150" i="96"/>
  <c r="AJ168" i="96"/>
  <c r="BF28" i="96"/>
  <c r="BF10" i="96"/>
  <c r="BF17" i="96"/>
  <c r="AJ21" i="96"/>
  <c r="AJ27" i="96"/>
  <c r="AJ31" i="96"/>
  <c r="AJ15" i="96"/>
  <c r="AJ9" i="96"/>
  <c r="BF12" i="96"/>
  <c r="BF14" i="96"/>
  <c r="BF11" i="96"/>
  <c r="AM189" i="96"/>
  <c r="AQ189" i="96"/>
  <c r="AU189" i="96"/>
  <c r="AY189" i="96"/>
  <c r="BC189" i="96"/>
  <c r="AJ13" i="96"/>
  <c r="AJ14" i="96"/>
  <c r="BF32" i="96"/>
  <c r="BF38" i="96"/>
  <c r="BF39" i="96"/>
  <c r="AJ42" i="96"/>
  <c r="BF46" i="96"/>
  <c r="BF47" i="96"/>
  <c r="AJ50" i="96"/>
  <c r="B153" i="96" s="1"/>
  <c r="BF54" i="96"/>
  <c r="BF55" i="96"/>
  <c r="AJ58" i="96"/>
  <c r="BF62" i="96"/>
  <c r="BF15" i="96"/>
  <c r="AJ19" i="96"/>
  <c r="BF21" i="96"/>
  <c r="AJ25" i="96"/>
  <c r="BF26" i="96"/>
  <c r="BF27" i="96"/>
  <c r="BF31" i="96"/>
  <c r="BF36" i="96"/>
  <c r="BF44" i="96"/>
  <c r="BF52" i="96"/>
  <c r="BF60" i="96"/>
  <c r="BF68" i="96"/>
  <c r="BF76" i="96"/>
  <c r="BF84" i="96"/>
  <c r="BF89" i="96"/>
  <c r="AJ94" i="96"/>
  <c r="BF96" i="96"/>
  <c r="AJ97" i="96"/>
  <c r="AJ100" i="96"/>
  <c r="BF103" i="96"/>
  <c r="BF105" i="96"/>
  <c r="AJ110" i="96"/>
  <c r="BF112" i="96"/>
  <c r="AJ113" i="96"/>
  <c r="AJ116" i="96"/>
  <c r="BF119" i="96"/>
  <c r="BF121" i="96"/>
  <c r="AJ126" i="96"/>
  <c r="BF128" i="96"/>
  <c r="AJ129" i="96"/>
  <c r="BF135" i="96"/>
  <c r="BF137" i="96"/>
  <c r="AJ142" i="96"/>
  <c r="BF144" i="96"/>
  <c r="AJ145" i="96"/>
  <c r="BF151" i="96"/>
  <c r="BF153" i="96"/>
  <c r="BF160" i="96"/>
  <c r="AJ161" i="96"/>
  <c r="BF167" i="96"/>
  <c r="BF170" i="96"/>
  <c r="BF173" i="96"/>
  <c r="AJ174" i="96"/>
  <c r="BF176" i="96"/>
  <c r="AJ180" i="96"/>
  <c r="AJ181" i="96"/>
  <c r="BF183" i="96"/>
  <c r="BF186" i="96"/>
  <c r="BF16" i="96"/>
  <c r="BF18" i="96"/>
  <c r="BF19" i="96"/>
  <c r="AJ23" i="96"/>
  <c r="BF24" i="96"/>
  <c r="BF25" i="96"/>
  <c r="AJ29" i="96"/>
  <c r="BF30" i="96"/>
  <c r="BF34" i="96"/>
  <c r="BF35" i="96"/>
  <c r="BF37" i="96"/>
  <c r="AJ38" i="96"/>
  <c r="BF43" i="96"/>
  <c r="BF45" i="96"/>
  <c r="BF51" i="96"/>
  <c r="BF53" i="96"/>
  <c r="AJ54" i="96"/>
  <c r="B151" i="96" s="1"/>
  <c r="BF59" i="96"/>
  <c r="BF61" i="96"/>
  <c r="BF67" i="96"/>
  <c r="BF69" i="96"/>
  <c r="AJ70" i="96"/>
  <c r="BF75" i="96"/>
  <c r="BF77" i="96"/>
  <c r="AJ78" i="96"/>
  <c r="BF83" i="96"/>
  <c r="BF85" i="96"/>
  <c r="BF91" i="96"/>
  <c r="BF93" i="96"/>
  <c r="BF100" i="96"/>
  <c r="BF107" i="96"/>
  <c r="BF109" i="96"/>
  <c r="BF116" i="96"/>
  <c r="BF123" i="96"/>
  <c r="BF125" i="96"/>
  <c r="BF132" i="96"/>
  <c r="BF139" i="96"/>
  <c r="BF141" i="96"/>
  <c r="BF148" i="96"/>
  <c r="BF155" i="96"/>
  <c r="BF157" i="96"/>
  <c r="BF164" i="96"/>
  <c r="AJ169" i="96"/>
  <c r="BF171" i="96"/>
  <c r="BF174" i="96"/>
  <c r="BF177" i="96"/>
  <c r="BF180" i="96"/>
  <c r="AJ184" i="96"/>
  <c r="AJ185" i="96"/>
  <c r="BF187" i="96"/>
  <c r="BF188" i="96"/>
  <c r="BF64" i="96"/>
  <c r="BF72" i="96"/>
  <c r="BF80" i="96"/>
  <c r="BF88" i="96"/>
  <c r="BF90" i="96"/>
  <c r="BF95" i="96"/>
  <c r="BF97" i="96"/>
  <c r="BF104" i="96"/>
  <c r="BF111" i="96"/>
  <c r="BF113" i="96"/>
  <c r="BF120" i="96"/>
  <c r="BF127" i="96"/>
  <c r="BF129" i="96"/>
  <c r="BF136" i="96"/>
  <c r="BF143" i="96"/>
  <c r="BF145" i="96"/>
  <c r="BF152" i="96"/>
  <c r="BF159" i="96"/>
  <c r="BF161" i="96"/>
  <c r="BF168" i="96"/>
  <c r="AJ173" i="96"/>
  <c r="BF175" i="96"/>
  <c r="BF178" i="96"/>
  <c r="BF181" i="96"/>
  <c r="BF184" i="96"/>
  <c r="AJ51" i="62"/>
  <c r="B152" i="62" s="1"/>
  <c r="AJ54" i="62"/>
  <c r="B149" i="62" s="1"/>
  <c r="BF100" i="62"/>
  <c r="BF99" i="62"/>
  <c r="AS189" i="106"/>
  <c r="BE189" i="106"/>
  <c r="AJ69" i="106"/>
  <c r="AJ85" i="106"/>
  <c r="AJ97" i="106"/>
  <c r="AJ105" i="106"/>
  <c r="AJ113" i="106"/>
  <c r="AJ121" i="106"/>
  <c r="AJ129" i="106"/>
  <c r="AJ137" i="106"/>
  <c r="AJ145" i="106"/>
  <c r="AJ161" i="106"/>
  <c r="AO189" i="106"/>
  <c r="BA189" i="106"/>
  <c r="AI188" i="106"/>
  <c r="AP189" i="106"/>
  <c r="AT189" i="106"/>
  <c r="AX189" i="106"/>
  <c r="BB189" i="106"/>
  <c r="BF30" i="106"/>
  <c r="BF62" i="106"/>
  <c r="AJ65" i="106"/>
  <c r="BF69" i="106"/>
  <c r="BF78" i="106"/>
  <c r="AJ81" i="106"/>
  <c r="BF85" i="106"/>
  <c r="BF94" i="106"/>
  <c r="BF97" i="106"/>
  <c r="BF102" i="106"/>
  <c r="BF105" i="106"/>
  <c r="BF110" i="106"/>
  <c r="BF113" i="106"/>
  <c r="BF118" i="106"/>
  <c r="BF121" i="106"/>
  <c r="BF126" i="106"/>
  <c r="BF129" i="106"/>
  <c r="BF134" i="106"/>
  <c r="BF137" i="106"/>
  <c r="BF142" i="106"/>
  <c r="BF145" i="106"/>
  <c r="BF150" i="106"/>
  <c r="BF153" i="106"/>
  <c r="BF158" i="106"/>
  <c r="BF161" i="106"/>
  <c r="BF169" i="106"/>
  <c r="BF177" i="106"/>
  <c r="BF185" i="106"/>
  <c r="AW189" i="106"/>
  <c r="AJ8" i="106"/>
  <c r="BC189" i="106"/>
  <c r="BF32" i="106"/>
  <c r="BF34" i="106"/>
  <c r="BF36" i="106"/>
  <c r="BF38" i="106"/>
  <c r="BF40" i="106"/>
  <c r="BF42" i="106"/>
  <c r="BF44" i="106"/>
  <c r="BF46" i="106"/>
  <c r="BF48" i="106"/>
  <c r="BF50" i="106"/>
  <c r="BF52" i="106"/>
  <c r="BF54" i="106"/>
  <c r="BF58" i="106"/>
  <c r="BF65" i="106"/>
  <c r="BF74" i="106"/>
  <c r="BF81" i="106"/>
  <c r="BF90" i="106"/>
  <c r="BF162" i="106"/>
  <c r="BF170" i="106"/>
  <c r="BF178" i="106"/>
  <c r="BF186" i="106"/>
  <c r="BF9" i="105"/>
  <c r="BF30" i="105"/>
  <c r="BF34" i="105"/>
  <c r="BF38" i="105"/>
  <c r="AJ45" i="105"/>
  <c r="BF49" i="105"/>
  <c r="AJ61" i="105"/>
  <c r="BF65" i="105"/>
  <c r="AJ77" i="105"/>
  <c r="BF81" i="105"/>
  <c r="AJ93" i="105"/>
  <c r="BF97" i="105"/>
  <c r="AJ109" i="105"/>
  <c r="BF113" i="105"/>
  <c r="AJ8" i="105"/>
  <c r="AJ41" i="105"/>
  <c r="AJ73" i="105"/>
  <c r="AJ89" i="105"/>
  <c r="AJ105" i="105"/>
  <c r="AJ121" i="105"/>
  <c r="AJ129" i="105"/>
  <c r="AJ137" i="105"/>
  <c r="AJ145" i="105"/>
  <c r="AJ153" i="105"/>
  <c r="AJ161" i="105"/>
  <c r="AJ169" i="105"/>
  <c r="AJ177" i="105"/>
  <c r="AJ185" i="105"/>
  <c r="AN189" i="105"/>
  <c r="AR189" i="105"/>
  <c r="AV189" i="105"/>
  <c r="AZ189" i="105"/>
  <c r="BD189" i="105"/>
  <c r="AJ37" i="105"/>
  <c r="BF41" i="105"/>
  <c r="BF46" i="105"/>
  <c r="BF57" i="105"/>
  <c r="BF62" i="105"/>
  <c r="BF73" i="105"/>
  <c r="BF78" i="105"/>
  <c r="BF89" i="105"/>
  <c r="BF98" i="105"/>
  <c r="AJ101" i="105"/>
  <c r="BF105" i="105"/>
  <c r="BF114" i="105"/>
  <c r="AJ117" i="105"/>
  <c r="BF121" i="105"/>
  <c r="BF126" i="105"/>
  <c r="BF129" i="105"/>
  <c r="BF134" i="105"/>
  <c r="BF137" i="105"/>
  <c r="BF142" i="105"/>
  <c r="BF145" i="105"/>
  <c r="BF150" i="105"/>
  <c r="BF153" i="105"/>
  <c r="BF158" i="105"/>
  <c r="BF161" i="105"/>
  <c r="BF169" i="105"/>
  <c r="BF177" i="105"/>
  <c r="BF185" i="105"/>
  <c r="AO189" i="105"/>
  <c r="AS189" i="105"/>
  <c r="AW189" i="105"/>
  <c r="BA189" i="105"/>
  <c r="BE189" i="105"/>
  <c r="BF33" i="105"/>
  <c r="BF37" i="105"/>
  <c r="BF42" i="105"/>
  <c r="BF53" i="105"/>
  <c r="BF58" i="105"/>
  <c r="BF69" i="105"/>
  <c r="BF74" i="105"/>
  <c r="BF85" i="105"/>
  <c r="BF90" i="105"/>
  <c r="BF101" i="105"/>
  <c r="BF117" i="105"/>
  <c r="BF36" i="104"/>
  <c r="BF44" i="104"/>
  <c r="AP189" i="104"/>
  <c r="AT189" i="104"/>
  <c r="AX189" i="104"/>
  <c r="BB189" i="104"/>
  <c r="BF9" i="104"/>
  <c r="BF39" i="104"/>
  <c r="BF47" i="104"/>
  <c r="BF52" i="104"/>
  <c r="BF55" i="104"/>
  <c r="AJ8" i="104"/>
  <c r="BF32" i="104"/>
  <c r="BF40" i="104"/>
  <c r="BF48" i="104"/>
  <c r="AN189" i="104"/>
  <c r="AR189" i="104"/>
  <c r="AV189" i="104"/>
  <c r="AZ189" i="104"/>
  <c r="BD189" i="104"/>
  <c r="BF35" i="104"/>
  <c r="BF43" i="104"/>
  <c r="BF51" i="104"/>
  <c r="BF56" i="104"/>
  <c r="BF9" i="103"/>
  <c r="AJ8" i="103"/>
  <c r="AJ41" i="103"/>
  <c r="AJ49" i="103"/>
  <c r="AJ161" i="103"/>
  <c r="AJ169" i="103"/>
  <c r="AJ185" i="103"/>
  <c r="BC189" i="103"/>
  <c r="AN189" i="103"/>
  <c r="AR189" i="103"/>
  <c r="AV189" i="103"/>
  <c r="AZ189" i="103"/>
  <c r="BD189" i="103"/>
  <c r="AJ36" i="103"/>
  <c r="BF153" i="103"/>
  <c r="BF161" i="103"/>
  <c r="BF169" i="103"/>
  <c r="BF177" i="103"/>
  <c r="BF185" i="103"/>
  <c r="AM189" i="103"/>
  <c r="AO189" i="103"/>
  <c r="AS189" i="103"/>
  <c r="AW189" i="103"/>
  <c r="BA189" i="103"/>
  <c r="BE189" i="103"/>
  <c r="BF36" i="103"/>
  <c r="BF41" i="103"/>
  <c r="BF58" i="103"/>
  <c r="BF66" i="103"/>
  <c r="BF74" i="103"/>
  <c r="BF82" i="103"/>
  <c r="BF90" i="103"/>
  <c r="BF98" i="103"/>
  <c r="BF106" i="103"/>
  <c r="BF114" i="103"/>
  <c r="BF122" i="103"/>
  <c r="BF130" i="103"/>
  <c r="BF138" i="103"/>
  <c r="BF146" i="103"/>
  <c r="BF154" i="103"/>
  <c r="BF162" i="103"/>
  <c r="BF170" i="103"/>
  <c r="BF178" i="103"/>
  <c r="BF186" i="103"/>
  <c r="AM189" i="102"/>
  <c r="AY189" i="102"/>
  <c r="AJ8" i="102"/>
  <c r="AU189" i="102"/>
  <c r="AN189" i="102"/>
  <c r="AR189" i="102"/>
  <c r="AV189" i="102"/>
  <c r="AZ189" i="102"/>
  <c r="BD189" i="102"/>
  <c r="BF33" i="102"/>
  <c r="BF49" i="102"/>
  <c r="BF65" i="102"/>
  <c r="BF81" i="102"/>
  <c r="AQ189" i="102"/>
  <c r="BC189" i="102"/>
  <c r="AO189" i="102"/>
  <c r="AS189" i="102"/>
  <c r="AW189" i="102"/>
  <c r="BA189" i="102"/>
  <c r="BE189" i="102"/>
  <c r="BF34" i="102"/>
  <c r="BF50" i="102"/>
  <c r="BF66" i="102"/>
  <c r="BF82" i="102"/>
  <c r="AP189" i="102"/>
  <c r="BF30" i="102"/>
  <c r="BF41" i="102"/>
  <c r="BF46" i="102"/>
  <c r="BF57" i="102"/>
  <c r="BF62" i="102"/>
  <c r="BF73" i="102"/>
  <c r="BF78" i="102"/>
  <c r="BF89" i="102"/>
  <c r="AN189" i="101"/>
  <c r="AR189" i="101"/>
  <c r="AV189" i="101"/>
  <c r="AZ189" i="101"/>
  <c r="BD189" i="101"/>
  <c r="BF34" i="101"/>
  <c r="BF42" i="101"/>
  <c r="BF86" i="101"/>
  <c r="BF94" i="101"/>
  <c r="AS189" i="101"/>
  <c r="BA189" i="101"/>
  <c r="AJ54" i="101"/>
  <c r="B148" i="101" s="1"/>
  <c r="AO189" i="101"/>
  <c r="AW189" i="101"/>
  <c r="BE189" i="101"/>
  <c r="AP189" i="101"/>
  <c r="AT189" i="101"/>
  <c r="AX189" i="101"/>
  <c r="BB189" i="101"/>
  <c r="BF9" i="101"/>
  <c r="BF30" i="101"/>
  <c r="BF38" i="101"/>
  <c r="BF46" i="101"/>
  <c r="BF54" i="101"/>
  <c r="BF57" i="101"/>
  <c r="AJ58" i="101"/>
  <c r="BF61" i="101"/>
  <c r="AJ62" i="101"/>
  <c r="BF65" i="101"/>
  <c r="AJ66" i="101"/>
  <c r="BF69" i="101"/>
  <c r="AJ70" i="101"/>
  <c r="BF73" i="101"/>
  <c r="AJ74" i="101"/>
  <c r="BF77" i="101"/>
  <c r="AJ78" i="101"/>
  <c r="BF82" i="101"/>
  <c r="BF90" i="101"/>
  <c r="BF78" i="101"/>
  <c r="AJ94" i="101"/>
  <c r="AO189" i="100"/>
  <c r="AW189" i="100"/>
  <c r="BE189" i="100"/>
  <c r="AJ65" i="100"/>
  <c r="AJ73" i="100"/>
  <c r="AJ81" i="100"/>
  <c r="AJ89" i="100"/>
  <c r="AJ97" i="100"/>
  <c r="AJ105" i="100"/>
  <c r="AJ113" i="100"/>
  <c r="AJ121" i="100"/>
  <c r="AJ129" i="100"/>
  <c r="AJ137" i="100"/>
  <c r="AJ145" i="100"/>
  <c r="AJ161" i="100"/>
  <c r="AJ185" i="100"/>
  <c r="AM189" i="100"/>
  <c r="AS189" i="100"/>
  <c r="BA189" i="100"/>
  <c r="AJ41" i="100"/>
  <c r="AP189" i="100"/>
  <c r="AT189" i="100"/>
  <c r="AX189" i="100"/>
  <c r="BB189" i="100"/>
  <c r="AJ32" i="100"/>
  <c r="BF41" i="100"/>
  <c r="BF49" i="100"/>
  <c r="BF57" i="100"/>
  <c r="BF65" i="100"/>
  <c r="BF73" i="100"/>
  <c r="BF81" i="100"/>
  <c r="BF89" i="100"/>
  <c r="BF97" i="100"/>
  <c r="BF105" i="100"/>
  <c r="BF113" i="100"/>
  <c r="BF121" i="100"/>
  <c r="BF129" i="100"/>
  <c r="BF137" i="100"/>
  <c r="BF145" i="100"/>
  <c r="BF153" i="100"/>
  <c r="BF161" i="100"/>
  <c r="BF169" i="100"/>
  <c r="BF177" i="100"/>
  <c r="BF185" i="100"/>
  <c r="BC189" i="100"/>
  <c r="BF32" i="100"/>
  <c r="BF74" i="100"/>
  <c r="BF82" i="100"/>
  <c r="BF90" i="100"/>
  <c r="BF138" i="100"/>
  <c r="BF146" i="100"/>
  <c r="BF154" i="100"/>
  <c r="BF162" i="100"/>
  <c r="BF170" i="100"/>
  <c r="BF178" i="100"/>
  <c r="BF186" i="100"/>
  <c r="AO189" i="99"/>
  <c r="AS189" i="99"/>
  <c r="AW189" i="99"/>
  <c r="BA189" i="99"/>
  <c r="BE189" i="99"/>
  <c r="AJ61" i="99"/>
  <c r="BF73" i="99"/>
  <c r="AJ85" i="99"/>
  <c r="BF89" i="99"/>
  <c r="AJ101" i="99"/>
  <c r="BF105" i="99"/>
  <c r="AJ117" i="99"/>
  <c r="BF121" i="99"/>
  <c r="AJ133" i="99"/>
  <c r="BF137" i="99"/>
  <c r="AJ149" i="99"/>
  <c r="AY189" i="99"/>
  <c r="AP189" i="99"/>
  <c r="AT189" i="99"/>
  <c r="AX189" i="99"/>
  <c r="BB189" i="99"/>
  <c r="BF9" i="99"/>
  <c r="BF34" i="99"/>
  <c r="BF37" i="99"/>
  <c r="BF42" i="99"/>
  <c r="BF45" i="99"/>
  <c r="BF50" i="99"/>
  <c r="BF53" i="99"/>
  <c r="BF58" i="99"/>
  <c r="BF61" i="99"/>
  <c r="BF66" i="99"/>
  <c r="BF69" i="99"/>
  <c r="BF78" i="99"/>
  <c r="BF85" i="99"/>
  <c r="BF94" i="99"/>
  <c r="AJ97" i="99"/>
  <c r="BF101" i="99"/>
  <c r="BF110" i="99"/>
  <c r="AJ113" i="99"/>
  <c r="BF117" i="99"/>
  <c r="BF126" i="99"/>
  <c r="AJ129" i="99"/>
  <c r="BF133" i="99"/>
  <c r="BF142" i="99"/>
  <c r="AJ145" i="99"/>
  <c r="BF149" i="99"/>
  <c r="BF158" i="99"/>
  <c r="BF129" i="99"/>
  <c r="BF145" i="99"/>
  <c r="AN189" i="99"/>
  <c r="AR189" i="99"/>
  <c r="AV189" i="99"/>
  <c r="AZ189" i="99"/>
  <c r="BD189" i="99"/>
  <c r="BF33" i="99"/>
  <c r="BF38" i="99"/>
  <c r="BF41" i="99"/>
  <c r="BF46" i="99"/>
  <c r="BF49" i="99"/>
  <c r="BF54" i="99"/>
  <c r="BF57" i="99"/>
  <c r="AJ73" i="99"/>
  <c r="BF77" i="99"/>
  <c r="AJ89" i="99"/>
  <c r="BF93" i="99"/>
  <c r="AJ105" i="99"/>
  <c r="BF109" i="99"/>
  <c r="AJ121" i="99"/>
  <c r="BF125" i="99"/>
  <c r="AJ137" i="99"/>
  <c r="BF141" i="99"/>
  <c r="BF157" i="99"/>
  <c r="AX189" i="98"/>
  <c r="BF120" i="98"/>
  <c r="AT189" i="98"/>
  <c r="AJ8" i="98"/>
  <c r="BC189" i="98"/>
  <c r="BF46" i="98"/>
  <c r="BF62" i="98"/>
  <c r="BF78" i="98"/>
  <c r="BF94" i="98"/>
  <c r="BF110" i="98"/>
  <c r="AP189" i="98"/>
  <c r="BB189" i="98"/>
  <c r="BF9" i="98"/>
  <c r="AN189" i="98"/>
  <c r="AR189" i="98"/>
  <c r="AV189" i="98"/>
  <c r="AZ189" i="98"/>
  <c r="BD189" i="98"/>
  <c r="BF37" i="98"/>
  <c r="BF42" i="98"/>
  <c r="BF53" i="98"/>
  <c r="BF58" i="98"/>
  <c r="BF69" i="98"/>
  <c r="BF74" i="98"/>
  <c r="BF85" i="98"/>
  <c r="BF90" i="98"/>
  <c r="BF101" i="98"/>
  <c r="BF106" i="98"/>
  <c r="BF117" i="98"/>
  <c r="BF122" i="98"/>
  <c r="BF133" i="98"/>
  <c r="BF138" i="98"/>
  <c r="BF149" i="98"/>
  <c r="BF154" i="98"/>
  <c r="BF165" i="98"/>
  <c r="BF170" i="98"/>
  <c r="BF177" i="98"/>
  <c r="BF185" i="98"/>
  <c r="BF33" i="98"/>
  <c r="BF49" i="98"/>
  <c r="BF65" i="98"/>
  <c r="BF81" i="98"/>
  <c r="BF97" i="98"/>
  <c r="BF113" i="98"/>
  <c r="BF118" i="98"/>
  <c r="BF129" i="98"/>
  <c r="BF134" i="98"/>
  <c r="BF145" i="98"/>
  <c r="BF150" i="98"/>
  <c r="BF161" i="98"/>
  <c r="BF166" i="98"/>
  <c r="BF178" i="98"/>
  <c r="BF186" i="98"/>
  <c r="AJ8" i="97"/>
  <c r="AQ189" i="97"/>
  <c r="AY189" i="97"/>
  <c r="BF32" i="97"/>
  <c r="BF58" i="97"/>
  <c r="BF66" i="97"/>
  <c r="BF74" i="97"/>
  <c r="BF82" i="97"/>
  <c r="BF106" i="97"/>
  <c r="BF114" i="97"/>
  <c r="BF122" i="97"/>
  <c r="BF130" i="97"/>
  <c r="BF138" i="97"/>
  <c r="AM189" i="97"/>
  <c r="AU189" i="97"/>
  <c r="BC189" i="97"/>
  <c r="AN189" i="97"/>
  <c r="AR189" i="97"/>
  <c r="AV189" i="97"/>
  <c r="AZ189" i="97"/>
  <c r="BD189" i="97"/>
  <c r="AP189" i="97"/>
  <c r="AT189" i="97"/>
  <c r="AX189" i="97"/>
  <c r="BB189" i="97"/>
  <c r="BF9" i="97"/>
  <c r="AJ32" i="97"/>
  <c r="BF89" i="97"/>
  <c r="AO189" i="96"/>
  <c r="AW189" i="96"/>
  <c r="BE189" i="96"/>
  <c r="AP189" i="96"/>
  <c r="AT189" i="96"/>
  <c r="AX189" i="96"/>
  <c r="BB189" i="96"/>
  <c r="BF9" i="96"/>
  <c r="AJ37" i="96"/>
  <c r="BF41" i="96"/>
  <c r="BF50" i="96"/>
  <c r="BF57" i="96"/>
  <c r="BF66" i="96"/>
  <c r="AJ69" i="96"/>
  <c r="BF73" i="96"/>
  <c r="BF82" i="96"/>
  <c r="AJ85" i="96"/>
  <c r="BF29" i="96"/>
  <c r="BF98" i="96"/>
  <c r="BF106" i="96"/>
  <c r="BF114" i="96"/>
  <c r="BF122" i="96"/>
  <c r="BF130" i="96"/>
  <c r="BF138" i="96"/>
  <c r="BF146" i="96"/>
  <c r="BF154" i="96"/>
  <c r="BF162" i="96"/>
  <c r="AJ165" i="96"/>
  <c r="AN189" i="96"/>
  <c r="AR189" i="96"/>
  <c r="AV189" i="96"/>
  <c r="AZ189" i="96"/>
  <c r="BD189" i="96"/>
  <c r="AJ33" i="96"/>
  <c r="BF42" i="96"/>
  <c r="BF49" i="96"/>
  <c r="BF58" i="96"/>
  <c r="AJ61" i="96"/>
  <c r="BF65" i="96"/>
  <c r="BF74" i="96"/>
  <c r="AJ77" i="96"/>
  <c r="BF81" i="96"/>
  <c r="AS189" i="96"/>
  <c r="BA189" i="96"/>
  <c r="BF102" i="96"/>
  <c r="BF110" i="96"/>
  <c r="BF118" i="96"/>
  <c r="BF126" i="96"/>
  <c r="BF134" i="96"/>
  <c r="BF142" i="96"/>
  <c r="BF150" i="96"/>
  <c r="BF102" i="62"/>
  <c r="BF101" i="62"/>
  <c r="AJ55" i="62"/>
  <c r="B150" i="62" s="1"/>
  <c r="AJ50" i="62"/>
  <c r="B151" i="62" s="1"/>
  <c r="C111" i="130" l="1"/>
  <c r="B49" i="125"/>
  <c r="C112" i="130"/>
  <c r="U134" i="60"/>
  <c r="U135" i="60"/>
  <c r="U133" i="60"/>
  <c r="B48" i="125"/>
  <c r="B44" i="125"/>
  <c r="U136" i="60"/>
  <c r="C113" i="130"/>
  <c r="E49" i="107"/>
  <c r="E81" i="111" s="1"/>
  <c r="C48" i="125"/>
  <c r="D112" i="130"/>
  <c r="D81" i="111"/>
  <c r="C45" i="125"/>
  <c r="D80" i="111"/>
  <c r="D45" i="130"/>
  <c r="E45" i="107"/>
  <c r="E79" i="111" s="1"/>
  <c r="C44" i="125"/>
  <c r="D111" i="130"/>
  <c r="D79" i="111"/>
  <c r="E50" i="107"/>
  <c r="E82" i="111" s="1"/>
  <c r="C49" i="125"/>
  <c r="D113" i="130"/>
  <c r="D82" i="111"/>
  <c r="BF189" i="106"/>
  <c r="BF189" i="102"/>
  <c r="BF189" i="100"/>
  <c r="BF189" i="105"/>
  <c r="BF189" i="104"/>
  <c r="BF189" i="103"/>
  <c r="BF189" i="101"/>
  <c r="BF189" i="99"/>
  <c r="BF189" i="98"/>
  <c r="BF189" i="97"/>
  <c r="BF189" i="96"/>
  <c r="D49" i="125" l="1"/>
  <c r="D48" i="125"/>
  <c r="D44" i="125"/>
  <c r="E112" i="130"/>
  <c r="G112" i="130"/>
  <c r="E111" i="130"/>
  <c r="G111" i="130"/>
  <c r="G113" i="130"/>
  <c r="E113" i="130"/>
  <c r="B261" i="106" l="1"/>
  <c r="B260" i="104"/>
  <c r="B260" i="102"/>
  <c r="B248" i="101"/>
  <c r="B241" i="100"/>
  <c r="B254" i="99"/>
  <c r="B255" i="98"/>
  <c r="AM46" i="62" l="1"/>
  <c r="B80" i="60" s="1"/>
  <c r="AN46" i="62"/>
  <c r="C80" i="60" s="1"/>
  <c r="AO46" i="62"/>
  <c r="D80" i="60" s="1"/>
  <c r="AP46" i="62"/>
  <c r="E80" i="60" s="1"/>
  <c r="AQ46" i="62"/>
  <c r="F80" i="60" s="1"/>
  <c r="AR46" i="62"/>
  <c r="G80" i="60" s="1"/>
  <c r="AS46" i="62"/>
  <c r="H80" i="60" s="1"/>
  <c r="AT46" i="62"/>
  <c r="I80" i="60" s="1"/>
  <c r="AU46" i="62"/>
  <c r="J80" i="60" s="1"/>
  <c r="AV46" i="62"/>
  <c r="K80" i="60" s="1"/>
  <c r="AW46" i="62"/>
  <c r="L80" i="60" s="1"/>
  <c r="AX46" i="62"/>
  <c r="M80" i="60" s="1"/>
  <c r="AY46" i="62"/>
  <c r="N80" i="60" s="1"/>
  <c r="AZ46" i="62"/>
  <c r="O80" i="60" s="1"/>
  <c r="BA46" i="62"/>
  <c r="P80" i="60" s="1"/>
  <c r="BB46" i="62"/>
  <c r="Q80" i="60" s="1"/>
  <c r="BC46" i="62"/>
  <c r="R80" i="60" s="1"/>
  <c r="BD46" i="62"/>
  <c r="S80" i="60" s="1"/>
  <c r="BE46" i="62"/>
  <c r="T80" i="60" s="1"/>
  <c r="AH85" i="62"/>
  <c r="AI85" i="62"/>
  <c r="D80" i="107" s="1"/>
  <c r="U80" i="60" l="1"/>
  <c r="D31" i="130"/>
  <c r="C79" i="125"/>
  <c r="D104" i="111"/>
  <c r="AJ85" i="62"/>
  <c r="B245" i="62" s="1"/>
  <c r="B248" i="97"/>
  <c r="B241" i="96"/>
  <c r="BF46" i="62"/>
  <c r="AM9" i="62" l="1"/>
  <c r="AK11" i="127" l="1"/>
  <c r="AH101" i="62" l="1"/>
  <c r="C96" i="107" s="1"/>
  <c r="B280" i="106"/>
  <c r="B279" i="106"/>
  <c r="B277" i="106"/>
  <c r="B276" i="106"/>
  <c r="B273" i="106"/>
  <c r="B272" i="106"/>
  <c r="B271" i="106"/>
  <c r="B270" i="106"/>
  <c r="B268" i="106"/>
  <c r="B265" i="106"/>
  <c r="B264" i="106"/>
  <c r="B260" i="106"/>
  <c r="B257" i="106"/>
  <c r="B256" i="106"/>
  <c r="B255" i="106"/>
  <c r="B254" i="106"/>
  <c r="B253" i="106"/>
  <c r="B252" i="106"/>
  <c r="B248" i="106"/>
  <c r="B243" i="106"/>
  <c r="B242" i="106"/>
  <c r="B241" i="106"/>
  <c r="B240" i="106"/>
  <c r="B239" i="106"/>
  <c r="B237" i="106"/>
  <c r="B236" i="106"/>
  <c r="B233" i="106"/>
  <c r="B232" i="106"/>
  <c r="B231" i="106"/>
  <c r="B229" i="106"/>
  <c r="B228" i="106"/>
  <c r="B226" i="106"/>
  <c r="B225" i="106"/>
  <c r="B224" i="106"/>
  <c r="B221" i="106"/>
  <c r="B220" i="106"/>
  <c r="B218" i="106"/>
  <c r="B217" i="106"/>
  <c r="B216" i="106"/>
  <c r="B215" i="106"/>
  <c r="B213" i="106"/>
  <c r="B212" i="106"/>
  <c r="B210" i="106"/>
  <c r="B209" i="106"/>
  <c r="B208" i="106"/>
  <c r="B207" i="106"/>
  <c r="B205" i="106"/>
  <c r="B204" i="106"/>
  <c r="B202" i="106"/>
  <c r="B201" i="106"/>
  <c r="B200" i="106"/>
  <c r="B199" i="106"/>
  <c r="B197" i="106"/>
  <c r="B196" i="106"/>
  <c r="B194" i="106"/>
  <c r="B193" i="106"/>
  <c r="B192" i="106"/>
  <c r="B191" i="106"/>
  <c r="B189" i="106"/>
  <c r="B188" i="106"/>
  <c r="B184" i="106"/>
  <c r="B183" i="106"/>
  <c r="B182" i="106"/>
  <c r="B181" i="106"/>
  <c r="B180" i="106"/>
  <c r="B179" i="106"/>
  <c r="B176" i="106"/>
  <c r="B172" i="106"/>
  <c r="B169" i="106"/>
  <c r="B168" i="106"/>
  <c r="B167" i="106"/>
  <c r="B166" i="106"/>
  <c r="B163" i="106"/>
  <c r="B160" i="106"/>
  <c r="B157" i="106"/>
  <c r="B152" i="106"/>
  <c r="B150" i="106"/>
  <c r="B148" i="106"/>
  <c r="B146" i="106"/>
  <c r="B144" i="106"/>
  <c r="B137" i="106"/>
  <c r="B136" i="106"/>
  <c r="B134" i="106"/>
  <c r="B133" i="106"/>
  <c r="B132" i="106"/>
  <c r="B130" i="106"/>
  <c r="B129" i="106"/>
  <c r="B128" i="106"/>
  <c r="B124" i="106"/>
  <c r="B122" i="106"/>
  <c r="B120" i="106"/>
  <c r="B119" i="106"/>
  <c r="B118" i="106"/>
  <c r="B116" i="106"/>
  <c r="B114" i="106"/>
  <c r="B113" i="106"/>
  <c r="B110" i="106"/>
  <c r="B107" i="106"/>
  <c r="B106" i="106"/>
  <c r="B105" i="106"/>
  <c r="B104" i="106"/>
  <c r="B103" i="106"/>
  <c r="B273" i="105"/>
  <c r="B272" i="105"/>
  <c r="B271" i="105"/>
  <c r="B270" i="105"/>
  <c r="B269" i="105"/>
  <c r="B268" i="105"/>
  <c r="B266" i="105"/>
  <c r="B265" i="105"/>
  <c r="B264" i="105"/>
  <c r="B262" i="105"/>
  <c r="B260" i="105"/>
  <c r="B259" i="105"/>
  <c r="B252" i="105"/>
  <c r="B251" i="105"/>
  <c r="B249" i="105"/>
  <c r="B248" i="105"/>
  <c r="B245" i="105"/>
  <c r="B244" i="105"/>
  <c r="B243" i="105"/>
  <c r="B241" i="105"/>
  <c r="B240" i="105"/>
  <c r="B239" i="105"/>
  <c r="B237" i="105"/>
  <c r="B236" i="105"/>
  <c r="B235" i="105"/>
  <c r="B233" i="105"/>
  <c r="B232" i="105"/>
  <c r="B231" i="105"/>
  <c r="B229" i="105"/>
  <c r="B228" i="105"/>
  <c r="B224" i="105"/>
  <c r="B223" i="105"/>
  <c r="B221" i="105"/>
  <c r="B220" i="105"/>
  <c r="B219" i="105"/>
  <c r="B217" i="105"/>
  <c r="B216" i="105"/>
  <c r="B215" i="105"/>
  <c r="B213" i="105"/>
  <c r="B212" i="105"/>
  <c r="B211" i="105"/>
  <c r="B209" i="105"/>
  <c r="B208" i="105"/>
  <c r="B207" i="105"/>
  <c r="B205" i="105"/>
  <c r="B204" i="105"/>
  <c r="B203" i="105"/>
  <c r="B201" i="105"/>
  <c r="B200" i="105"/>
  <c r="B199" i="105"/>
  <c r="B197" i="105"/>
  <c r="B196" i="105"/>
  <c r="B195" i="105"/>
  <c r="B193" i="105"/>
  <c r="B192" i="105"/>
  <c r="B191" i="105"/>
  <c r="B189" i="105"/>
  <c r="B188" i="105"/>
  <c r="B187" i="105"/>
  <c r="B185" i="105"/>
  <c r="B184" i="105"/>
  <c r="B183" i="105"/>
  <c r="B181" i="105"/>
  <c r="B180" i="105"/>
  <c r="B179" i="105"/>
  <c r="B177" i="105"/>
  <c r="B176" i="105"/>
  <c r="B175" i="105"/>
  <c r="B173" i="105"/>
  <c r="B172" i="105"/>
  <c r="B171" i="105"/>
  <c r="B169" i="105"/>
  <c r="B168" i="105"/>
  <c r="B167" i="105"/>
  <c r="B165" i="105"/>
  <c r="B164" i="105"/>
  <c r="B163" i="105"/>
  <c r="B161" i="105"/>
  <c r="B160" i="105"/>
  <c r="B158" i="105"/>
  <c r="B157" i="105"/>
  <c r="B156" i="105"/>
  <c r="B154" i="105"/>
  <c r="B125" i="105"/>
  <c r="B121" i="105"/>
  <c r="B119" i="105"/>
  <c r="B118" i="105"/>
  <c r="B117" i="105"/>
  <c r="B116" i="105"/>
  <c r="B113" i="105"/>
  <c r="B111" i="105"/>
  <c r="B110" i="105"/>
  <c r="B109" i="105"/>
  <c r="B108" i="105"/>
  <c r="B280" i="104"/>
  <c r="B279" i="104"/>
  <c r="B277" i="104"/>
  <c r="B276" i="104"/>
  <c r="B275" i="104"/>
  <c r="B274" i="104"/>
  <c r="B273" i="104"/>
  <c r="B272" i="104"/>
  <c r="B271" i="104"/>
  <c r="B270" i="104"/>
  <c r="B268" i="104"/>
  <c r="B267" i="104"/>
  <c r="B266" i="104"/>
  <c r="B265" i="104"/>
  <c r="B264" i="104"/>
  <c r="B263" i="104"/>
  <c r="B262" i="104"/>
  <c r="B261" i="104"/>
  <c r="B259" i="104"/>
  <c r="B258" i="104"/>
  <c r="B257" i="104"/>
  <c r="B256" i="104"/>
  <c r="B255" i="104"/>
  <c r="B253" i="104"/>
  <c r="B252" i="104"/>
  <c r="B250" i="104"/>
  <c r="B249" i="104"/>
  <c r="B248" i="104"/>
  <c r="B247" i="104"/>
  <c r="B246" i="104"/>
  <c r="B245" i="104"/>
  <c r="B243" i="104"/>
  <c r="B242" i="104"/>
  <c r="B241" i="104"/>
  <c r="B240" i="104"/>
  <c r="B239" i="104"/>
  <c r="B238" i="104"/>
  <c r="B237" i="104"/>
  <c r="B236" i="104"/>
  <c r="B235" i="104"/>
  <c r="B234" i="104"/>
  <c r="B233" i="104"/>
  <c r="B232" i="104"/>
  <c r="B231" i="104"/>
  <c r="B230" i="104"/>
  <c r="B229" i="104"/>
  <c r="B228" i="104"/>
  <c r="B227" i="104"/>
  <c r="B226" i="104"/>
  <c r="B225" i="104"/>
  <c r="B224" i="104"/>
  <c r="B223" i="104"/>
  <c r="B222" i="104"/>
  <c r="B221" i="104"/>
  <c r="B217" i="104"/>
  <c r="B216" i="104"/>
  <c r="B215" i="104"/>
  <c r="B214" i="104"/>
  <c r="B213" i="104"/>
  <c r="B209" i="104"/>
  <c r="B208" i="104"/>
  <c r="B207" i="104"/>
  <c r="B206" i="104"/>
  <c r="B205" i="104"/>
  <c r="B201" i="104"/>
  <c r="B200" i="104"/>
  <c r="B198" i="104"/>
  <c r="B196" i="104"/>
  <c r="B193" i="104"/>
  <c r="B192" i="104"/>
  <c r="B191" i="104"/>
  <c r="B189" i="104"/>
  <c r="B186" i="104"/>
  <c r="B185" i="104"/>
  <c r="B182" i="104"/>
  <c r="B177" i="104"/>
  <c r="B176" i="104"/>
  <c r="B173" i="104"/>
  <c r="B172" i="104"/>
  <c r="B171" i="104"/>
  <c r="B169" i="104"/>
  <c r="B167" i="104"/>
  <c r="B166" i="104"/>
  <c r="B165" i="104"/>
  <c r="B162" i="104"/>
  <c r="B154" i="104"/>
  <c r="B153" i="104"/>
  <c r="B150" i="104"/>
  <c r="B149" i="104"/>
  <c r="B141" i="104"/>
  <c r="B138" i="104"/>
  <c r="B135" i="104"/>
  <c r="B134" i="104"/>
  <c r="B132" i="104"/>
  <c r="B131" i="104"/>
  <c r="B128" i="104"/>
  <c r="B125" i="104"/>
  <c r="B119" i="104"/>
  <c r="B118" i="104"/>
  <c r="B116" i="104"/>
  <c r="B115" i="104"/>
  <c r="B114" i="104"/>
  <c r="B111" i="104"/>
  <c r="B110" i="104"/>
  <c r="B109" i="104"/>
  <c r="B108" i="104"/>
  <c r="B107" i="104"/>
  <c r="B106" i="104"/>
  <c r="B263" i="100"/>
  <c r="B262" i="100"/>
  <c r="B255" i="100"/>
  <c r="B254" i="100"/>
  <c r="B253" i="100"/>
  <c r="B248" i="100"/>
  <c r="B240" i="100"/>
  <c r="B236" i="100"/>
  <c r="B233" i="100"/>
  <c r="B232" i="100"/>
  <c r="B228" i="100"/>
  <c r="B227" i="100"/>
  <c r="B226" i="100"/>
  <c r="B225" i="100"/>
  <c r="B223" i="100"/>
  <c r="B222" i="100"/>
  <c r="B219" i="100"/>
  <c r="B218" i="100"/>
  <c r="B214" i="100"/>
  <c r="B213" i="100"/>
  <c r="B207" i="100"/>
  <c r="B204" i="100"/>
  <c r="B203" i="100"/>
  <c r="B202" i="100"/>
  <c r="B200" i="100"/>
  <c r="B199" i="100"/>
  <c r="B198" i="100"/>
  <c r="B196" i="100"/>
  <c r="B191" i="100"/>
  <c r="B188" i="100"/>
  <c r="B187" i="100"/>
  <c r="B184" i="100"/>
  <c r="B181" i="100"/>
  <c r="B180" i="100"/>
  <c r="B179" i="100"/>
  <c r="B177" i="100"/>
  <c r="B176" i="100"/>
  <c r="B175" i="100"/>
  <c r="B170" i="100"/>
  <c r="B168" i="100"/>
  <c r="B167" i="100"/>
  <c r="B166" i="100"/>
  <c r="B163" i="100"/>
  <c r="B161" i="100"/>
  <c r="B158" i="100"/>
  <c r="B157" i="100"/>
  <c r="B156" i="100"/>
  <c r="B154" i="100"/>
  <c r="B153" i="100"/>
  <c r="B152" i="100"/>
  <c r="B151" i="100"/>
  <c r="B150" i="100"/>
  <c r="B147" i="100"/>
  <c r="B145" i="100"/>
  <c r="B140" i="100"/>
  <c r="B139" i="100"/>
  <c r="B138" i="100"/>
  <c r="B136" i="100"/>
  <c r="B135" i="100"/>
  <c r="B132" i="100"/>
  <c r="B131" i="100"/>
  <c r="B123" i="100"/>
  <c r="B122" i="100"/>
  <c r="B120" i="100"/>
  <c r="B119" i="100"/>
  <c r="B118" i="100"/>
  <c r="B117" i="100"/>
  <c r="B116" i="100"/>
  <c r="B112" i="100"/>
  <c r="B111" i="100"/>
  <c r="B109" i="100"/>
  <c r="B108" i="100"/>
  <c r="B107" i="100"/>
  <c r="B268" i="99"/>
  <c r="B267" i="99"/>
  <c r="B261" i="99"/>
  <c r="B260" i="99"/>
  <c r="B259" i="99"/>
  <c r="B253" i="99"/>
  <c r="B244" i="99"/>
  <c r="B242" i="99"/>
  <c r="B239" i="99"/>
  <c r="B238" i="99"/>
  <c r="B237" i="99"/>
  <c r="B231" i="99"/>
  <c r="B230" i="99"/>
  <c r="B229" i="99"/>
  <c r="B225" i="99"/>
  <c r="B223" i="99"/>
  <c r="B221" i="99"/>
  <c r="B215" i="99"/>
  <c r="B213" i="99"/>
  <c r="B209" i="99"/>
  <c r="B207" i="99"/>
  <c r="B206" i="99"/>
  <c r="B201" i="99"/>
  <c r="B199" i="99"/>
  <c r="B198" i="99"/>
  <c r="B193" i="99"/>
  <c r="B168" i="99"/>
  <c r="B162" i="99"/>
  <c r="B154" i="99"/>
  <c r="B150" i="99"/>
  <c r="B146" i="99"/>
  <c r="B144" i="99"/>
  <c r="B140" i="99"/>
  <c r="B135" i="99"/>
  <c r="B130" i="99"/>
  <c r="B124" i="99"/>
  <c r="B123" i="99"/>
  <c r="B122" i="99"/>
  <c r="B115" i="99"/>
  <c r="B109" i="99"/>
  <c r="B267" i="98"/>
  <c r="B266" i="98"/>
  <c r="B263" i="98"/>
  <c r="B259" i="98"/>
  <c r="B256" i="98"/>
  <c r="B250" i="98"/>
  <c r="B248" i="98"/>
  <c r="B243" i="98"/>
  <c r="B241" i="98"/>
  <c r="B240" i="98"/>
  <c r="B239" i="98"/>
  <c r="B235" i="98"/>
  <c r="B233" i="98"/>
  <c r="B232" i="98"/>
  <c r="B227" i="98"/>
  <c r="B225" i="98"/>
  <c r="B224" i="98"/>
  <c r="B223" i="98"/>
  <c r="B219" i="98"/>
  <c r="B217" i="98"/>
  <c r="B216" i="98"/>
  <c r="B211" i="98"/>
  <c r="B209" i="98"/>
  <c r="B208" i="98"/>
  <c r="B207" i="98"/>
  <c r="B203" i="98"/>
  <c r="B201" i="98"/>
  <c r="B200" i="98"/>
  <c r="B196" i="98"/>
  <c r="B194" i="98"/>
  <c r="B193" i="98"/>
  <c r="B188" i="98"/>
  <c r="B186" i="98"/>
  <c r="B185" i="98"/>
  <c r="B184" i="98"/>
  <c r="B180" i="98"/>
  <c r="B178" i="98"/>
  <c r="B177" i="98"/>
  <c r="B173" i="98"/>
  <c r="B171" i="98"/>
  <c r="B170" i="98"/>
  <c r="B166" i="98"/>
  <c r="B164" i="98"/>
  <c r="B160" i="98"/>
  <c r="B159" i="98"/>
  <c r="B155" i="98"/>
  <c r="B154" i="98"/>
  <c r="B147" i="98"/>
  <c r="B145" i="98"/>
  <c r="B141" i="98"/>
  <c r="B138" i="98"/>
  <c r="B137" i="98"/>
  <c r="B130" i="98"/>
  <c r="B123" i="98"/>
  <c r="B117" i="98"/>
  <c r="B116" i="98"/>
  <c r="B266" i="97"/>
  <c r="B265" i="97"/>
  <c r="B261" i="97"/>
  <c r="B258" i="97"/>
  <c r="B254" i="97"/>
  <c r="B253" i="97"/>
  <c r="B252" i="97"/>
  <c r="B249" i="97"/>
  <c r="B243" i="97"/>
  <c r="B232" i="97"/>
  <c r="B229" i="97"/>
  <c r="B228" i="97"/>
  <c r="B219" i="97"/>
  <c r="B218" i="97"/>
  <c r="B213" i="97"/>
  <c r="B212" i="97"/>
  <c r="B205" i="97"/>
  <c r="B204" i="97"/>
  <c r="B197" i="97"/>
  <c r="B193" i="97"/>
  <c r="B189" i="97"/>
  <c r="B186" i="97"/>
  <c r="B181" i="97"/>
  <c r="B174" i="97"/>
  <c r="B169" i="97"/>
  <c r="B167" i="97"/>
  <c r="B164" i="97"/>
  <c r="B160" i="97"/>
  <c r="B157" i="97"/>
  <c r="B147" i="97"/>
  <c r="B141" i="97"/>
  <c r="B136" i="97"/>
  <c r="B130" i="97"/>
  <c r="B122" i="97"/>
  <c r="B115" i="97"/>
  <c r="B114" i="97"/>
  <c r="B111" i="97"/>
  <c r="B247" i="96"/>
  <c r="B242" i="96"/>
  <c r="B237" i="96"/>
  <c r="B233" i="96"/>
  <c r="B231" i="96"/>
  <c r="B227" i="96"/>
  <c r="B222" i="96"/>
  <c r="B219" i="96"/>
  <c r="B215" i="96"/>
  <c r="B212" i="96"/>
  <c r="B207" i="96"/>
  <c r="B204" i="96"/>
  <c r="B203" i="96"/>
  <c r="B199" i="96"/>
  <c r="B196" i="96"/>
  <c r="B191" i="96"/>
  <c r="B188" i="96"/>
  <c r="B187" i="96"/>
  <c r="B183" i="96"/>
  <c r="B180" i="96"/>
  <c r="B175" i="96"/>
  <c r="B172" i="96"/>
  <c r="B171" i="96"/>
  <c r="B167" i="96"/>
  <c r="B165" i="96"/>
  <c r="B164" i="96"/>
  <c r="B161" i="96"/>
  <c r="B159" i="96"/>
  <c r="B158" i="96"/>
  <c r="B148" i="96"/>
  <c r="B142" i="96"/>
  <c r="B141" i="96"/>
  <c r="B140" i="96"/>
  <c r="B136" i="96"/>
  <c r="B134" i="96"/>
  <c r="B131" i="96"/>
  <c r="B129" i="96"/>
  <c r="B128" i="96"/>
  <c r="B125" i="96"/>
  <c r="B124" i="96"/>
  <c r="B122" i="96"/>
  <c r="B120" i="96"/>
  <c r="B118" i="96"/>
  <c r="B117" i="96"/>
  <c r="BE134" i="62"/>
  <c r="T168" i="60" s="1"/>
  <c r="AM133" i="62"/>
  <c r="B167" i="60" s="1"/>
  <c r="AN133" i="62"/>
  <c r="C167" i="60" s="1"/>
  <c r="AO133" i="62"/>
  <c r="D167" i="60" s="1"/>
  <c r="AP133" i="62"/>
  <c r="E167" i="60" s="1"/>
  <c r="AQ133" i="62"/>
  <c r="F167" i="60" s="1"/>
  <c r="AR133" i="62"/>
  <c r="G167" i="60" s="1"/>
  <c r="AS133" i="62"/>
  <c r="H167" i="60" s="1"/>
  <c r="AT133" i="62"/>
  <c r="I167" i="60" s="1"/>
  <c r="AU133" i="62"/>
  <c r="J167" i="60" s="1"/>
  <c r="AV133" i="62"/>
  <c r="K167" i="60" s="1"/>
  <c r="AW133" i="62"/>
  <c r="L167" i="60" s="1"/>
  <c r="AX133" i="62"/>
  <c r="M167" i="60" s="1"/>
  <c r="AY133" i="62"/>
  <c r="N167" i="60" s="1"/>
  <c r="AZ133" i="62"/>
  <c r="O167" i="60" s="1"/>
  <c r="BA133" i="62"/>
  <c r="P167" i="60" s="1"/>
  <c r="BB133" i="62"/>
  <c r="Q167" i="60" s="1"/>
  <c r="BC133" i="62"/>
  <c r="R167" i="60" s="1"/>
  <c r="BD133" i="62"/>
  <c r="S167" i="60" s="1"/>
  <c r="BE133" i="62"/>
  <c r="T167" i="60" s="1"/>
  <c r="AH150" i="62"/>
  <c r="AI150" i="62"/>
  <c r="U167" i="60" l="1"/>
  <c r="C136" i="130"/>
  <c r="C118" i="111"/>
  <c r="B95" i="125"/>
  <c r="B119" i="103"/>
  <c r="B123" i="103"/>
  <c r="B135" i="103"/>
  <c r="B143" i="103"/>
  <c r="B151" i="103"/>
  <c r="B155" i="103"/>
  <c r="B163" i="103"/>
  <c r="B179" i="103"/>
  <c r="B193" i="103"/>
  <c r="B112" i="103"/>
  <c r="B276" i="103"/>
  <c r="B212" i="103"/>
  <c r="B216" i="103"/>
  <c r="B228" i="103"/>
  <c r="B248" i="103"/>
  <c r="B267" i="103"/>
  <c r="B269" i="103"/>
  <c r="B116" i="103"/>
  <c r="B186" i="103"/>
  <c r="B190" i="103"/>
  <c r="B197" i="103"/>
  <c r="B201" i="103"/>
  <c r="B114" i="103"/>
  <c r="B272" i="103"/>
  <c r="B258" i="103"/>
  <c r="B266" i="103"/>
  <c r="B275" i="103"/>
  <c r="B249" i="103"/>
  <c r="B130" i="103"/>
  <c r="B138" i="103"/>
  <c r="B154" i="103"/>
  <c r="B166" i="103"/>
  <c r="B170" i="103"/>
  <c r="B175" i="103"/>
  <c r="B189" i="103"/>
  <c r="B231" i="103"/>
  <c r="B236" i="103"/>
  <c r="B251" i="103"/>
  <c r="B255" i="103"/>
  <c r="B136" i="103"/>
  <c r="B144" i="103"/>
  <c r="B209" i="103"/>
  <c r="B277" i="103"/>
  <c r="B169" i="103"/>
  <c r="B183" i="103"/>
  <c r="B187" i="103"/>
  <c r="B202" i="103"/>
  <c r="B206" i="103"/>
  <c r="B213" i="103"/>
  <c r="B217" i="103"/>
  <c r="B225" i="103"/>
  <c r="B239" i="103"/>
  <c r="B280" i="103"/>
  <c r="B113" i="103"/>
  <c r="B120" i="103"/>
  <c r="B156" i="103"/>
  <c r="B160" i="103"/>
  <c r="B167" i="103"/>
  <c r="B171" i="103"/>
  <c r="B181" i="103"/>
  <c r="B184" i="103"/>
  <c r="B199" i="103"/>
  <c r="B203" i="103"/>
  <c r="B218" i="103"/>
  <c r="B222" i="103"/>
  <c r="B229" i="103"/>
  <c r="B232" i="103"/>
  <c r="B242" i="103"/>
  <c r="B246" i="103"/>
  <c r="B264" i="103"/>
  <c r="B118" i="103"/>
  <c r="B125" i="103"/>
  <c r="B129" i="103"/>
  <c r="B137" i="103"/>
  <c r="B142" i="103"/>
  <c r="B145" i="103"/>
  <c r="B150" i="103"/>
  <c r="B157" i="103"/>
  <c r="B172" i="103"/>
  <c r="B176" i="103"/>
  <c r="B185" i="103"/>
  <c r="B196" i="103"/>
  <c r="B200" i="103"/>
  <c r="B205" i="103"/>
  <c r="B215" i="103"/>
  <c r="B219" i="103"/>
  <c r="B233" i="103"/>
  <c r="B243" i="103"/>
  <c r="B247" i="103"/>
  <c r="B257" i="103"/>
  <c r="B265" i="103"/>
  <c r="B131" i="103"/>
  <c r="B139" i="103"/>
  <c r="B159" i="103"/>
  <c r="B221" i="103"/>
  <c r="B279" i="103"/>
  <c r="B121" i="96"/>
  <c r="B111" i="96"/>
  <c r="B143" i="96"/>
  <c r="B144" i="96"/>
  <c r="B179" i="96"/>
  <c r="B195" i="96"/>
  <c r="B211" i="96"/>
  <c r="B220" i="96"/>
  <c r="B240" i="96"/>
  <c r="B245" i="96"/>
  <c r="B249" i="96"/>
  <c r="B253" i="96"/>
  <c r="B257" i="96"/>
  <c r="B112" i="97"/>
  <c r="B119" i="97"/>
  <c r="B127" i="97"/>
  <c r="B129" i="97"/>
  <c r="B135" i="97"/>
  <c r="B143" i="97"/>
  <c r="B149" i="97"/>
  <c r="B159" i="97"/>
  <c r="B162" i="97"/>
  <c r="B171" i="97"/>
  <c r="B179" i="97"/>
  <c r="B180" i="97"/>
  <c r="B188" i="97"/>
  <c r="B191" i="97"/>
  <c r="B202" i="97"/>
  <c r="B210" i="97"/>
  <c r="B226" i="97"/>
  <c r="B238" i="97"/>
  <c r="B239" i="97"/>
  <c r="B246" i="97"/>
  <c r="B251" i="97"/>
  <c r="B263" i="97"/>
  <c r="B107" i="98"/>
  <c r="B115" i="98"/>
  <c r="B119" i="98"/>
  <c r="B129" i="98"/>
  <c r="B142" i="98"/>
  <c r="B158" i="98"/>
  <c r="B162" i="98"/>
  <c r="B192" i="98"/>
  <c r="B215" i="98"/>
  <c r="B231" i="98"/>
  <c r="B247" i="98"/>
  <c r="B254" i="98"/>
  <c r="B261" i="98"/>
  <c r="B269" i="98"/>
  <c r="B273" i="98"/>
  <c r="B111" i="99"/>
  <c r="B126" i="99"/>
  <c r="B133" i="99"/>
  <c r="B137" i="99"/>
  <c r="B142" i="99"/>
  <c r="B148" i="99"/>
  <c r="B165" i="99"/>
  <c r="B171" i="99"/>
  <c r="B175" i="99"/>
  <c r="B177" i="99"/>
  <c r="B181" i="99"/>
  <c r="B185" i="99"/>
  <c r="B189" i="99"/>
  <c r="B200" i="99"/>
  <c r="B208" i="99"/>
  <c r="B236" i="99"/>
  <c r="B249" i="99"/>
  <c r="B266" i="99"/>
  <c r="B110" i="100"/>
  <c r="B126" i="100"/>
  <c r="B132" i="96"/>
  <c r="B109" i="96"/>
  <c r="B113" i="96"/>
  <c r="B123" i="96"/>
  <c r="B127" i="96"/>
  <c r="B139" i="96"/>
  <c r="B145" i="96"/>
  <c r="B150" i="96"/>
  <c r="B155" i="96"/>
  <c r="B170" i="96"/>
  <c r="B176" i="96"/>
  <c r="B186" i="96"/>
  <c r="B192" i="96"/>
  <c r="B202" i="96"/>
  <c r="B208" i="96"/>
  <c r="B226" i="96"/>
  <c r="B230" i="96"/>
  <c r="B250" i="96"/>
  <c r="B258" i="96"/>
  <c r="B120" i="97"/>
  <c r="B121" i="97"/>
  <c r="B131" i="97"/>
  <c r="B137" i="97"/>
  <c r="B140" i="97"/>
  <c r="B145" i="97"/>
  <c r="B152" i="97"/>
  <c r="B172" i="97"/>
  <c r="B173" i="97"/>
  <c r="B176" i="97"/>
  <c r="B185" i="97"/>
  <c r="B196" i="97"/>
  <c r="B199" i="97"/>
  <c r="B207" i="97"/>
  <c r="B215" i="97"/>
  <c r="B216" i="97"/>
  <c r="B235" i="97"/>
  <c r="B236" i="97"/>
  <c r="B240" i="97"/>
  <c r="B247" i="97"/>
  <c r="B257" i="97"/>
  <c r="B260" i="97"/>
  <c r="B264" i="97"/>
  <c r="B108" i="98"/>
  <c r="B109" i="98"/>
  <c r="B112" i="98"/>
  <c r="B121" i="98"/>
  <c r="B126" i="98"/>
  <c r="B131" i="98"/>
  <c r="B134" i="98"/>
  <c r="B143" i="98"/>
  <c r="B176" i="98"/>
  <c r="B183" i="98"/>
  <c r="B189" i="98"/>
  <c r="B199" i="98"/>
  <c r="B206" i="98"/>
  <c r="B212" i="98"/>
  <c r="B222" i="98"/>
  <c r="B228" i="98"/>
  <c r="B238" i="98"/>
  <c r="B244" i="98"/>
  <c r="B251" i="98"/>
  <c r="B262" i="98"/>
  <c r="B270" i="98"/>
  <c r="B274" i="98"/>
  <c r="B116" i="99"/>
  <c r="B119" i="99"/>
  <c r="B127" i="99"/>
  <c r="B134" i="99"/>
  <c r="B138" i="99"/>
  <c r="B166" i="99"/>
  <c r="B172" i="99"/>
  <c r="B178" i="99"/>
  <c r="B182" i="99"/>
  <c r="B186" i="99"/>
  <c r="B190" i="99"/>
  <c r="B191" i="99"/>
  <c r="B197" i="99"/>
  <c r="B205" i="99"/>
  <c r="B216" i="99"/>
  <c r="B217" i="99"/>
  <c r="B224" i="99"/>
  <c r="B228" i="99"/>
  <c r="B245" i="99"/>
  <c r="B250" i="99"/>
  <c r="B251" i="99"/>
  <c r="B258" i="99"/>
  <c r="B114" i="100"/>
  <c r="B115" i="100"/>
  <c r="B134" i="100"/>
  <c r="B141" i="100"/>
  <c r="B173" i="100"/>
  <c r="B124" i="100"/>
  <c r="B146" i="100"/>
  <c r="B162" i="100"/>
  <c r="B169" i="100"/>
  <c r="B137" i="96"/>
  <c r="B157" i="96"/>
  <c r="B162" i="96"/>
  <c r="B178" i="96"/>
  <c r="B184" i="96"/>
  <c r="B194" i="96"/>
  <c r="B200" i="96"/>
  <c r="B210" i="96"/>
  <c r="B217" i="96"/>
  <c r="B223" i="96"/>
  <c r="B228" i="96"/>
  <c r="B234" i="96"/>
  <c r="B235" i="96"/>
  <c r="B239" i="96"/>
  <c r="B243" i="96"/>
  <c r="B248" i="96"/>
  <c r="B252" i="96"/>
  <c r="B256" i="96"/>
  <c r="B260" i="96"/>
  <c r="B126" i="97"/>
  <c r="B132" i="97"/>
  <c r="B138" i="97"/>
  <c r="B165" i="97"/>
  <c r="B166" i="97"/>
  <c r="B178" i="97"/>
  <c r="B183" i="97"/>
  <c r="B194" i="97"/>
  <c r="B201" i="97"/>
  <c r="B209" i="97"/>
  <c r="B221" i="97"/>
  <c r="B225" i="97"/>
  <c r="B233" i="97"/>
  <c r="B242" i="97"/>
  <c r="B245" i="97"/>
  <c r="B250" i="97"/>
  <c r="B255" i="97"/>
  <c r="B262" i="97"/>
  <c r="B110" i="98"/>
  <c r="B124" i="98"/>
  <c r="B132" i="98"/>
  <c r="B157" i="98"/>
  <c r="B161" i="98"/>
  <c r="B174" i="98"/>
  <c r="B181" i="98"/>
  <c r="B191" i="98"/>
  <c r="B197" i="98"/>
  <c r="B204" i="98"/>
  <c r="B214" i="98"/>
  <c r="B220" i="98"/>
  <c r="B230" i="98"/>
  <c r="B236" i="98"/>
  <c r="B246" i="98"/>
  <c r="B253" i="98"/>
  <c r="B260" i="98"/>
  <c r="B268" i="98"/>
  <c r="B272" i="98"/>
  <c r="B114" i="99"/>
  <c r="B117" i="99"/>
  <c r="B125" i="99"/>
  <c r="B129" i="99"/>
  <c r="B141" i="99"/>
  <c r="B145" i="99"/>
  <c r="B147" i="99"/>
  <c r="B151" i="99"/>
  <c r="B159" i="99"/>
  <c r="B163" i="99"/>
  <c r="B192" i="99"/>
  <c r="B214" i="99"/>
  <c r="B222" i="99"/>
  <c r="B235" i="99"/>
  <c r="B243" i="99"/>
  <c r="B252" i="99"/>
  <c r="B265" i="99"/>
  <c r="B269" i="99"/>
  <c r="B273" i="99"/>
  <c r="B160" i="100"/>
  <c r="B183" i="100"/>
  <c r="B190" i="100"/>
  <c r="B206" i="100"/>
  <c r="B217" i="100"/>
  <c r="B224" i="100"/>
  <c r="B231" i="100"/>
  <c r="B246" i="100"/>
  <c r="B252" i="100"/>
  <c r="B259" i="100"/>
  <c r="B111" i="103"/>
  <c r="B117" i="103"/>
  <c r="B127" i="103"/>
  <c r="B133" i="103"/>
  <c r="B141" i="103"/>
  <c r="B149" i="103"/>
  <c r="B158" i="103"/>
  <c r="B161" i="103"/>
  <c r="B164" i="103"/>
  <c r="B174" i="103"/>
  <c r="B177" i="103"/>
  <c r="B180" i="103"/>
  <c r="B188" i="103"/>
  <c r="B191" i="103"/>
  <c r="B194" i="103"/>
  <c r="B204" i="103"/>
  <c r="B207" i="103"/>
  <c r="B210" i="103"/>
  <c r="B220" i="103"/>
  <c r="B223" i="103"/>
  <c r="B226" i="103"/>
  <c r="B235" i="103"/>
  <c r="B237" i="103"/>
  <c r="B240" i="103"/>
  <c r="B253" i="103"/>
  <c r="B268" i="103"/>
  <c r="B270" i="103"/>
  <c r="B273" i="103"/>
  <c r="B112" i="104"/>
  <c r="B120" i="104"/>
  <c r="B123" i="104"/>
  <c r="B164" i="104"/>
  <c r="B170" i="104"/>
  <c r="B180" i="104"/>
  <c r="B184" i="104"/>
  <c r="B190" i="104"/>
  <c r="B197" i="104"/>
  <c r="B130" i="100"/>
  <c r="B137" i="100"/>
  <c r="B142" i="100"/>
  <c r="B148" i="100"/>
  <c r="B149" i="100"/>
  <c r="B164" i="100"/>
  <c r="B165" i="100"/>
  <c r="B171" i="100"/>
  <c r="B172" i="100"/>
  <c r="B194" i="100"/>
  <c r="B195" i="100"/>
  <c r="B210" i="100"/>
  <c r="B211" i="100"/>
  <c r="B215" i="100"/>
  <c r="B221" i="100"/>
  <c r="B229" i="100"/>
  <c r="B235" i="100"/>
  <c r="B238" i="100"/>
  <c r="B260" i="100"/>
  <c r="B261" i="100"/>
  <c r="B115" i="103"/>
  <c r="B122" i="103"/>
  <c r="B162" i="103"/>
  <c r="B165" i="103"/>
  <c r="B168" i="103"/>
  <c r="B178" i="103"/>
  <c r="B182" i="103"/>
  <c r="B192" i="103"/>
  <c r="B195" i="103"/>
  <c r="B198" i="103"/>
  <c r="B208" i="103"/>
  <c r="B211" i="103"/>
  <c r="B214" i="103"/>
  <c r="B224" i="103"/>
  <c r="B227" i="103"/>
  <c r="B238" i="103"/>
  <c r="B241" i="103"/>
  <c r="B244" i="103"/>
  <c r="B256" i="103"/>
  <c r="B263" i="103"/>
  <c r="B271" i="103"/>
  <c r="B113" i="104"/>
  <c r="B121" i="104"/>
  <c r="B124" i="104"/>
  <c r="B136" i="104"/>
  <c r="B139" i="104"/>
  <c r="B140" i="104"/>
  <c r="B144" i="104"/>
  <c r="B151" i="104"/>
  <c r="B152" i="104"/>
  <c r="B168" i="104"/>
  <c r="B174" i="104"/>
  <c r="B175" i="104"/>
  <c r="B181" i="104"/>
  <c r="B199" i="104"/>
  <c r="B185" i="100"/>
  <c r="B192" i="100"/>
  <c r="B208" i="100"/>
  <c r="B249" i="100"/>
  <c r="B110" i="103"/>
  <c r="B132" i="103"/>
  <c r="B140" i="103"/>
  <c r="B163" i="104"/>
  <c r="B183" i="104"/>
  <c r="B178" i="104"/>
  <c r="B179" i="104"/>
  <c r="B188" i="104"/>
  <c r="B194" i="104"/>
  <c r="B195" i="104"/>
  <c r="B204" i="104"/>
  <c r="B210" i="104"/>
  <c r="B211" i="104"/>
  <c r="B220" i="104"/>
  <c r="B278" i="104"/>
  <c r="B107" i="105"/>
  <c r="B114" i="105"/>
  <c r="B120" i="105"/>
  <c r="B123" i="105"/>
  <c r="B126" i="105"/>
  <c r="B128" i="105"/>
  <c r="B129" i="105"/>
  <c r="B132" i="105"/>
  <c r="B133" i="105"/>
  <c r="B136" i="105"/>
  <c r="B137" i="105"/>
  <c r="B140" i="105"/>
  <c r="B141" i="105"/>
  <c r="B143" i="105"/>
  <c r="B144" i="105"/>
  <c r="B151" i="105"/>
  <c r="B166" i="105"/>
  <c r="B182" i="105"/>
  <c r="B198" i="105"/>
  <c r="B214" i="105"/>
  <c r="B230" i="105"/>
  <c r="B258" i="105"/>
  <c r="B274" i="105"/>
  <c r="B108" i="106"/>
  <c r="B109" i="106"/>
  <c r="B112" i="106"/>
  <c r="B131" i="106"/>
  <c r="B202" i="104"/>
  <c r="B203" i="104"/>
  <c r="B212" i="104"/>
  <c r="B218" i="104"/>
  <c r="B219" i="104"/>
  <c r="B112" i="105"/>
  <c r="B115" i="105"/>
  <c r="B122" i="105"/>
  <c r="B127" i="105"/>
  <c r="B131" i="105"/>
  <c r="B134" i="105"/>
  <c r="B135" i="105"/>
  <c r="B138" i="105"/>
  <c r="B139" i="105"/>
  <c r="B142" i="105"/>
  <c r="B145" i="105"/>
  <c r="B150" i="105"/>
  <c r="B152" i="105"/>
  <c r="B162" i="105"/>
  <c r="B178" i="105"/>
  <c r="B194" i="105"/>
  <c r="B210" i="105"/>
  <c r="B226" i="105"/>
  <c r="B242" i="105"/>
  <c r="B250" i="105"/>
  <c r="B263" i="105"/>
  <c r="B111" i="106"/>
  <c r="B123" i="106"/>
  <c r="B117" i="106"/>
  <c r="B145" i="106"/>
  <c r="B159" i="106"/>
  <c r="B162" i="106"/>
  <c r="B165" i="106"/>
  <c r="B175" i="106"/>
  <c r="B178" i="106"/>
  <c r="B185" i="106"/>
  <c r="B190" i="106"/>
  <c r="B198" i="106"/>
  <c r="B206" i="106"/>
  <c r="B214" i="106"/>
  <c r="B222" i="106"/>
  <c r="B230" i="106"/>
  <c r="B238" i="106"/>
  <c r="B245" i="106"/>
  <c r="B251" i="106"/>
  <c r="B259" i="106"/>
  <c r="B267" i="106"/>
  <c r="B275" i="106"/>
  <c r="B249" i="106"/>
  <c r="B278" i="106"/>
  <c r="B170" i="106"/>
  <c r="B173" i="106"/>
  <c r="B126" i="106"/>
  <c r="B135" i="106"/>
  <c r="B138" i="106"/>
  <c r="B141" i="106"/>
  <c r="B151" i="106"/>
  <c r="B158" i="106"/>
  <c r="B161" i="106"/>
  <c r="B171" i="106"/>
  <c r="B174" i="106"/>
  <c r="B177" i="106"/>
  <c r="B187" i="106"/>
  <c r="B195" i="106"/>
  <c r="B203" i="106"/>
  <c r="B211" i="106"/>
  <c r="B219" i="106"/>
  <c r="B227" i="106"/>
  <c r="B235" i="106"/>
  <c r="B247" i="106"/>
  <c r="B250" i="106"/>
  <c r="B258" i="106"/>
  <c r="B266" i="106"/>
  <c r="B274" i="106"/>
  <c r="B212" i="102"/>
  <c r="B166" i="102"/>
  <c r="B174" i="102"/>
  <c r="B178" i="102"/>
  <c r="B244" i="102"/>
  <c r="B241" i="102"/>
  <c r="B252" i="102"/>
  <c r="B261" i="102"/>
  <c r="B107" i="102"/>
  <c r="B185" i="102"/>
  <c r="B189" i="102"/>
  <c r="B209" i="102"/>
  <c r="B213" i="102"/>
  <c r="B217" i="102"/>
  <c r="B221" i="102"/>
  <c r="B118" i="102"/>
  <c r="B245" i="102"/>
  <c r="B253" i="102"/>
  <c r="B262" i="102"/>
  <c r="B180" i="102"/>
  <c r="B269" i="102"/>
  <c r="B168" i="102"/>
  <c r="B176" i="102"/>
  <c r="B196" i="102"/>
  <c r="B183" i="102"/>
  <c r="B228" i="102"/>
  <c r="B193" i="102"/>
  <c r="B215" i="102"/>
  <c r="B219" i="102"/>
  <c r="B110" i="102"/>
  <c r="B187" i="102"/>
  <c r="B200" i="102"/>
  <c r="B204" i="102"/>
  <c r="B208" i="102"/>
  <c r="B225" i="102"/>
  <c r="B247" i="102"/>
  <c r="B255" i="102"/>
  <c r="B264" i="102"/>
  <c r="B272" i="102"/>
  <c r="B167" i="102"/>
  <c r="B175" i="102"/>
  <c r="B179" i="102"/>
  <c r="B270" i="102"/>
  <c r="B277" i="102"/>
  <c r="B278" i="102"/>
  <c r="B147" i="102"/>
  <c r="B151" i="102"/>
  <c r="B159" i="102"/>
  <c r="B163" i="102"/>
  <c r="B171" i="102"/>
  <c r="B199" i="102"/>
  <c r="B203" i="102"/>
  <c r="B231" i="102"/>
  <c r="B235" i="102"/>
  <c r="B236" i="102"/>
  <c r="B240" i="102"/>
  <c r="B274" i="102"/>
  <c r="B105" i="102"/>
  <c r="B111" i="102"/>
  <c r="B114" i="102"/>
  <c r="B115" i="102"/>
  <c r="B119" i="102"/>
  <c r="B121" i="102"/>
  <c r="B122" i="102"/>
  <c r="B129" i="102"/>
  <c r="B133" i="102"/>
  <c r="B137" i="102"/>
  <c r="B177" i="102"/>
  <c r="B197" i="102"/>
  <c r="B201" i="102"/>
  <c r="B205" i="102"/>
  <c r="B229" i="102"/>
  <c r="B233" i="102"/>
  <c r="B237" i="102"/>
  <c r="B181" i="102"/>
  <c r="B184" i="102"/>
  <c r="B188" i="102"/>
  <c r="B192" i="102"/>
  <c r="B216" i="102"/>
  <c r="B220" i="102"/>
  <c r="B224" i="102"/>
  <c r="B106" i="102"/>
  <c r="B109" i="102"/>
  <c r="B126" i="102"/>
  <c r="B130" i="102"/>
  <c r="B134" i="102"/>
  <c r="B138" i="102"/>
  <c r="B144" i="102"/>
  <c r="B148" i="102"/>
  <c r="B156" i="102"/>
  <c r="B160" i="102"/>
  <c r="B182" i="102"/>
  <c r="B191" i="102"/>
  <c r="B207" i="102"/>
  <c r="B223" i="102"/>
  <c r="B239" i="102"/>
  <c r="B249" i="102"/>
  <c r="B257" i="102"/>
  <c r="B266" i="102"/>
  <c r="B104" i="102"/>
  <c r="B117" i="102"/>
  <c r="B127" i="102"/>
  <c r="B135" i="102"/>
  <c r="B142" i="102"/>
  <c r="B149" i="102"/>
  <c r="B161" i="102"/>
  <c r="B169" i="102"/>
  <c r="B195" i="102"/>
  <c r="B211" i="102"/>
  <c r="B227" i="102"/>
  <c r="B243" i="102"/>
  <c r="B250" i="102"/>
  <c r="B258" i="102"/>
  <c r="B267" i="102"/>
  <c r="B275" i="102"/>
  <c r="B280" i="102"/>
  <c r="B113" i="102"/>
  <c r="B125" i="102"/>
  <c r="B136" i="102"/>
  <c r="B150" i="102"/>
  <c r="B162" i="102"/>
  <c r="B165" i="102"/>
  <c r="B172" i="102"/>
  <c r="B190" i="102"/>
  <c r="B198" i="102"/>
  <c r="B206" i="102"/>
  <c r="B214" i="102"/>
  <c r="B222" i="102"/>
  <c r="B230" i="102"/>
  <c r="B238" i="102"/>
  <c r="B246" i="102"/>
  <c r="B256" i="102"/>
  <c r="B259" i="102"/>
  <c r="B263" i="102"/>
  <c r="B273" i="102"/>
  <c r="B276" i="102"/>
  <c r="B279" i="102"/>
  <c r="B108" i="102"/>
  <c r="B123" i="102"/>
  <c r="B132" i="102"/>
  <c r="B146" i="102"/>
  <c r="B158" i="102"/>
  <c r="B164" i="102"/>
  <c r="B170" i="102"/>
  <c r="B173" i="102"/>
  <c r="B186" i="102"/>
  <c r="B194" i="102"/>
  <c r="B202" i="102"/>
  <c r="B210" i="102"/>
  <c r="B218" i="102"/>
  <c r="B226" i="102"/>
  <c r="B234" i="102"/>
  <c r="B242" i="102"/>
  <c r="B248" i="102"/>
  <c r="B251" i="102"/>
  <c r="B254" i="102"/>
  <c r="B265" i="102"/>
  <c r="B268" i="102"/>
  <c r="B271" i="102"/>
  <c r="B170" i="101"/>
  <c r="B174" i="101"/>
  <c r="B190" i="101"/>
  <c r="B202" i="101"/>
  <c r="B210" i="101"/>
  <c r="B224" i="101"/>
  <c r="B160" i="101"/>
  <c r="B164" i="101"/>
  <c r="B252" i="101"/>
  <c r="B237" i="101"/>
  <c r="B243" i="101"/>
  <c r="B244" i="101"/>
  <c r="B262" i="101"/>
  <c r="B259" i="101"/>
  <c r="B123" i="101"/>
  <c r="B127" i="101"/>
  <c r="B129" i="101"/>
  <c r="B139" i="101"/>
  <c r="B159" i="101"/>
  <c r="B217" i="101"/>
  <c r="B246" i="101"/>
  <c r="B264" i="101"/>
  <c r="B261" i="101"/>
  <c r="B178" i="101"/>
  <c r="B182" i="101"/>
  <c r="B193" i="101"/>
  <c r="B197" i="101"/>
  <c r="B201" i="101"/>
  <c r="B227" i="101"/>
  <c r="B231" i="101"/>
  <c r="B108" i="101"/>
  <c r="B112" i="101"/>
  <c r="B162" i="101"/>
  <c r="B166" i="101"/>
  <c r="B187" i="101"/>
  <c r="B194" i="101"/>
  <c r="B206" i="101"/>
  <c r="B215" i="101"/>
  <c r="B117" i="101"/>
  <c r="B145" i="101"/>
  <c r="B146" i="101"/>
  <c r="B118" i="101"/>
  <c r="B131" i="101"/>
  <c r="B147" i="101"/>
  <c r="B163" i="101"/>
  <c r="B167" i="101"/>
  <c r="B168" i="101"/>
  <c r="B207" i="101"/>
  <c r="B216" i="101"/>
  <c r="B221" i="101"/>
  <c r="B228" i="101"/>
  <c r="B234" i="101"/>
  <c r="B238" i="101"/>
  <c r="B122" i="101"/>
  <c r="B132" i="101"/>
  <c r="B133" i="101"/>
  <c r="B137" i="101"/>
  <c r="B142" i="101"/>
  <c r="B196" i="101"/>
  <c r="B200" i="101"/>
  <c r="B204" i="101"/>
  <c r="B109" i="101"/>
  <c r="B121" i="101"/>
  <c r="B134" i="101"/>
  <c r="B152" i="101"/>
  <c r="B180" i="101"/>
  <c r="B184" i="101"/>
  <c r="B198" i="101"/>
  <c r="B209" i="101"/>
  <c r="B212" i="101"/>
  <c r="B229" i="101"/>
  <c r="B235" i="101"/>
  <c r="B249" i="101"/>
  <c r="B258" i="101"/>
  <c r="B263" i="101"/>
  <c r="B266" i="101"/>
  <c r="B113" i="101"/>
  <c r="B107" i="101"/>
  <c r="B114" i="101"/>
  <c r="B124" i="101"/>
  <c r="B128" i="101"/>
  <c r="B135" i="101"/>
  <c r="B144" i="101"/>
  <c r="B155" i="101"/>
  <c r="B165" i="101"/>
  <c r="B177" i="101"/>
  <c r="B181" i="101"/>
  <c r="B186" i="101"/>
  <c r="B199" i="101"/>
  <c r="B203" i="101"/>
  <c r="B213" i="101"/>
  <c r="B214" i="101"/>
  <c r="B218" i="101"/>
  <c r="B223" i="101"/>
  <c r="B226" i="101"/>
  <c r="B230" i="101"/>
  <c r="B241" i="101"/>
  <c r="B250" i="101"/>
  <c r="B254" i="101"/>
  <c r="B119" i="101"/>
  <c r="B175" i="101"/>
  <c r="B179" i="101"/>
  <c r="B116" i="101"/>
  <c r="B110" i="101"/>
  <c r="B111" i="101"/>
  <c r="B115" i="101"/>
  <c r="B125" i="101"/>
  <c r="B140" i="101"/>
  <c r="B156" i="101"/>
  <c r="B256" i="101"/>
  <c r="B240" i="101"/>
  <c r="B242" i="101"/>
  <c r="B245" i="101"/>
  <c r="B255" i="101"/>
  <c r="B257" i="101"/>
  <c r="B260" i="101"/>
  <c r="B126" i="101"/>
  <c r="B138" i="101"/>
  <c r="B141" i="101"/>
  <c r="B154" i="101"/>
  <c r="B169" i="101"/>
  <c r="B172" i="101"/>
  <c r="B185" i="101"/>
  <c r="B188" i="101"/>
  <c r="B191" i="101"/>
  <c r="B120" i="101"/>
  <c r="B130" i="101"/>
  <c r="B136" i="101"/>
  <c r="B143" i="101"/>
  <c r="B153" i="101"/>
  <c r="B158" i="101"/>
  <c r="B161" i="101"/>
  <c r="B173" i="101"/>
  <c r="B176" i="101"/>
  <c r="B183" i="101"/>
  <c r="B189" i="101"/>
  <c r="B192" i="101"/>
  <c r="B195" i="101"/>
  <c r="B205" i="101"/>
  <c r="B208" i="101"/>
  <c r="B211" i="101"/>
  <c r="B220" i="101"/>
  <c r="B222" i="101"/>
  <c r="B225" i="101"/>
  <c r="B236" i="101"/>
  <c r="B239" i="101"/>
  <c r="B247" i="101"/>
  <c r="B251" i="101"/>
  <c r="B253" i="101"/>
  <c r="B265" i="101"/>
  <c r="B128" i="100"/>
  <c r="B182" i="100"/>
  <c r="B197" i="100"/>
  <c r="B234" i="100"/>
  <c r="B237" i="100"/>
  <c r="B251" i="100"/>
  <c r="B256" i="100"/>
  <c r="B257" i="100"/>
  <c r="B113" i="100"/>
  <c r="B121" i="100"/>
  <c r="B125" i="100"/>
  <c r="B127" i="100"/>
  <c r="B129" i="100"/>
  <c r="B178" i="100"/>
  <c r="B193" i="100"/>
  <c r="B209" i="100"/>
  <c r="B230" i="100"/>
  <c r="B239" i="100"/>
  <c r="B247" i="100"/>
  <c r="B250" i="100"/>
  <c r="B258" i="100"/>
  <c r="B108" i="99"/>
  <c r="B110" i="99"/>
  <c r="B113" i="99"/>
  <c r="B120" i="99"/>
  <c r="B112" i="99"/>
  <c r="B118" i="99"/>
  <c r="B121" i="99"/>
  <c r="B136" i="99"/>
  <c r="B143" i="99"/>
  <c r="B149" i="99"/>
  <c r="B161" i="99"/>
  <c r="B164" i="99"/>
  <c r="B167" i="99"/>
  <c r="B169" i="99"/>
  <c r="B174" i="99"/>
  <c r="B180" i="99"/>
  <c r="B183" i="99"/>
  <c r="B188" i="99"/>
  <c r="B194" i="99"/>
  <c r="B195" i="99"/>
  <c r="B204" i="99"/>
  <c r="B210" i="99"/>
  <c r="B211" i="99"/>
  <c r="B220" i="99"/>
  <c r="B226" i="99"/>
  <c r="B227" i="99"/>
  <c r="B234" i="99"/>
  <c r="B240" i="99"/>
  <c r="B248" i="99"/>
  <c r="B255" i="99"/>
  <c r="B256" i="99"/>
  <c r="B264" i="99"/>
  <c r="B270" i="99"/>
  <c r="B271" i="99"/>
  <c r="B132" i="99"/>
  <c r="B139" i="99"/>
  <c r="B153" i="99"/>
  <c r="B160" i="99"/>
  <c r="B170" i="99"/>
  <c r="B173" i="99"/>
  <c r="B176" i="99"/>
  <c r="B179" i="99"/>
  <c r="B184" i="99"/>
  <c r="B187" i="99"/>
  <c r="B196" i="99"/>
  <c r="B202" i="99"/>
  <c r="B203" i="99"/>
  <c r="B212" i="99"/>
  <c r="B218" i="99"/>
  <c r="B219" i="99"/>
  <c r="B232" i="99"/>
  <c r="B233" i="99"/>
  <c r="B241" i="99"/>
  <c r="B246" i="99"/>
  <c r="B247" i="99"/>
  <c r="B257" i="99"/>
  <c r="B262" i="99"/>
  <c r="B263" i="99"/>
  <c r="B272" i="99"/>
  <c r="B111" i="98"/>
  <c r="B114" i="98"/>
  <c r="B120" i="98"/>
  <c r="B127" i="98"/>
  <c r="B133" i="98"/>
  <c r="B135" i="98"/>
  <c r="B113" i="98"/>
  <c r="B118" i="98"/>
  <c r="B122" i="98"/>
  <c r="B125" i="98"/>
  <c r="B128" i="98"/>
  <c r="B140" i="98"/>
  <c r="B146" i="98"/>
  <c r="B149" i="98"/>
  <c r="B165" i="98"/>
  <c r="B168" i="98"/>
  <c r="B257" i="98"/>
  <c r="B264" i="98"/>
  <c r="B136" i="98"/>
  <c r="B139" i="98"/>
  <c r="B144" i="98"/>
  <c r="B156" i="98"/>
  <c r="B163" i="98"/>
  <c r="B169" i="98"/>
  <c r="B172" i="98"/>
  <c r="B175" i="98"/>
  <c r="B179" i="98"/>
  <c r="B182" i="98"/>
  <c r="B187" i="98"/>
  <c r="B190" i="98"/>
  <c r="B195" i="98"/>
  <c r="B198" i="98"/>
  <c r="B202" i="98"/>
  <c r="B205" i="98"/>
  <c r="B210" i="98"/>
  <c r="B213" i="98"/>
  <c r="B218" i="98"/>
  <c r="B221" i="98"/>
  <c r="B226" i="98"/>
  <c r="B229" i="98"/>
  <c r="B234" i="98"/>
  <c r="B237" i="98"/>
  <c r="B242" i="98"/>
  <c r="B245" i="98"/>
  <c r="B249" i="98"/>
  <c r="B252" i="98"/>
  <c r="B258" i="98"/>
  <c r="B265" i="98"/>
  <c r="B148" i="98"/>
  <c r="B167" i="98"/>
  <c r="B271" i="98"/>
  <c r="B113" i="97"/>
  <c r="B116" i="97"/>
  <c r="B117" i="97"/>
  <c r="B118" i="97"/>
  <c r="B123" i="97"/>
  <c r="B124" i="97"/>
  <c r="B133" i="97"/>
  <c r="B139" i="97"/>
  <c r="B142" i="97"/>
  <c r="B144" i="97"/>
  <c r="B151" i="97"/>
  <c r="B158" i="97"/>
  <c r="B161" i="97"/>
  <c r="B170" i="97"/>
  <c r="B175" i="97"/>
  <c r="B184" i="97"/>
  <c r="B190" i="97"/>
  <c r="B200" i="97"/>
  <c r="B206" i="97"/>
  <c r="B220" i="97"/>
  <c r="B224" i="97"/>
  <c r="B227" i="97"/>
  <c r="B230" i="97"/>
  <c r="B241" i="97"/>
  <c r="B244" i="97"/>
  <c r="B256" i="97"/>
  <c r="B259" i="97"/>
  <c r="B125" i="97"/>
  <c r="B134" i="97"/>
  <c r="B146" i="97"/>
  <c r="B148" i="97"/>
  <c r="B150" i="97"/>
  <c r="B163" i="97"/>
  <c r="B168" i="97"/>
  <c r="B177" i="97"/>
  <c r="B182" i="97"/>
  <c r="B192" i="97"/>
  <c r="B198" i="97"/>
  <c r="B208" i="97"/>
  <c r="B214" i="97"/>
  <c r="B223" i="97"/>
  <c r="B231" i="97"/>
  <c r="B234" i="97"/>
  <c r="B237" i="97"/>
  <c r="B115" i="96"/>
  <c r="B168" i="96"/>
  <c r="B110" i="96"/>
  <c r="B116" i="96"/>
  <c r="B119" i="96"/>
  <c r="B130" i="96"/>
  <c r="B133" i="96"/>
  <c r="B135" i="96"/>
  <c r="B138" i="96"/>
  <c r="B147" i="96"/>
  <c r="B149" i="96"/>
  <c r="B163" i="96"/>
  <c r="B112" i="96"/>
  <c r="B114" i="96"/>
  <c r="B126" i="96"/>
  <c r="B146" i="96"/>
  <c r="B156" i="96"/>
  <c r="B160" i="96"/>
  <c r="B166" i="96"/>
  <c r="B169" i="96"/>
  <c r="B174" i="96"/>
  <c r="B177" i="96"/>
  <c r="B182" i="96"/>
  <c r="B185" i="96"/>
  <c r="B190" i="96"/>
  <c r="B193" i="96"/>
  <c r="B198" i="96"/>
  <c r="B201" i="96"/>
  <c r="B206" i="96"/>
  <c r="B209" i="96"/>
  <c r="B214" i="96"/>
  <c r="B216" i="96"/>
  <c r="B221" i="96"/>
  <c r="B225" i="96"/>
  <c r="B229" i="96"/>
  <c r="B255" i="96"/>
  <c r="B173" i="96"/>
  <c r="B181" i="96"/>
  <c r="B189" i="96"/>
  <c r="B197" i="96"/>
  <c r="B205" i="96"/>
  <c r="B213" i="96"/>
  <c r="B218" i="96"/>
  <c r="B224" i="96"/>
  <c r="B232" i="96"/>
  <c r="B236" i="96"/>
  <c r="B244" i="96"/>
  <c r="B251" i="96"/>
  <c r="B259" i="96"/>
  <c r="B238" i="96"/>
  <c r="B246" i="96"/>
  <c r="B254" i="96"/>
  <c r="AJ150" i="62"/>
  <c r="B230" i="62" s="1"/>
  <c r="BF133" i="62"/>
  <c r="B121" i="106"/>
  <c r="B125" i="106"/>
  <c r="B186" i="106"/>
  <c r="B159" i="105"/>
  <c r="B174" i="105"/>
  <c r="B190" i="105"/>
  <c r="B206" i="105"/>
  <c r="B222" i="105"/>
  <c r="B238" i="105"/>
  <c r="B155" i="105"/>
  <c r="B170" i="105"/>
  <c r="B186" i="105"/>
  <c r="B202" i="105"/>
  <c r="B218" i="105"/>
  <c r="B234" i="105"/>
  <c r="B106" i="105"/>
  <c r="B246" i="105"/>
  <c r="B105" i="104"/>
  <c r="B126" i="104"/>
  <c r="B133" i="104"/>
  <c r="B129" i="104"/>
  <c r="B137" i="104"/>
  <c r="B148" i="103"/>
  <c r="B152" i="103"/>
  <c r="B278" i="103"/>
  <c r="B109" i="103"/>
  <c r="B128" i="103"/>
  <c r="B274" i="103"/>
  <c r="B112" i="102"/>
  <c r="B120" i="102"/>
  <c r="B131" i="102"/>
  <c r="B145" i="102"/>
  <c r="B116" i="102"/>
  <c r="B124" i="102"/>
  <c r="B128" i="102"/>
  <c r="B139" i="102"/>
  <c r="B157" i="102"/>
  <c r="B106" i="101"/>
  <c r="B219" i="101"/>
  <c r="B106" i="100"/>
  <c r="B159" i="100"/>
  <c r="B174" i="100"/>
  <c r="B189" i="100"/>
  <c r="B205" i="100"/>
  <c r="B220" i="100"/>
  <c r="B133" i="100"/>
  <c r="B143" i="100"/>
  <c r="B144" i="100"/>
  <c r="B155" i="100"/>
  <c r="B186" i="100"/>
  <c r="B201" i="100"/>
  <c r="B216" i="100"/>
  <c r="B212" i="100"/>
  <c r="B128" i="99"/>
  <c r="B152" i="99"/>
  <c r="B131" i="99"/>
  <c r="B106" i="98"/>
  <c r="B128" i="97"/>
  <c r="B187" i="97"/>
  <c r="B195" i="97"/>
  <c r="B203" i="97"/>
  <c r="B211" i="97"/>
  <c r="B217" i="97"/>
  <c r="B222" i="97"/>
  <c r="F40" i="120" l="1"/>
  <c r="E40" i="120"/>
  <c r="D40" i="120"/>
  <c r="K39" i="120"/>
  <c r="I39" i="120"/>
  <c r="H39" i="120"/>
  <c r="G39" i="120"/>
  <c r="K38" i="120"/>
  <c r="I38" i="120"/>
  <c r="H38" i="120"/>
  <c r="G38" i="120"/>
  <c r="M38" i="120" s="1"/>
  <c r="N38" i="120" s="1"/>
  <c r="F37" i="120"/>
  <c r="E37" i="120"/>
  <c r="D37" i="120"/>
  <c r="K36" i="120"/>
  <c r="I36" i="120"/>
  <c r="H36" i="120"/>
  <c r="G36" i="120"/>
  <c r="M36" i="120" s="1"/>
  <c r="N36" i="120" s="1"/>
  <c r="K35" i="120"/>
  <c r="I35" i="120"/>
  <c r="H35" i="120"/>
  <c r="G35" i="120"/>
  <c r="F34" i="120"/>
  <c r="E34" i="120"/>
  <c r="D34" i="120"/>
  <c r="K33" i="120"/>
  <c r="I33" i="120"/>
  <c r="H33" i="120"/>
  <c r="G33" i="120"/>
  <c r="M33" i="120" s="1"/>
  <c r="N33" i="120" s="1"/>
  <c r="K32" i="120"/>
  <c r="J32" i="120"/>
  <c r="I32" i="120"/>
  <c r="H32" i="120"/>
  <c r="G32" i="120"/>
  <c r="M32" i="120" s="1"/>
  <c r="N32" i="120" s="1"/>
  <c r="F31" i="120"/>
  <c r="E31" i="120"/>
  <c r="D31" i="120"/>
  <c r="K30" i="120"/>
  <c r="I30" i="120"/>
  <c r="H30" i="120"/>
  <c r="J30" i="120" s="1"/>
  <c r="G30" i="120"/>
  <c r="M30" i="120" s="1"/>
  <c r="N30" i="120" s="1"/>
  <c r="K29" i="120"/>
  <c r="I29" i="120"/>
  <c r="H29" i="120"/>
  <c r="G29" i="120"/>
  <c r="F28" i="120"/>
  <c r="E28" i="120"/>
  <c r="D28" i="120"/>
  <c r="K27" i="120"/>
  <c r="I27" i="120"/>
  <c r="H27" i="120"/>
  <c r="G27" i="120"/>
  <c r="K26" i="120"/>
  <c r="I26" i="120"/>
  <c r="H26" i="120"/>
  <c r="G26" i="120"/>
  <c r="M26" i="120" s="1"/>
  <c r="N26" i="120" s="1"/>
  <c r="F25" i="120"/>
  <c r="E25" i="120"/>
  <c r="D25" i="120"/>
  <c r="K24" i="120"/>
  <c r="I24" i="120"/>
  <c r="H24" i="120"/>
  <c r="G24" i="120"/>
  <c r="M24" i="120" s="1"/>
  <c r="N24" i="120" s="1"/>
  <c r="K23" i="120"/>
  <c r="I23" i="120"/>
  <c r="H23" i="120"/>
  <c r="G23" i="120"/>
  <c r="F22" i="120"/>
  <c r="E22" i="120"/>
  <c r="D22" i="120"/>
  <c r="K21" i="120"/>
  <c r="J21" i="120"/>
  <c r="I21" i="120"/>
  <c r="H21" i="120"/>
  <c r="G21" i="120"/>
  <c r="M21" i="120" s="1"/>
  <c r="N21" i="120" s="1"/>
  <c r="K20" i="120"/>
  <c r="I20" i="120"/>
  <c r="H20" i="120"/>
  <c r="G20" i="120"/>
  <c r="M20" i="120" s="1"/>
  <c r="N20" i="120" s="1"/>
  <c r="F19" i="120"/>
  <c r="E19" i="120"/>
  <c r="D19" i="120"/>
  <c r="K18" i="120"/>
  <c r="I18" i="120"/>
  <c r="H18" i="120"/>
  <c r="G18" i="120"/>
  <c r="M18" i="120" s="1"/>
  <c r="N18" i="120" s="1"/>
  <c r="K17" i="120"/>
  <c r="I17" i="120"/>
  <c r="H17" i="120"/>
  <c r="G17" i="120"/>
  <c r="J17" i="120" s="1"/>
  <c r="K16" i="120"/>
  <c r="I16" i="120"/>
  <c r="H16" i="120"/>
  <c r="G16" i="120"/>
  <c r="M16" i="120" s="1"/>
  <c r="N16" i="120" s="1"/>
  <c r="K15" i="120"/>
  <c r="I15" i="120"/>
  <c r="H15" i="120"/>
  <c r="G15" i="120"/>
  <c r="M15" i="120" s="1"/>
  <c r="N15" i="120" s="1"/>
  <c r="K14" i="120"/>
  <c r="I14" i="120"/>
  <c r="H14" i="120"/>
  <c r="G14" i="120"/>
  <c r="M14" i="120" s="1"/>
  <c r="N14" i="120" s="1"/>
  <c r="K13" i="120"/>
  <c r="I13" i="120"/>
  <c r="H13" i="120"/>
  <c r="G13" i="120"/>
  <c r="F47" i="123"/>
  <c r="G47" i="123" s="1"/>
  <c r="H47" i="123" s="1"/>
  <c r="F46" i="123"/>
  <c r="G46" i="123" s="1"/>
  <c r="H46" i="123" s="1"/>
  <c r="F45" i="123"/>
  <c r="G45" i="123" s="1"/>
  <c r="H45" i="123" s="1"/>
  <c r="F44" i="123"/>
  <c r="G44" i="123" s="1"/>
  <c r="H44" i="123" s="1"/>
  <c r="F43" i="123"/>
  <c r="G43" i="123" s="1"/>
  <c r="H43" i="123" s="1"/>
  <c r="F42" i="123"/>
  <c r="G42" i="123" s="1"/>
  <c r="H42" i="123" s="1"/>
  <c r="G41" i="123"/>
  <c r="H41" i="123" s="1"/>
  <c r="F41" i="123"/>
  <c r="F40" i="123"/>
  <c r="G40" i="123" s="1"/>
  <c r="H40" i="123" s="1"/>
  <c r="F39" i="123"/>
  <c r="G39" i="123" s="1"/>
  <c r="H39" i="123" s="1"/>
  <c r="H38" i="123"/>
  <c r="F38" i="123"/>
  <c r="G38" i="123" s="1"/>
  <c r="F37" i="123"/>
  <c r="G37" i="123" s="1"/>
  <c r="H37" i="123" s="1"/>
  <c r="F36" i="123"/>
  <c r="G36" i="123" s="1"/>
  <c r="H36" i="123" s="1"/>
  <c r="F35" i="123"/>
  <c r="G35" i="123" s="1"/>
  <c r="H35" i="123" s="1"/>
  <c r="F34" i="123"/>
  <c r="G34" i="123" s="1"/>
  <c r="H34" i="123" s="1"/>
  <c r="F33" i="123"/>
  <c r="G33" i="123" s="1"/>
  <c r="H33" i="123" s="1"/>
  <c r="F32" i="123"/>
  <c r="G32" i="123" s="1"/>
  <c r="H32" i="123" s="1"/>
  <c r="F31" i="123"/>
  <c r="G31" i="123" s="1"/>
  <c r="H31" i="123" s="1"/>
  <c r="F30" i="123"/>
  <c r="G30" i="123" s="1"/>
  <c r="H30" i="123" s="1"/>
  <c r="F29" i="123"/>
  <c r="G29" i="123" s="1"/>
  <c r="H29" i="123" s="1"/>
  <c r="F28" i="123"/>
  <c r="G28" i="123" s="1"/>
  <c r="H28" i="123" s="1"/>
  <c r="F27" i="123"/>
  <c r="G27" i="123" s="1"/>
  <c r="H27" i="123" s="1"/>
  <c r="F26" i="123"/>
  <c r="G26" i="123" s="1"/>
  <c r="H26" i="123" s="1"/>
  <c r="F25" i="123"/>
  <c r="G25" i="123" s="1"/>
  <c r="H25" i="123" s="1"/>
  <c r="F24" i="123"/>
  <c r="G24" i="123" s="1"/>
  <c r="H24" i="123" s="1"/>
  <c r="F23" i="123"/>
  <c r="G23" i="123" s="1"/>
  <c r="H23" i="123" s="1"/>
  <c r="F22" i="123"/>
  <c r="G22" i="123" s="1"/>
  <c r="H22" i="123" s="1"/>
  <c r="F21" i="123"/>
  <c r="G21" i="123" s="1"/>
  <c r="H21" i="123" s="1"/>
  <c r="F20" i="123"/>
  <c r="G20" i="123" s="1"/>
  <c r="H20" i="123" s="1"/>
  <c r="F19" i="123"/>
  <c r="G19" i="123" s="1"/>
  <c r="H19" i="123" s="1"/>
  <c r="F18" i="123"/>
  <c r="G18" i="123" s="1"/>
  <c r="H18" i="123" s="1"/>
  <c r="F17" i="123"/>
  <c r="G17" i="123" s="1"/>
  <c r="H17" i="123" s="1"/>
  <c r="F16" i="123"/>
  <c r="G16" i="123" s="1"/>
  <c r="H16" i="123" s="1"/>
  <c r="F15" i="123"/>
  <c r="G15" i="123" s="1"/>
  <c r="H15" i="123" s="1"/>
  <c r="F14" i="123"/>
  <c r="G14" i="123" s="1"/>
  <c r="H14" i="123" s="1"/>
  <c r="F13" i="123"/>
  <c r="G13" i="123" s="1"/>
  <c r="H13" i="123" s="1"/>
  <c r="F12" i="123"/>
  <c r="G12" i="123" s="1"/>
  <c r="H12" i="123" s="1"/>
  <c r="F11" i="123"/>
  <c r="G11" i="123" s="1"/>
  <c r="H11" i="123" s="1"/>
  <c r="F10" i="123"/>
  <c r="G10" i="123" s="1"/>
  <c r="H10" i="123" s="1"/>
  <c r="F9" i="123"/>
  <c r="G9" i="123" s="1"/>
  <c r="H9" i="123" s="1"/>
  <c r="F8" i="123"/>
  <c r="G8" i="123" s="1"/>
  <c r="H8" i="123" s="1"/>
  <c r="F7" i="123"/>
  <c r="G7" i="123" s="1"/>
  <c r="H7" i="123" s="1"/>
  <c r="F6" i="123"/>
  <c r="G6" i="123" s="1"/>
  <c r="H6" i="123" s="1"/>
  <c r="AB89" i="106"/>
  <c r="AB88" i="106"/>
  <c r="AB87" i="106"/>
  <c r="AB85" i="106"/>
  <c r="AB93" i="106" s="1"/>
  <c r="AB97" i="106" s="1"/>
  <c r="AA85" i="106"/>
  <c r="AA93" i="106" s="1"/>
  <c r="AA97" i="106" s="1"/>
  <c r="Z85" i="106"/>
  <c r="Z93" i="106" s="1"/>
  <c r="Z97" i="106" s="1"/>
  <c r="Y85" i="106"/>
  <c r="Y93" i="106" s="1"/>
  <c r="Y97" i="106" s="1"/>
  <c r="X85" i="106"/>
  <c r="X93" i="106" s="1"/>
  <c r="X97" i="106" s="1"/>
  <c r="W85" i="106"/>
  <c r="W93" i="106" s="1"/>
  <c r="W97" i="106" s="1"/>
  <c r="V85" i="106"/>
  <c r="V93" i="106" s="1"/>
  <c r="V97" i="106" s="1"/>
  <c r="U85" i="106"/>
  <c r="U93" i="106" s="1"/>
  <c r="U97" i="106" s="1"/>
  <c r="T85" i="106"/>
  <c r="T93" i="106" s="1"/>
  <c r="T97" i="106" s="1"/>
  <c r="S85" i="106"/>
  <c r="S93" i="106" s="1"/>
  <c r="S97" i="106" s="1"/>
  <c r="R85" i="106"/>
  <c r="R93" i="106" s="1"/>
  <c r="R97" i="106" s="1"/>
  <c r="Q85" i="106"/>
  <c r="Q93" i="106" s="1"/>
  <c r="Q97" i="106" s="1"/>
  <c r="P85" i="106"/>
  <c r="P93" i="106" s="1"/>
  <c r="P97" i="106" s="1"/>
  <c r="O85" i="106"/>
  <c r="O93" i="106" s="1"/>
  <c r="O97" i="106" s="1"/>
  <c r="N85" i="106"/>
  <c r="N93" i="106" s="1"/>
  <c r="N97" i="106" s="1"/>
  <c r="M85" i="106"/>
  <c r="M93" i="106" s="1"/>
  <c r="M97" i="106" s="1"/>
  <c r="L85" i="106"/>
  <c r="L93" i="106" s="1"/>
  <c r="L97" i="106" s="1"/>
  <c r="K85" i="106"/>
  <c r="K93" i="106" s="1"/>
  <c r="K97" i="106" s="1"/>
  <c r="J85" i="106"/>
  <c r="J93" i="106" s="1"/>
  <c r="J97" i="106" s="1"/>
  <c r="C85" i="106"/>
  <c r="B85" i="106"/>
  <c r="H83" i="106"/>
  <c r="I83" i="106" s="1"/>
  <c r="H81" i="106"/>
  <c r="I81" i="106" s="1"/>
  <c r="H79" i="106"/>
  <c r="I79" i="106" s="1"/>
  <c r="H77" i="106"/>
  <c r="I77" i="106" s="1"/>
  <c r="H75" i="106"/>
  <c r="I75" i="106" s="1"/>
  <c r="H73" i="106"/>
  <c r="I73" i="106" s="1"/>
  <c r="H71" i="106"/>
  <c r="I71" i="106" s="1"/>
  <c r="H69" i="106"/>
  <c r="I69" i="106" s="1"/>
  <c r="H67" i="106"/>
  <c r="I67" i="106" s="1"/>
  <c r="H65" i="106"/>
  <c r="I65" i="106" s="1"/>
  <c r="H63" i="106"/>
  <c r="I63" i="106" s="1"/>
  <c r="H61" i="106"/>
  <c r="I61" i="106" s="1"/>
  <c r="H59" i="106"/>
  <c r="I59" i="106" s="1"/>
  <c r="H57" i="106"/>
  <c r="I57" i="106" s="1"/>
  <c r="H55" i="106"/>
  <c r="I55" i="106" s="1"/>
  <c r="H53" i="106"/>
  <c r="I53" i="106" s="1"/>
  <c r="H51" i="106"/>
  <c r="I51" i="106" s="1"/>
  <c r="H49" i="106"/>
  <c r="I49" i="106" s="1"/>
  <c r="H47" i="106"/>
  <c r="I47" i="106" s="1"/>
  <c r="H45" i="106"/>
  <c r="I45" i="106" s="1"/>
  <c r="H43" i="106"/>
  <c r="I43" i="106" s="1"/>
  <c r="H41" i="106"/>
  <c r="I41" i="106" s="1"/>
  <c r="H39" i="106"/>
  <c r="I39" i="106" s="1"/>
  <c r="H37" i="106"/>
  <c r="I37" i="106" s="1"/>
  <c r="H35" i="106"/>
  <c r="I35" i="106" s="1"/>
  <c r="H33" i="106"/>
  <c r="I33" i="106" s="1"/>
  <c r="H31" i="106"/>
  <c r="I31" i="106" s="1"/>
  <c r="H29" i="106"/>
  <c r="I29" i="106" s="1"/>
  <c r="H27" i="106"/>
  <c r="H25" i="106"/>
  <c r="H23" i="106"/>
  <c r="H21" i="106"/>
  <c r="H19" i="106"/>
  <c r="I19" i="106" s="1"/>
  <c r="H17" i="106"/>
  <c r="H15" i="106"/>
  <c r="H13" i="106"/>
  <c r="H11" i="106"/>
  <c r="H9" i="106"/>
  <c r="H8" i="106"/>
  <c r="H7" i="106"/>
  <c r="AB6" i="106"/>
  <c r="AB92" i="106" s="1"/>
  <c r="AB96" i="106" s="1"/>
  <c r="AA6" i="106"/>
  <c r="AA92" i="106" s="1"/>
  <c r="AA96" i="106" s="1"/>
  <c r="Z6" i="106"/>
  <c r="Z92" i="106" s="1"/>
  <c r="Z96" i="106" s="1"/>
  <c r="Y6" i="106"/>
  <c r="Y92" i="106" s="1"/>
  <c r="Y96" i="106" s="1"/>
  <c r="X6" i="106"/>
  <c r="X92" i="106" s="1"/>
  <c r="X96" i="106" s="1"/>
  <c r="W6" i="106"/>
  <c r="W92" i="106" s="1"/>
  <c r="W96" i="106" s="1"/>
  <c r="V6" i="106"/>
  <c r="V92" i="106" s="1"/>
  <c r="V96" i="106" s="1"/>
  <c r="U6" i="106"/>
  <c r="U92" i="106" s="1"/>
  <c r="U96" i="106" s="1"/>
  <c r="T6" i="106"/>
  <c r="T92" i="106" s="1"/>
  <c r="T96" i="106" s="1"/>
  <c r="S6" i="106"/>
  <c r="S92" i="106" s="1"/>
  <c r="S96" i="106" s="1"/>
  <c r="R6" i="106"/>
  <c r="R92" i="106" s="1"/>
  <c r="R96" i="106" s="1"/>
  <c r="Q6" i="106"/>
  <c r="Q92" i="106" s="1"/>
  <c r="Q96" i="106" s="1"/>
  <c r="P6" i="106"/>
  <c r="P92" i="106" s="1"/>
  <c r="P96" i="106" s="1"/>
  <c r="O6" i="106"/>
  <c r="O92" i="106" s="1"/>
  <c r="O96" i="106" s="1"/>
  <c r="N6" i="106"/>
  <c r="N92" i="106" s="1"/>
  <c r="N96" i="106" s="1"/>
  <c r="M6" i="106"/>
  <c r="M92" i="106" s="1"/>
  <c r="M96" i="106" s="1"/>
  <c r="L6" i="106"/>
  <c r="L92" i="106" s="1"/>
  <c r="L96" i="106" s="1"/>
  <c r="K6" i="106"/>
  <c r="K92" i="106" s="1"/>
  <c r="K96" i="106" s="1"/>
  <c r="J6" i="106"/>
  <c r="J92" i="106" s="1"/>
  <c r="J96" i="106" s="1"/>
  <c r="J4" i="106"/>
  <c r="AB89" i="105"/>
  <c r="AB88" i="105"/>
  <c r="AB87" i="105"/>
  <c r="AB85" i="105"/>
  <c r="AB93" i="105" s="1"/>
  <c r="AB97" i="105" s="1"/>
  <c r="AA85" i="105"/>
  <c r="AA93" i="105" s="1"/>
  <c r="AA97" i="105" s="1"/>
  <c r="Z85" i="105"/>
  <c r="Z93" i="105" s="1"/>
  <c r="Z97" i="105" s="1"/>
  <c r="Y85" i="105"/>
  <c r="Y93" i="105" s="1"/>
  <c r="Y97" i="105" s="1"/>
  <c r="X85" i="105"/>
  <c r="X93" i="105" s="1"/>
  <c r="X97" i="105" s="1"/>
  <c r="W85" i="105"/>
  <c r="W93" i="105" s="1"/>
  <c r="W97" i="105" s="1"/>
  <c r="V85" i="105"/>
  <c r="V93" i="105" s="1"/>
  <c r="V97" i="105" s="1"/>
  <c r="U85" i="105"/>
  <c r="U93" i="105" s="1"/>
  <c r="U97" i="105" s="1"/>
  <c r="T85" i="105"/>
  <c r="T93" i="105" s="1"/>
  <c r="T97" i="105" s="1"/>
  <c r="S85" i="105"/>
  <c r="S93" i="105" s="1"/>
  <c r="S97" i="105" s="1"/>
  <c r="R85" i="105"/>
  <c r="R93" i="105" s="1"/>
  <c r="R97" i="105" s="1"/>
  <c r="Q85" i="105"/>
  <c r="Q93" i="105" s="1"/>
  <c r="Q97" i="105" s="1"/>
  <c r="P85" i="105"/>
  <c r="P93" i="105" s="1"/>
  <c r="P97" i="105" s="1"/>
  <c r="O85" i="105"/>
  <c r="O93" i="105" s="1"/>
  <c r="O97" i="105" s="1"/>
  <c r="N85" i="105"/>
  <c r="N93" i="105" s="1"/>
  <c r="N97" i="105" s="1"/>
  <c r="M85" i="105"/>
  <c r="M93" i="105" s="1"/>
  <c r="M97" i="105" s="1"/>
  <c r="L85" i="105"/>
  <c r="L93" i="105" s="1"/>
  <c r="L97" i="105" s="1"/>
  <c r="K85" i="105"/>
  <c r="K93" i="105" s="1"/>
  <c r="K97" i="105" s="1"/>
  <c r="J85" i="105"/>
  <c r="J93" i="105" s="1"/>
  <c r="J97" i="105" s="1"/>
  <c r="C85" i="105"/>
  <c r="B85" i="105"/>
  <c r="H84" i="105"/>
  <c r="I84" i="105" s="1"/>
  <c r="H83" i="105"/>
  <c r="I83" i="105" s="1"/>
  <c r="H82" i="105"/>
  <c r="I82" i="105" s="1"/>
  <c r="H80" i="105"/>
  <c r="I80" i="105" s="1"/>
  <c r="H77" i="105"/>
  <c r="I77" i="105" s="1"/>
  <c r="H76" i="105"/>
  <c r="I76" i="105" s="1"/>
  <c r="H75" i="105"/>
  <c r="I75" i="105" s="1"/>
  <c r="H74" i="105"/>
  <c r="I74" i="105" s="1"/>
  <c r="H68" i="105"/>
  <c r="I68" i="105" s="1"/>
  <c r="H67" i="105"/>
  <c r="I67" i="105" s="1"/>
  <c r="H66" i="105"/>
  <c r="I66" i="105" s="1"/>
  <c r="H65" i="105"/>
  <c r="I65" i="105" s="1"/>
  <c r="H64" i="105"/>
  <c r="I64" i="105" s="1"/>
  <c r="H61" i="105"/>
  <c r="I61" i="105" s="1"/>
  <c r="H60" i="105"/>
  <c r="I60" i="105" s="1"/>
  <c r="H59" i="105"/>
  <c r="I59" i="105" s="1"/>
  <c r="H58" i="105"/>
  <c r="I58" i="105" s="1"/>
  <c r="H57" i="105"/>
  <c r="I57" i="105" s="1"/>
  <c r="H55" i="105"/>
  <c r="I55" i="105" s="1"/>
  <c r="H53" i="105"/>
  <c r="I53" i="105" s="1"/>
  <c r="H52" i="105"/>
  <c r="I52" i="105" s="1"/>
  <c r="H51" i="105"/>
  <c r="I51" i="105" s="1"/>
  <c r="H50" i="105"/>
  <c r="I50" i="105" s="1"/>
  <c r="H49" i="105"/>
  <c r="I49" i="105" s="1"/>
  <c r="H48" i="105"/>
  <c r="I48" i="105" s="1"/>
  <c r="H45" i="105"/>
  <c r="I45" i="105" s="1"/>
  <c r="H44" i="105"/>
  <c r="I44" i="105" s="1"/>
  <c r="H43" i="105"/>
  <c r="I43" i="105" s="1"/>
  <c r="H42" i="105"/>
  <c r="I42" i="105" s="1"/>
  <c r="H37" i="105"/>
  <c r="I37" i="105" s="1"/>
  <c r="H36" i="105"/>
  <c r="I36" i="105" s="1"/>
  <c r="H35" i="105"/>
  <c r="I35" i="105" s="1"/>
  <c r="H34" i="105"/>
  <c r="I34" i="105" s="1"/>
  <c r="H32" i="105"/>
  <c r="H29" i="105"/>
  <c r="I29" i="105" s="1"/>
  <c r="H28" i="105"/>
  <c r="I28" i="105" s="1"/>
  <c r="H27" i="105"/>
  <c r="H26" i="105"/>
  <c r="H20" i="105"/>
  <c r="H19" i="105"/>
  <c r="H18" i="105"/>
  <c r="H17" i="105"/>
  <c r="H16" i="105"/>
  <c r="H13" i="105"/>
  <c r="I13" i="105" s="1"/>
  <c r="H12" i="105"/>
  <c r="H11" i="105"/>
  <c r="H10" i="105"/>
  <c r="I10" i="105" s="1"/>
  <c r="H9" i="105"/>
  <c r="H7" i="105"/>
  <c r="AB6" i="105"/>
  <c r="AB92" i="105" s="1"/>
  <c r="AB96" i="105" s="1"/>
  <c r="AA6" i="105"/>
  <c r="AA92" i="105" s="1"/>
  <c r="AA96" i="105" s="1"/>
  <c r="Z6" i="105"/>
  <c r="Z92" i="105" s="1"/>
  <c r="Z96" i="105" s="1"/>
  <c r="Y6" i="105"/>
  <c r="Y92" i="105" s="1"/>
  <c r="Y96" i="105" s="1"/>
  <c r="X6" i="105"/>
  <c r="X92" i="105" s="1"/>
  <c r="X96" i="105" s="1"/>
  <c r="W6" i="105"/>
  <c r="W92" i="105" s="1"/>
  <c r="W96" i="105" s="1"/>
  <c r="V6" i="105"/>
  <c r="V92" i="105" s="1"/>
  <c r="V96" i="105" s="1"/>
  <c r="U6" i="105"/>
  <c r="U92" i="105" s="1"/>
  <c r="U96" i="105" s="1"/>
  <c r="T6" i="105"/>
  <c r="T92" i="105" s="1"/>
  <c r="T96" i="105" s="1"/>
  <c r="S6" i="105"/>
  <c r="S92" i="105" s="1"/>
  <c r="S96" i="105" s="1"/>
  <c r="R6" i="105"/>
  <c r="R92" i="105" s="1"/>
  <c r="R96" i="105" s="1"/>
  <c r="Q6" i="105"/>
  <c r="Q92" i="105" s="1"/>
  <c r="Q96" i="105" s="1"/>
  <c r="P6" i="105"/>
  <c r="P92" i="105" s="1"/>
  <c r="P96" i="105" s="1"/>
  <c r="O6" i="105"/>
  <c r="O92" i="105" s="1"/>
  <c r="O96" i="105" s="1"/>
  <c r="N6" i="105"/>
  <c r="N92" i="105" s="1"/>
  <c r="N96" i="105" s="1"/>
  <c r="M6" i="105"/>
  <c r="M92" i="105" s="1"/>
  <c r="M96" i="105" s="1"/>
  <c r="L6" i="105"/>
  <c r="L92" i="105" s="1"/>
  <c r="L96" i="105" s="1"/>
  <c r="K6" i="105"/>
  <c r="K92" i="105" s="1"/>
  <c r="K96" i="105" s="1"/>
  <c r="J6" i="105"/>
  <c r="J92" i="105" s="1"/>
  <c r="J96" i="105" s="1"/>
  <c r="J4" i="105"/>
  <c r="AB89" i="104"/>
  <c r="AB88" i="104"/>
  <c r="AB87" i="104"/>
  <c r="AB85" i="104"/>
  <c r="AB93" i="104" s="1"/>
  <c r="AB97" i="104" s="1"/>
  <c r="AA85" i="104"/>
  <c r="AA93" i="104" s="1"/>
  <c r="AA97" i="104" s="1"/>
  <c r="Z85" i="104"/>
  <c r="Z93" i="104" s="1"/>
  <c r="Z97" i="104" s="1"/>
  <c r="Y85" i="104"/>
  <c r="Y93" i="104" s="1"/>
  <c r="Y97" i="104" s="1"/>
  <c r="X85" i="104"/>
  <c r="X93" i="104" s="1"/>
  <c r="X97" i="104" s="1"/>
  <c r="W85" i="104"/>
  <c r="W93" i="104" s="1"/>
  <c r="W97" i="104" s="1"/>
  <c r="V85" i="104"/>
  <c r="V93" i="104" s="1"/>
  <c r="V97" i="104" s="1"/>
  <c r="U85" i="104"/>
  <c r="U93" i="104" s="1"/>
  <c r="U97" i="104" s="1"/>
  <c r="T85" i="104"/>
  <c r="T93" i="104" s="1"/>
  <c r="T97" i="104" s="1"/>
  <c r="S85" i="104"/>
  <c r="S93" i="104" s="1"/>
  <c r="S97" i="104" s="1"/>
  <c r="R85" i="104"/>
  <c r="R93" i="104" s="1"/>
  <c r="R97" i="104" s="1"/>
  <c r="Q85" i="104"/>
  <c r="Q93" i="104" s="1"/>
  <c r="Q97" i="104" s="1"/>
  <c r="P85" i="104"/>
  <c r="P93" i="104" s="1"/>
  <c r="P97" i="104" s="1"/>
  <c r="O85" i="104"/>
  <c r="O93" i="104" s="1"/>
  <c r="O97" i="104" s="1"/>
  <c r="N85" i="104"/>
  <c r="N93" i="104" s="1"/>
  <c r="N97" i="104" s="1"/>
  <c r="M85" i="104"/>
  <c r="M93" i="104" s="1"/>
  <c r="M97" i="104" s="1"/>
  <c r="L85" i="104"/>
  <c r="L93" i="104" s="1"/>
  <c r="L97" i="104" s="1"/>
  <c r="K85" i="104"/>
  <c r="K93" i="104" s="1"/>
  <c r="K97" i="104" s="1"/>
  <c r="J85" i="104"/>
  <c r="J93" i="104" s="1"/>
  <c r="J97" i="104" s="1"/>
  <c r="C85" i="104"/>
  <c r="B85" i="104"/>
  <c r="G84" i="104"/>
  <c r="G83" i="104"/>
  <c r="G82" i="104"/>
  <c r="G81" i="104"/>
  <c r="G80" i="104"/>
  <c r="H79" i="104"/>
  <c r="G79" i="104"/>
  <c r="G78" i="104"/>
  <c r="G77" i="104"/>
  <c r="G76" i="104"/>
  <c r="G75" i="104"/>
  <c r="G74" i="104"/>
  <c r="G73" i="104"/>
  <c r="H73" i="104" s="1"/>
  <c r="H72" i="104"/>
  <c r="I72" i="104" s="1"/>
  <c r="G72" i="104"/>
  <c r="G71" i="104"/>
  <c r="H71" i="104" s="1"/>
  <c r="G70" i="104"/>
  <c r="H70" i="104" s="1"/>
  <c r="I70" i="104" s="1"/>
  <c r="G69" i="104"/>
  <c r="G68" i="104"/>
  <c r="H68" i="104" s="1"/>
  <c r="I68" i="104" s="1"/>
  <c r="G67" i="104"/>
  <c r="G66" i="104"/>
  <c r="H66" i="104" s="1"/>
  <c r="I66" i="104" s="1"/>
  <c r="G65" i="104"/>
  <c r="G64" i="104"/>
  <c r="H64" i="104" s="1"/>
  <c r="I64" i="104" s="1"/>
  <c r="G63" i="104"/>
  <c r="H63" i="104" s="1"/>
  <c r="G62" i="104"/>
  <c r="G61" i="104"/>
  <c r="G60" i="104"/>
  <c r="G59" i="104"/>
  <c r="G58" i="104"/>
  <c r="G57" i="104"/>
  <c r="H57" i="104" s="1"/>
  <c r="G56" i="104"/>
  <c r="G55" i="104"/>
  <c r="H55" i="104" s="1"/>
  <c r="G54" i="104"/>
  <c r="H54" i="104" s="1"/>
  <c r="I54" i="104" s="1"/>
  <c r="G53" i="104"/>
  <c r="G52" i="104"/>
  <c r="H52" i="104" s="1"/>
  <c r="I52" i="104" s="1"/>
  <c r="G51" i="104"/>
  <c r="G50" i="104"/>
  <c r="H50" i="104" s="1"/>
  <c r="I50" i="104" s="1"/>
  <c r="G49" i="104"/>
  <c r="G48" i="104"/>
  <c r="H48" i="104" s="1"/>
  <c r="I48" i="104" s="1"/>
  <c r="G47" i="104"/>
  <c r="H47" i="104" s="1"/>
  <c r="G46" i="104"/>
  <c r="H46" i="104" s="1"/>
  <c r="I46" i="104" s="1"/>
  <c r="G45" i="104"/>
  <c r="G44" i="104"/>
  <c r="H44" i="104" s="1"/>
  <c r="I44" i="104" s="1"/>
  <c r="G43" i="104"/>
  <c r="G42" i="104"/>
  <c r="H42" i="104" s="1"/>
  <c r="I42" i="104" s="1"/>
  <c r="G41" i="104"/>
  <c r="H41" i="104" s="1"/>
  <c r="G40" i="104"/>
  <c r="G39" i="104"/>
  <c r="H39" i="104" s="1"/>
  <c r="G38" i="104"/>
  <c r="H38" i="104" s="1"/>
  <c r="I38" i="104" s="1"/>
  <c r="G37" i="104"/>
  <c r="G36" i="104"/>
  <c r="AI64" i="104" s="1"/>
  <c r="G35" i="104"/>
  <c r="G34" i="104"/>
  <c r="G33" i="104"/>
  <c r="AI163" i="104" s="1"/>
  <c r="G32" i="104"/>
  <c r="G31" i="104"/>
  <c r="G30" i="104"/>
  <c r="G29" i="104"/>
  <c r="AI65" i="104" s="1"/>
  <c r="G28" i="104"/>
  <c r="H28" i="104" s="1"/>
  <c r="I28" i="104" s="1"/>
  <c r="G27" i="104"/>
  <c r="AI161" i="104" s="1"/>
  <c r="G26" i="104"/>
  <c r="H26" i="104" s="1"/>
  <c r="I26" i="104" s="1"/>
  <c r="G25" i="104"/>
  <c r="G24" i="104"/>
  <c r="H24" i="104" s="1"/>
  <c r="I24" i="104" s="1"/>
  <c r="G23" i="104"/>
  <c r="G22" i="104"/>
  <c r="G21" i="104"/>
  <c r="AI63" i="104" s="1"/>
  <c r="G20" i="104"/>
  <c r="AI66" i="104" s="1"/>
  <c r="G19" i="104"/>
  <c r="AI93" i="104" s="1"/>
  <c r="G18" i="104"/>
  <c r="H18" i="104" s="1"/>
  <c r="G17" i="104"/>
  <c r="G16" i="104"/>
  <c r="G15" i="104"/>
  <c r="H15" i="104" s="1"/>
  <c r="G14" i="104"/>
  <c r="G13" i="104"/>
  <c r="G12" i="104"/>
  <c r="G11" i="104"/>
  <c r="AI53" i="104" s="1"/>
  <c r="G10" i="104"/>
  <c r="G9" i="104"/>
  <c r="G8" i="104"/>
  <c r="G7" i="104"/>
  <c r="AB6" i="104"/>
  <c r="AB92" i="104" s="1"/>
  <c r="AB96" i="104" s="1"/>
  <c r="AA6" i="104"/>
  <c r="AA92" i="104" s="1"/>
  <c r="AA96" i="104" s="1"/>
  <c r="Z6" i="104"/>
  <c r="Z92" i="104" s="1"/>
  <c r="Z96" i="104" s="1"/>
  <c r="Y6" i="104"/>
  <c r="Y92" i="104" s="1"/>
  <c r="Y96" i="104" s="1"/>
  <c r="X6" i="104"/>
  <c r="X92" i="104" s="1"/>
  <c r="X96" i="104" s="1"/>
  <c r="W6" i="104"/>
  <c r="W92" i="104" s="1"/>
  <c r="W96" i="104" s="1"/>
  <c r="V6" i="104"/>
  <c r="V92" i="104" s="1"/>
  <c r="V96" i="104" s="1"/>
  <c r="U6" i="104"/>
  <c r="U92" i="104" s="1"/>
  <c r="U96" i="104" s="1"/>
  <c r="T6" i="104"/>
  <c r="T92" i="104" s="1"/>
  <c r="T96" i="104" s="1"/>
  <c r="S6" i="104"/>
  <c r="S92" i="104" s="1"/>
  <c r="S96" i="104" s="1"/>
  <c r="R6" i="104"/>
  <c r="R92" i="104" s="1"/>
  <c r="R96" i="104" s="1"/>
  <c r="Q6" i="104"/>
  <c r="Q92" i="104" s="1"/>
  <c r="Q96" i="104" s="1"/>
  <c r="P6" i="104"/>
  <c r="P92" i="104" s="1"/>
  <c r="P96" i="104" s="1"/>
  <c r="O6" i="104"/>
  <c r="O92" i="104" s="1"/>
  <c r="O96" i="104" s="1"/>
  <c r="N6" i="104"/>
  <c r="N92" i="104" s="1"/>
  <c r="N96" i="104" s="1"/>
  <c r="M6" i="104"/>
  <c r="M92" i="104" s="1"/>
  <c r="M96" i="104" s="1"/>
  <c r="L6" i="104"/>
  <c r="L92" i="104" s="1"/>
  <c r="L96" i="104" s="1"/>
  <c r="K6" i="104"/>
  <c r="K92" i="104" s="1"/>
  <c r="K96" i="104" s="1"/>
  <c r="J6" i="104"/>
  <c r="J92" i="104" s="1"/>
  <c r="J96" i="104" s="1"/>
  <c r="J4" i="104"/>
  <c r="AB89" i="103"/>
  <c r="AB88" i="103"/>
  <c r="AB87" i="103"/>
  <c r="AB85" i="103"/>
  <c r="AB93" i="103" s="1"/>
  <c r="AB97" i="103" s="1"/>
  <c r="AA85" i="103"/>
  <c r="AA93" i="103" s="1"/>
  <c r="AA97" i="103" s="1"/>
  <c r="Z85" i="103"/>
  <c r="Z93" i="103" s="1"/>
  <c r="Z97" i="103" s="1"/>
  <c r="Y85" i="103"/>
  <c r="Y93" i="103" s="1"/>
  <c r="Y97" i="103" s="1"/>
  <c r="X85" i="103"/>
  <c r="X93" i="103" s="1"/>
  <c r="X97" i="103" s="1"/>
  <c r="W85" i="103"/>
  <c r="W93" i="103" s="1"/>
  <c r="W97" i="103" s="1"/>
  <c r="V85" i="103"/>
  <c r="V93" i="103" s="1"/>
  <c r="V97" i="103" s="1"/>
  <c r="U85" i="103"/>
  <c r="U93" i="103" s="1"/>
  <c r="U97" i="103" s="1"/>
  <c r="T85" i="103"/>
  <c r="T93" i="103" s="1"/>
  <c r="T97" i="103" s="1"/>
  <c r="S85" i="103"/>
  <c r="S93" i="103" s="1"/>
  <c r="S97" i="103" s="1"/>
  <c r="R85" i="103"/>
  <c r="R93" i="103" s="1"/>
  <c r="R97" i="103" s="1"/>
  <c r="Q85" i="103"/>
  <c r="Q93" i="103" s="1"/>
  <c r="Q97" i="103" s="1"/>
  <c r="P85" i="103"/>
  <c r="P93" i="103" s="1"/>
  <c r="P97" i="103" s="1"/>
  <c r="O85" i="103"/>
  <c r="O93" i="103" s="1"/>
  <c r="O97" i="103" s="1"/>
  <c r="N85" i="103"/>
  <c r="N93" i="103" s="1"/>
  <c r="N97" i="103" s="1"/>
  <c r="M85" i="103"/>
  <c r="M93" i="103" s="1"/>
  <c r="M97" i="103" s="1"/>
  <c r="L85" i="103"/>
  <c r="L93" i="103" s="1"/>
  <c r="L97" i="103" s="1"/>
  <c r="K85" i="103"/>
  <c r="K93" i="103" s="1"/>
  <c r="K97" i="103" s="1"/>
  <c r="J85" i="103"/>
  <c r="J93" i="103" s="1"/>
  <c r="J97" i="103" s="1"/>
  <c r="C85" i="103"/>
  <c r="B85" i="103"/>
  <c r="H84" i="103"/>
  <c r="I84" i="103" s="1"/>
  <c r="H82" i="103"/>
  <c r="I82" i="103" s="1"/>
  <c r="H80" i="103"/>
  <c r="I80" i="103" s="1"/>
  <c r="H78" i="103"/>
  <c r="I78" i="103" s="1"/>
  <c r="H76" i="103"/>
  <c r="I76" i="103" s="1"/>
  <c r="H74" i="103"/>
  <c r="I74" i="103" s="1"/>
  <c r="H72" i="103"/>
  <c r="I72" i="103" s="1"/>
  <c r="H70" i="103"/>
  <c r="I70" i="103" s="1"/>
  <c r="H68" i="103"/>
  <c r="I68" i="103" s="1"/>
  <c r="H66" i="103"/>
  <c r="I66" i="103" s="1"/>
  <c r="H64" i="103"/>
  <c r="I64" i="103" s="1"/>
  <c r="H62" i="103"/>
  <c r="I62" i="103" s="1"/>
  <c r="H60" i="103"/>
  <c r="I60" i="103" s="1"/>
  <c r="H58" i="103"/>
  <c r="I58" i="103" s="1"/>
  <c r="H56" i="103"/>
  <c r="I56" i="103" s="1"/>
  <c r="H54" i="103"/>
  <c r="I54" i="103" s="1"/>
  <c r="H52" i="103"/>
  <c r="I52" i="103" s="1"/>
  <c r="H50" i="103"/>
  <c r="I50" i="103" s="1"/>
  <c r="H48" i="103"/>
  <c r="I48" i="103" s="1"/>
  <c r="H46" i="103"/>
  <c r="I46" i="103" s="1"/>
  <c r="H44" i="103"/>
  <c r="I44" i="103" s="1"/>
  <c r="H42" i="103"/>
  <c r="I42" i="103" s="1"/>
  <c r="H40" i="103"/>
  <c r="I40" i="103" s="1"/>
  <c r="H38" i="103"/>
  <c r="I38" i="103" s="1"/>
  <c r="H36" i="103"/>
  <c r="I36" i="103" s="1"/>
  <c r="AI136" i="103"/>
  <c r="AI23" i="103"/>
  <c r="H28" i="103"/>
  <c r="I28" i="103" s="1"/>
  <c r="AI164" i="103"/>
  <c r="AI173" i="103"/>
  <c r="AI76" i="103"/>
  <c r="H20" i="103"/>
  <c r="I20" i="103" s="1"/>
  <c r="H18" i="103"/>
  <c r="I18" i="103" s="1"/>
  <c r="AI87" i="103"/>
  <c r="AI33" i="103"/>
  <c r="AI160" i="103"/>
  <c r="H12" i="103"/>
  <c r="I12" i="103" s="1"/>
  <c r="AI162" i="103"/>
  <c r="AI46" i="103"/>
  <c r="AI153" i="103"/>
  <c r="AI138" i="103"/>
  <c r="AB6" i="103"/>
  <c r="AB92" i="103" s="1"/>
  <c r="AB96" i="103" s="1"/>
  <c r="AA6" i="103"/>
  <c r="AA92" i="103" s="1"/>
  <c r="AA96" i="103" s="1"/>
  <c r="Z6" i="103"/>
  <c r="Z92" i="103" s="1"/>
  <c r="Z96" i="103" s="1"/>
  <c r="Y6" i="103"/>
  <c r="Y92" i="103" s="1"/>
  <c r="Y96" i="103" s="1"/>
  <c r="X6" i="103"/>
  <c r="X92" i="103" s="1"/>
  <c r="X96" i="103" s="1"/>
  <c r="W6" i="103"/>
  <c r="W92" i="103" s="1"/>
  <c r="W96" i="103" s="1"/>
  <c r="V6" i="103"/>
  <c r="V92" i="103" s="1"/>
  <c r="V96" i="103" s="1"/>
  <c r="U6" i="103"/>
  <c r="U92" i="103" s="1"/>
  <c r="U96" i="103" s="1"/>
  <c r="T6" i="103"/>
  <c r="T92" i="103" s="1"/>
  <c r="T96" i="103" s="1"/>
  <c r="S6" i="103"/>
  <c r="S92" i="103" s="1"/>
  <c r="S96" i="103" s="1"/>
  <c r="R6" i="103"/>
  <c r="R92" i="103" s="1"/>
  <c r="R96" i="103" s="1"/>
  <c r="Q6" i="103"/>
  <c r="Q92" i="103" s="1"/>
  <c r="Q96" i="103" s="1"/>
  <c r="P6" i="103"/>
  <c r="P92" i="103" s="1"/>
  <c r="P96" i="103" s="1"/>
  <c r="O6" i="103"/>
  <c r="O92" i="103" s="1"/>
  <c r="O96" i="103" s="1"/>
  <c r="N6" i="103"/>
  <c r="N92" i="103" s="1"/>
  <c r="N96" i="103" s="1"/>
  <c r="M6" i="103"/>
  <c r="M92" i="103" s="1"/>
  <c r="M96" i="103" s="1"/>
  <c r="L6" i="103"/>
  <c r="L92" i="103" s="1"/>
  <c r="L96" i="103" s="1"/>
  <c r="K6" i="103"/>
  <c r="K92" i="103" s="1"/>
  <c r="K96" i="103" s="1"/>
  <c r="J6" i="103"/>
  <c r="J92" i="103" s="1"/>
  <c r="J96" i="103" s="1"/>
  <c r="J4" i="103"/>
  <c r="AB89" i="102"/>
  <c r="AB88" i="102"/>
  <c r="AB87" i="102"/>
  <c r="AB85" i="102"/>
  <c r="AB93" i="102" s="1"/>
  <c r="AB97" i="102" s="1"/>
  <c r="AA85" i="102"/>
  <c r="AA93" i="102" s="1"/>
  <c r="AA97" i="102" s="1"/>
  <c r="Z85" i="102"/>
  <c r="Z93" i="102" s="1"/>
  <c r="Z97" i="102" s="1"/>
  <c r="Y85" i="102"/>
  <c r="Y93" i="102" s="1"/>
  <c r="Y97" i="102" s="1"/>
  <c r="X85" i="102"/>
  <c r="X93" i="102" s="1"/>
  <c r="X97" i="102" s="1"/>
  <c r="W85" i="102"/>
  <c r="W93" i="102" s="1"/>
  <c r="W97" i="102" s="1"/>
  <c r="V85" i="102"/>
  <c r="V93" i="102" s="1"/>
  <c r="V97" i="102" s="1"/>
  <c r="U85" i="102"/>
  <c r="U93" i="102" s="1"/>
  <c r="U97" i="102" s="1"/>
  <c r="T85" i="102"/>
  <c r="T93" i="102" s="1"/>
  <c r="T97" i="102" s="1"/>
  <c r="S85" i="102"/>
  <c r="S93" i="102" s="1"/>
  <c r="S97" i="102" s="1"/>
  <c r="R85" i="102"/>
  <c r="R93" i="102" s="1"/>
  <c r="R97" i="102" s="1"/>
  <c r="Q85" i="102"/>
  <c r="Q93" i="102" s="1"/>
  <c r="Q97" i="102" s="1"/>
  <c r="P85" i="102"/>
  <c r="P93" i="102" s="1"/>
  <c r="P97" i="102" s="1"/>
  <c r="O85" i="102"/>
  <c r="O93" i="102" s="1"/>
  <c r="O97" i="102" s="1"/>
  <c r="N85" i="102"/>
  <c r="N93" i="102" s="1"/>
  <c r="N97" i="102" s="1"/>
  <c r="M85" i="102"/>
  <c r="M93" i="102" s="1"/>
  <c r="M97" i="102" s="1"/>
  <c r="L85" i="102"/>
  <c r="L93" i="102" s="1"/>
  <c r="L97" i="102" s="1"/>
  <c r="K85" i="102"/>
  <c r="K93" i="102" s="1"/>
  <c r="K97" i="102" s="1"/>
  <c r="J85" i="102"/>
  <c r="J93" i="102" s="1"/>
  <c r="J97" i="102" s="1"/>
  <c r="C85" i="102"/>
  <c r="B85" i="102"/>
  <c r="H83" i="102"/>
  <c r="I83" i="102" s="1"/>
  <c r="H81" i="102"/>
  <c r="I81" i="102" s="1"/>
  <c r="H61" i="102"/>
  <c r="I61" i="102" s="1"/>
  <c r="H59" i="102"/>
  <c r="I59" i="102" s="1"/>
  <c r="H57" i="102"/>
  <c r="I57" i="102" s="1"/>
  <c r="H55" i="102"/>
  <c r="I55" i="102" s="1"/>
  <c r="H53" i="102"/>
  <c r="I53" i="102" s="1"/>
  <c r="H51" i="102"/>
  <c r="I51" i="102" s="1"/>
  <c r="H49" i="102"/>
  <c r="I49" i="102" s="1"/>
  <c r="H47" i="102"/>
  <c r="I47" i="102" s="1"/>
  <c r="H45" i="102"/>
  <c r="I45" i="102" s="1"/>
  <c r="H43" i="102"/>
  <c r="I43" i="102" s="1"/>
  <c r="H41" i="102"/>
  <c r="I41" i="102" s="1"/>
  <c r="H39" i="102"/>
  <c r="I39" i="102" s="1"/>
  <c r="H37" i="102"/>
  <c r="I37" i="102" s="1"/>
  <c r="H35" i="102"/>
  <c r="I35" i="102" s="1"/>
  <c r="H33" i="102"/>
  <c r="I33" i="102" s="1"/>
  <c r="H31" i="102"/>
  <c r="I31" i="102" s="1"/>
  <c r="H29" i="102"/>
  <c r="I29" i="102" s="1"/>
  <c r="H27" i="102"/>
  <c r="I27" i="102" s="1"/>
  <c r="H25" i="102"/>
  <c r="I25" i="102" s="1"/>
  <c r="AI49" i="102"/>
  <c r="AI46" i="102"/>
  <c r="AI140" i="102"/>
  <c r="AI25" i="102"/>
  <c r="AI47" i="102"/>
  <c r="H15" i="102"/>
  <c r="I15" i="102" s="1"/>
  <c r="H13" i="102"/>
  <c r="I13" i="102" s="1"/>
  <c r="H11" i="102"/>
  <c r="I11" i="102" s="1"/>
  <c r="H9" i="102"/>
  <c r="I9" i="102" s="1"/>
  <c r="AI45" i="102"/>
  <c r="AB6" i="102"/>
  <c r="AB92" i="102" s="1"/>
  <c r="AB96" i="102" s="1"/>
  <c r="AA6" i="102"/>
  <c r="AA92" i="102" s="1"/>
  <c r="AA96" i="102" s="1"/>
  <c r="Z6" i="102"/>
  <c r="Z92" i="102" s="1"/>
  <c r="Z96" i="102" s="1"/>
  <c r="Y6" i="102"/>
  <c r="Y92" i="102" s="1"/>
  <c r="Y96" i="102" s="1"/>
  <c r="X6" i="102"/>
  <c r="X92" i="102" s="1"/>
  <c r="X96" i="102" s="1"/>
  <c r="W6" i="102"/>
  <c r="W92" i="102" s="1"/>
  <c r="W96" i="102" s="1"/>
  <c r="V6" i="102"/>
  <c r="V92" i="102" s="1"/>
  <c r="V96" i="102" s="1"/>
  <c r="U6" i="102"/>
  <c r="U92" i="102" s="1"/>
  <c r="U96" i="102" s="1"/>
  <c r="T6" i="102"/>
  <c r="T92" i="102" s="1"/>
  <c r="T96" i="102" s="1"/>
  <c r="S6" i="102"/>
  <c r="S92" i="102" s="1"/>
  <c r="S96" i="102" s="1"/>
  <c r="R6" i="102"/>
  <c r="R92" i="102" s="1"/>
  <c r="R96" i="102" s="1"/>
  <c r="Q6" i="102"/>
  <c r="Q92" i="102" s="1"/>
  <c r="Q96" i="102" s="1"/>
  <c r="P6" i="102"/>
  <c r="P92" i="102" s="1"/>
  <c r="P96" i="102" s="1"/>
  <c r="O6" i="102"/>
  <c r="O92" i="102" s="1"/>
  <c r="O96" i="102" s="1"/>
  <c r="N6" i="102"/>
  <c r="N92" i="102" s="1"/>
  <c r="N96" i="102" s="1"/>
  <c r="M6" i="102"/>
  <c r="M92" i="102" s="1"/>
  <c r="M96" i="102" s="1"/>
  <c r="L6" i="102"/>
  <c r="L92" i="102" s="1"/>
  <c r="L96" i="102" s="1"/>
  <c r="K6" i="102"/>
  <c r="K92" i="102" s="1"/>
  <c r="K96" i="102" s="1"/>
  <c r="J6" i="102"/>
  <c r="J92" i="102" s="1"/>
  <c r="J96" i="102" s="1"/>
  <c r="J4" i="102"/>
  <c r="AB89" i="101"/>
  <c r="AB88" i="101"/>
  <c r="AB87" i="101"/>
  <c r="AB85" i="101"/>
  <c r="AB93" i="101" s="1"/>
  <c r="AB97" i="101" s="1"/>
  <c r="AA85" i="101"/>
  <c r="AA93" i="101" s="1"/>
  <c r="AA97" i="101" s="1"/>
  <c r="Z85" i="101"/>
  <c r="Z93" i="101" s="1"/>
  <c r="Z97" i="101" s="1"/>
  <c r="Y85" i="101"/>
  <c r="Y93" i="101" s="1"/>
  <c r="Y97" i="101" s="1"/>
  <c r="X85" i="101"/>
  <c r="X93" i="101" s="1"/>
  <c r="X97" i="101" s="1"/>
  <c r="W85" i="101"/>
  <c r="W93" i="101" s="1"/>
  <c r="W97" i="101" s="1"/>
  <c r="V85" i="101"/>
  <c r="V93" i="101" s="1"/>
  <c r="V97" i="101" s="1"/>
  <c r="U85" i="101"/>
  <c r="U93" i="101" s="1"/>
  <c r="U97" i="101" s="1"/>
  <c r="T85" i="101"/>
  <c r="T93" i="101" s="1"/>
  <c r="T97" i="101" s="1"/>
  <c r="S85" i="101"/>
  <c r="S93" i="101" s="1"/>
  <c r="S97" i="101" s="1"/>
  <c r="R85" i="101"/>
  <c r="R93" i="101" s="1"/>
  <c r="R97" i="101" s="1"/>
  <c r="Q85" i="101"/>
  <c r="Q93" i="101" s="1"/>
  <c r="Q97" i="101" s="1"/>
  <c r="P85" i="101"/>
  <c r="P93" i="101" s="1"/>
  <c r="P97" i="101" s="1"/>
  <c r="O85" i="101"/>
  <c r="O93" i="101" s="1"/>
  <c r="O97" i="101" s="1"/>
  <c r="N85" i="101"/>
  <c r="N93" i="101" s="1"/>
  <c r="N97" i="101" s="1"/>
  <c r="M85" i="101"/>
  <c r="M93" i="101" s="1"/>
  <c r="M97" i="101" s="1"/>
  <c r="L85" i="101"/>
  <c r="L93" i="101" s="1"/>
  <c r="L97" i="101" s="1"/>
  <c r="K85" i="101"/>
  <c r="K93" i="101" s="1"/>
  <c r="K97" i="101" s="1"/>
  <c r="J85" i="101"/>
  <c r="J93" i="101" s="1"/>
  <c r="J97" i="101" s="1"/>
  <c r="C85" i="101"/>
  <c r="B85" i="101"/>
  <c r="H84" i="101"/>
  <c r="I84" i="101" s="1"/>
  <c r="H83" i="101"/>
  <c r="I83" i="101" s="1"/>
  <c r="H82" i="101"/>
  <c r="I82" i="101" s="1"/>
  <c r="H80" i="101"/>
  <c r="I80" i="101" s="1"/>
  <c r="H79" i="101"/>
  <c r="I79" i="101" s="1"/>
  <c r="H77" i="101"/>
  <c r="I77" i="101" s="1"/>
  <c r="H76" i="101"/>
  <c r="I76" i="101" s="1"/>
  <c r="H75" i="101"/>
  <c r="I75" i="101" s="1"/>
  <c r="H74" i="101"/>
  <c r="I74" i="101" s="1"/>
  <c r="H72" i="101"/>
  <c r="I72" i="101" s="1"/>
  <c r="H71" i="101"/>
  <c r="I71" i="101" s="1"/>
  <c r="H69" i="101"/>
  <c r="I69" i="101" s="1"/>
  <c r="H68" i="101"/>
  <c r="I68" i="101" s="1"/>
  <c r="H67" i="101"/>
  <c r="I67" i="101" s="1"/>
  <c r="H66" i="101"/>
  <c r="I66" i="101" s="1"/>
  <c r="H65" i="101"/>
  <c r="I65" i="101" s="1"/>
  <c r="H64" i="101"/>
  <c r="I64" i="101" s="1"/>
  <c r="H63" i="101"/>
  <c r="I63" i="101" s="1"/>
  <c r="H61" i="101"/>
  <c r="I61" i="101" s="1"/>
  <c r="H60" i="101"/>
  <c r="I60" i="101" s="1"/>
  <c r="H59" i="101"/>
  <c r="I59" i="101" s="1"/>
  <c r="H58" i="101"/>
  <c r="I58" i="101" s="1"/>
  <c r="H57" i="101"/>
  <c r="I57" i="101" s="1"/>
  <c r="H54" i="101"/>
  <c r="I54" i="101" s="1"/>
  <c r="H53" i="101"/>
  <c r="I53" i="101" s="1"/>
  <c r="H52" i="101"/>
  <c r="I52" i="101" s="1"/>
  <c r="H51" i="101"/>
  <c r="I51" i="101" s="1"/>
  <c r="H50" i="101"/>
  <c r="I50" i="101" s="1"/>
  <c r="H49" i="101"/>
  <c r="I49" i="101" s="1"/>
  <c r="H47" i="101"/>
  <c r="I47" i="101" s="1"/>
  <c r="H46" i="101"/>
  <c r="I46" i="101" s="1"/>
  <c r="H45" i="101"/>
  <c r="I45" i="101" s="1"/>
  <c r="H44" i="101"/>
  <c r="I44" i="101" s="1"/>
  <c r="H42" i="101"/>
  <c r="I42" i="101" s="1"/>
  <c r="AI69" i="101"/>
  <c r="AI84" i="101"/>
  <c r="H38" i="101"/>
  <c r="I38" i="101" s="1"/>
  <c r="AI150" i="101"/>
  <c r="AI148" i="101"/>
  <c r="H35" i="101"/>
  <c r="I35" i="101" s="1"/>
  <c r="AI40" i="101"/>
  <c r="H33" i="101"/>
  <c r="I33" i="101" s="1"/>
  <c r="AI60" i="101"/>
  <c r="AI151" i="101"/>
  <c r="H30" i="101"/>
  <c r="I30" i="101" s="1"/>
  <c r="AI52" i="101"/>
  <c r="H27" i="101"/>
  <c r="I27" i="101" s="1"/>
  <c r="H25" i="101"/>
  <c r="I25" i="101" s="1"/>
  <c r="AI23" i="101"/>
  <c r="H23" i="101"/>
  <c r="I23" i="101" s="1"/>
  <c r="AI158" i="101"/>
  <c r="H19" i="101"/>
  <c r="I19" i="101" s="1"/>
  <c r="AI160" i="101"/>
  <c r="AI56" i="101"/>
  <c r="AI35" i="101"/>
  <c r="AI34" i="101"/>
  <c r="AI80" i="101"/>
  <c r="AI176" i="101"/>
  <c r="AI171" i="101"/>
  <c r="AI65" i="101"/>
  <c r="AI149" i="101"/>
  <c r="AI136" i="101"/>
  <c r="AI128" i="101"/>
  <c r="AI26" i="101"/>
  <c r="AB6" i="101"/>
  <c r="AB92" i="101" s="1"/>
  <c r="AB96" i="101" s="1"/>
  <c r="AA6" i="101"/>
  <c r="AA92" i="101" s="1"/>
  <c r="AA96" i="101" s="1"/>
  <c r="Z6" i="101"/>
  <c r="Z92" i="101" s="1"/>
  <c r="Z96" i="101" s="1"/>
  <c r="Y6" i="101"/>
  <c r="Y92" i="101" s="1"/>
  <c r="Y96" i="101" s="1"/>
  <c r="X6" i="101"/>
  <c r="X92" i="101" s="1"/>
  <c r="X96" i="101" s="1"/>
  <c r="W6" i="101"/>
  <c r="W92" i="101" s="1"/>
  <c r="W96" i="101" s="1"/>
  <c r="V6" i="101"/>
  <c r="V92" i="101" s="1"/>
  <c r="V96" i="101" s="1"/>
  <c r="U6" i="101"/>
  <c r="U92" i="101" s="1"/>
  <c r="U96" i="101" s="1"/>
  <c r="T6" i="101"/>
  <c r="T92" i="101" s="1"/>
  <c r="T96" i="101" s="1"/>
  <c r="S6" i="101"/>
  <c r="S92" i="101" s="1"/>
  <c r="S96" i="101" s="1"/>
  <c r="R6" i="101"/>
  <c r="R92" i="101" s="1"/>
  <c r="R96" i="101" s="1"/>
  <c r="Q6" i="101"/>
  <c r="Q92" i="101" s="1"/>
  <c r="Q96" i="101" s="1"/>
  <c r="P6" i="101"/>
  <c r="P92" i="101" s="1"/>
  <c r="P96" i="101" s="1"/>
  <c r="O6" i="101"/>
  <c r="O92" i="101" s="1"/>
  <c r="O96" i="101" s="1"/>
  <c r="N6" i="101"/>
  <c r="N92" i="101" s="1"/>
  <c r="N96" i="101" s="1"/>
  <c r="M6" i="101"/>
  <c r="M92" i="101" s="1"/>
  <c r="M96" i="101" s="1"/>
  <c r="L6" i="101"/>
  <c r="L92" i="101" s="1"/>
  <c r="L96" i="101" s="1"/>
  <c r="K6" i="101"/>
  <c r="K92" i="101" s="1"/>
  <c r="K96" i="101" s="1"/>
  <c r="J6" i="101"/>
  <c r="J92" i="101" s="1"/>
  <c r="J96" i="101" s="1"/>
  <c r="J4" i="101"/>
  <c r="AB89" i="100"/>
  <c r="AB88" i="100"/>
  <c r="AB87" i="100"/>
  <c r="AB85" i="100"/>
  <c r="AB93" i="100" s="1"/>
  <c r="AB97" i="100" s="1"/>
  <c r="AA85" i="100"/>
  <c r="AA93" i="100" s="1"/>
  <c r="AA97" i="100" s="1"/>
  <c r="Z85" i="100"/>
  <c r="Z93" i="100" s="1"/>
  <c r="Z97" i="100" s="1"/>
  <c r="Y85" i="100"/>
  <c r="Y93" i="100" s="1"/>
  <c r="Y97" i="100" s="1"/>
  <c r="X85" i="100"/>
  <c r="X93" i="100" s="1"/>
  <c r="X97" i="100" s="1"/>
  <c r="W85" i="100"/>
  <c r="W93" i="100" s="1"/>
  <c r="W97" i="100" s="1"/>
  <c r="V85" i="100"/>
  <c r="V93" i="100" s="1"/>
  <c r="V97" i="100" s="1"/>
  <c r="U85" i="100"/>
  <c r="U93" i="100" s="1"/>
  <c r="U97" i="100" s="1"/>
  <c r="T85" i="100"/>
  <c r="T93" i="100" s="1"/>
  <c r="T97" i="100" s="1"/>
  <c r="S85" i="100"/>
  <c r="S93" i="100" s="1"/>
  <c r="S97" i="100" s="1"/>
  <c r="R85" i="100"/>
  <c r="R93" i="100" s="1"/>
  <c r="R97" i="100" s="1"/>
  <c r="Q85" i="100"/>
  <c r="Q93" i="100" s="1"/>
  <c r="Q97" i="100" s="1"/>
  <c r="P85" i="100"/>
  <c r="P93" i="100" s="1"/>
  <c r="P97" i="100" s="1"/>
  <c r="O85" i="100"/>
  <c r="O93" i="100" s="1"/>
  <c r="O97" i="100" s="1"/>
  <c r="N85" i="100"/>
  <c r="N93" i="100" s="1"/>
  <c r="N97" i="100" s="1"/>
  <c r="M85" i="100"/>
  <c r="M93" i="100" s="1"/>
  <c r="M97" i="100" s="1"/>
  <c r="L85" i="100"/>
  <c r="L93" i="100" s="1"/>
  <c r="L97" i="100" s="1"/>
  <c r="K85" i="100"/>
  <c r="K93" i="100" s="1"/>
  <c r="K97" i="100" s="1"/>
  <c r="J85" i="100"/>
  <c r="J93" i="100" s="1"/>
  <c r="J97" i="100" s="1"/>
  <c r="C85" i="100"/>
  <c r="B85" i="100"/>
  <c r="H84" i="100"/>
  <c r="I84" i="100" s="1"/>
  <c r="H82" i="100"/>
  <c r="I82" i="100" s="1"/>
  <c r="H81" i="100"/>
  <c r="I81" i="100" s="1"/>
  <c r="H80" i="100"/>
  <c r="I80" i="100" s="1"/>
  <c r="H78" i="100"/>
  <c r="I78" i="100" s="1"/>
  <c r="H77" i="100"/>
  <c r="I77" i="100" s="1"/>
  <c r="H76" i="100"/>
  <c r="I76" i="100" s="1"/>
  <c r="H75" i="100"/>
  <c r="I75" i="100" s="1"/>
  <c r="H74" i="100"/>
  <c r="I74" i="100" s="1"/>
  <c r="H72" i="100"/>
  <c r="I72" i="100" s="1"/>
  <c r="H70" i="100"/>
  <c r="I70" i="100" s="1"/>
  <c r="H69" i="100"/>
  <c r="I69" i="100" s="1"/>
  <c r="H68" i="100"/>
  <c r="I68" i="100" s="1"/>
  <c r="H67" i="100"/>
  <c r="I67" i="100" s="1"/>
  <c r="H66" i="100"/>
  <c r="I66" i="100" s="1"/>
  <c r="H64" i="100"/>
  <c r="I64" i="100" s="1"/>
  <c r="H62" i="100"/>
  <c r="I62" i="100" s="1"/>
  <c r="H61" i="100"/>
  <c r="I61" i="100" s="1"/>
  <c r="H60" i="100"/>
  <c r="I60" i="100" s="1"/>
  <c r="H58" i="100"/>
  <c r="I58" i="100" s="1"/>
  <c r="H57" i="100"/>
  <c r="I57" i="100" s="1"/>
  <c r="H56" i="100"/>
  <c r="I56" i="100" s="1"/>
  <c r="H54" i="100"/>
  <c r="I54" i="100" s="1"/>
  <c r="H52" i="100"/>
  <c r="I52" i="100" s="1"/>
  <c r="H51" i="100"/>
  <c r="I51" i="100" s="1"/>
  <c r="H50" i="100"/>
  <c r="I50" i="100" s="1"/>
  <c r="H48" i="100"/>
  <c r="I48" i="100" s="1"/>
  <c r="H46" i="100"/>
  <c r="I46" i="100" s="1"/>
  <c r="H45" i="100"/>
  <c r="I45" i="100" s="1"/>
  <c r="H44" i="100"/>
  <c r="I44" i="100" s="1"/>
  <c r="H42" i="100"/>
  <c r="I42" i="100" s="1"/>
  <c r="H40" i="100"/>
  <c r="AI57" i="100"/>
  <c r="H39" i="100"/>
  <c r="I39" i="100" s="1"/>
  <c r="H38" i="100"/>
  <c r="I38" i="100" s="1"/>
  <c r="AI149" i="100"/>
  <c r="AI30" i="100"/>
  <c r="AI34" i="100"/>
  <c r="AI93" i="100"/>
  <c r="H32" i="100"/>
  <c r="I32" i="100" s="1"/>
  <c r="AI60" i="100"/>
  <c r="AI63" i="100"/>
  <c r="AI175" i="100"/>
  <c r="H26" i="100"/>
  <c r="I26" i="100" s="1"/>
  <c r="AI37" i="100"/>
  <c r="AI173" i="100"/>
  <c r="AI26" i="100"/>
  <c r="AI110" i="100"/>
  <c r="H20" i="100"/>
  <c r="I20" i="100" s="1"/>
  <c r="AI64" i="100"/>
  <c r="AI62" i="100"/>
  <c r="H14" i="100"/>
  <c r="I14" i="100" s="1"/>
  <c r="AI56" i="100"/>
  <c r="AI49" i="100"/>
  <c r="AI136" i="100"/>
  <c r="AI153" i="100"/>
  <c r="AI45" i="100"/>
  <c r="AB6" i="100"/>
  <c r="AB92" i="100" s="1"/>
  <c r="AB96" i="100" s="1"/>
  <c r="AA6" i="100"/>
  <c r="AA92" i="100" s="1"/>
  <c r="AA96" i="100" s="1"/>
  <c r="Z6" i="100"/>
  <c r="Z92" i="100" s="1"/>
  <c r="Z96" i="100" s="1"/>
  <c r="Y6" i="100"/>
  <c r="Y92" i="100" s="1"/>
  <c r="Y96" i="100" s="1"/>
  <c r="X6" i="100"/>
  <c r="X92" i="100" s="1"/>
  <c r="X96" i="100" s="1"/>
  <c r="W6" i="100"/>
  <c r="W92" i="100" s="1"/>
  <c r="W96" i="100" s="1"/>
  <c r="V6" i="100"/>
  <c r="V92" i="100" s="1"/>
  <c r="V96" i="100" s="1"/>
  <c r="U6" i="100"/>
  <c r="U92" i="100" s="1"/>
  <c r="U96" i="100" s="1"/>
  <c r="T6" i="100"/>
  <c r="T92" i="100" s="1"/>
  <c r="T96" i="100" s="1"/>
  <c r="S6" i="100"/>
  <c r="S92" i="100" s="1"/>
  <c r="S96" i="100" s="1"/>
  <c r="R6" i="100"/>
  <c r="R92" i="100" s="1"/>
  <c r="R96" i="100" s="1"/>
  <c r="Q6" i="100"/>
  <c r="Q92" i="100" s="1"/>
  <c r="Q96" i="100" s="1"/>
  <c r="P6" i="100"/>
  <c r="P92" i="100" s="1"/>
  <c r="P96" i="100" s="1"/>
  <c r="O6" i="100"/>
  <c r="O92" i="100" s="1"/>
  <c r="O96" i="100" s="1"/>
  <c r="N6" i="100"/>
  <c r="N92" i="100" s="1"/>
  <c r="N96" i="100" s="1"/>
  <c r="M6" i="100"/>
  <c r="M92" i="100" s="1"/>
  <c r="M96" i="100" s="1"/>
  <c r="L6" i="100"/>
  <c r="L92" i="100" s="1"/>
  <c r="L96" i="100" s="1"/>
  <c r="K6" i="100"/>
  <c r="K92" i="100" s="1"/>
  <c r="K96" i="100" s="1"/>
  <c r="J6" i="100"/>
  <c r="J92" i="100" s="1"/>
  <c r="J96" i="100" s="1"/>
  <c r="J4" i="100"/>
  <c r="AB89" i="99"/>
  <c r="AB88" i="99"/>
  <c r="AB87" i="99"/>
  <c r="AB85" i="99"/>
  <c r="AB93" i="99" s="1"/>
  <c r="AB97" i="99" s="1"/>
  <c r="AA85" i="99"/>
  <c r="AA93" i="99" s="1"/>
  <c r="AA97" i="99" s="1"/>
  <c r="Z85" i="99"/>
  <c r="Z93" i="99" s="1"/>
  <c r="Z97" i="99" s="1"/>
  <c r="Y85" i="99"/>
  <c r="Y93" i="99" s="1"/>
  <c r="Y97" i="99" s="1"/>
  <c r="X85" i="99"/>
  <c r="X93" i="99" s="1"/>
  <c r="X97" i="99" s="1"/>
  <c r="W85" i="99"/>
  <c r="W93" i="99" s="1"/>
  <c r="W97" i="99" s="1"/>
  <c r="V85" i="99"/>
  <c r="V93" i="99" s="1"/>
  <c r="V97" i="99" s="1"/>
  <c r="U85" i="99"/>
  <c r="U93" i="99" s="1"/>
  <c r="U97" i="99" s="1"/>
  <c r="T85" i="99"/>
  <c r="T93" i="99" s="1"/>
  <c r="T97" i="99" s="1"/>
  <c r="S85" i="99"/>
  <c r="S93" i="99" s="1"/>
  <c r="S97" i="99" s="1"/>
  <c r="R85" i="99"/>
  <c r="R93" i="99" s="1"/>
  <c r="R97" i="99" s="1"/>
  <c r="Q85" i="99"/>
  <c r="Q93" i="99" s="1"/>
  <c r="Q97" i="99" s="1"/>
  <c r="P85" i="99"/>
  <c r="P93" i="99" s="1"/>
  <c r="P97" i="99" s="1"/>
  <c r="O85" i="99"/>
  <c r="O93" i="99" s="1"/>
  <c r="O97" i="99" s="1"/>
  <c r="N85" i="99"/>
  <c r="N93" i="99" s="1"/>
  <c r="N97" i="99" s="1"/>
  <c r="M85" i="99"/>
  <c r="M93" i="99" s="1"/>
  <c r="M97" i="99" s="1"/>
  <c r="L85" i="99"/>
  <c r="L93" i="99" s="1"/>
  <c r="L97" i="99" s="1"/>
  <c r="K85" i="99"/>
  <c r="K93" i="99" s="1"/>
  <c r="K97" i="99" s="1"/>
  <c r="J85" i="99"/>
  <c r="J93" i="99" s="1"/>
  <c r="J97" i="99" s="1"/>
  <c r="C85" i="99"/>
  <c r="B85" i="99"/>
  <c r="H84" i="99"/>
  <c r="I84" i="99" s="1"/>
  <c r="H82" i="99"/>
  <c r="I82" i="99" s="1"/>
  <c r="H80" i="99"/>
  <c r="I80" i="99" s="1"/>
  <c r="H78" i="99"/>
  <c r="I78" i="99" s="1"/>
  <c r="H76" i="99"/>
  <c r="I76" i="99" s="1"/>
  <c r="H74" i="99"/>
  <c r="I74" i="99" s="1"/>
  <c r="H72" i="99"/>
  <c r="I72" i="99" s="1"/>
  <c r="H70" i="99"/>
  <c r="I70" i="99" s="1"/>
  <c r="H68" i="99"/>
  <c r="I68" i="99" s="1"/>
  <c r="H66" i="99"/>
  <c r="I66" i="99" s="1"/>
  <c r="H64" i="99"/>
  <c r="I64" i="99" s="1"/>
  <c r="H62" i="99"/>
  <c r="I62" i="99" s="1"/>
  <c r="H60" i="99"/>
  <c r="I60" i="99" s="1"/>
  <c r="H58" i="99"/>
  <c r="I58" i="99" s="1"/>
  <c r="H56" i="99"/>
  <c r="I56" i="99" s="1"/>
  <c r="H54" i="99"/>
  <c r="I54" i="99" s="1"/>
  <c r="H52" i="99"/>
  <c r="I52" i="99" s="1"/>
  <c r="H50" i="99"/>
  <c r="I50" i="99" s="1"/>
  <c r="H48" i="99"/>
  <c r="I48" i="99" s="1"/>
  <c r="H46" i="99"/>
  <c r="I46" i="99" s="1"/>
  <c r="H44" i="99"/>
  <c r="I44" i="99" s="1"/>
  <c r="H42" i="99"/>
  <c r="I42" i="99" s="1"/>
  <c r="H40" i="99"/>
  <c r="I40" i="99" s="1"/>
  <c r="H38" i="99"/>
  <c r="I38" i="99" s="1"/>
  <c r="H36" i="99"/>
  <c r="I36" i="99" s="1"/>
  <c r="H34" i="99"/>
  <c r="I34" i="99" s="1"/>
  <c r="H32" i="99"/>
  <c r="I32" i="99" s="1"/>
  <c r="H30" i="99"/>
  <c r="I30" i="99" s="1"/>
  <c r="AI159" i="99"/>
  <c r="AI172" i="99"/>
  <c r="AI48" i="99"/>
  <c r="AI138" i="99"/>
  <c r="H24" i="99"/>
  <c r="I24" i="99" s="1"/>
  <c r="AI49" i="99"/>
  <c r="H22" i="99"/>
  <c r="I22" i="99" s="1"/>
  <c r="AI40" i="99"/>
  <c r="AI75" i="99"/>
  <c r="AI72" i="99"/>
  <c r="AI83" i="99"/>
  <c r="H16" i="99"/>
  <c r="I16" i="99" s="1"/>
  <c r="H14" i="99"/>
  <c r="I14" i="99" s="1"/>
  <c r="AI69" i="99"/>
  <c r="H12" i="99"/>
  <c r="I12" i="99" s="1"/>
  <c r="AI84" i="99"/>
  <c r="H10" i="99"/>
  <c r="I10" i="99" s="1"/>
  <c r="AI25" i="99"/>
  <c r="AI141" i="99"/>
  <c r="AI153" i="99"/>
  <c r="AB6" i="99"/>
  <c r="AB92" i="99" s="1"/>
  <c r="AB96" i="99" s="1"/>
  <c r="AA6" i="99"/>
  <c r="AA92" i="99" s="1"/>
  <c r="AA96" i="99" s="1"/>
  <c r="Z6" i="99"/>
  <c r="Z92" i="99" s="1"/>
  <c r="Z96" i="99" s="1"/>
  <c r="Y6" i="99"/>
  <c r="Y92" i="99" s="1"/>
  <c r="Y96" i="99" s="1"/>
  <c r="X6" i="99"/>
  <c r="X92" i="99" s="1"/>
  <c r="X96" i="99" s="1"/>
  <c r="W6" i="99"/>
  <c r="W92" i="99" s="1"/>
  <c r="W96" i="99" s="1"/>
  <c r="V6" i="99"/>
  <c r="V92" i="99" s="1"/>
  <c r="V96" i="99" s="1"/>
  <c r="U6" i="99"/>
  <c r="U92" i="99" s="1"/>
  <c r="U96" i="99" s="1"/>
  <c r="T6" i="99"/>
  <c r="T92" i="99" s="1"/>
  <c r="T96" i="99" s="1"/>
  <c r="S6" i="99"/>
  <c r="S92" i="99" s="1"/>
  <c r="S96" i="99" s="1"/>
  <c r="R6" i="99"/>
  <c r="R92" i="99" s="1"/>
  <c r="R96" i="99" s="1"/>
  <c r="Q6" i="99"/>
  <c r="Q92" i="99" s="1"/>
  <c r="Q96" i="99" s="1"/>
  <c r="P6" i="99"/>
  <c r="P92" i="99" s="1"/>
  <c r="P96" i="99" s="1"/>
  <c r="O6" i="99"/>
  <c r="O92" i="99" s="1"/>
  <c r="O96" i="99" s="1"/>
  <c r="N6" i="99"/>
  <c r="N92" i="99" s="1"/>
  <c r="N96" i="99" s="1"/>
  <c r="M6" i="99"/>
  <c r="M92" i="99" s="1"/>
  <c r="M96" i="99" s="1"/>
  <c r="L6" i="99"/>
  <c r="L92" i="99" s="1"/>
  <c r="L96" i="99" s="1"/>
  <c r="K6" i="99"/>
  <c r="K92" i="99" s="1"/>
  <c r="K96" i="99" s="1"/>
  <c r="J6" i="99"/>
  <c r="J92" i="99" s="1"/>
  <c r="J96" i="99" s="1"/>
  <c r="J4" i="99"/>
  <c r="AB89" i="98"/>
  <c r="AB90" i="98" s="1"/>
  <c r="AB88" i="98"/>
  <c r="AB87" i="98"/>
  <c r="AB85" i="98"/>
  <c r="AB93" i="98" s="1"/>
  <c r="AB97" i="98" s="1"/>
  <c r="AA85" i="98"/>
  <c r="AA93" i="98" s="1"/>
  <c r="AA97" i="98" s="1"/>
  <c r="Z85" i="98"/>
  <c r="Z93" i="98" s="1"/>
  <c r="Z97" i="98" s="1"/>
  <c r="Y85" i="98"/>
  <c r="Y93" i="98" s="1"/>
  <c r="Y97" i="98" s="1"/>
  <c r="X85" i="98"/>
  <c r="X93" i="98" s="1"/>
  <c r="X97" i="98" s="1"/>
  <c r="W85" i="98"/>
  <c r="W93" i="98" s="1"/>
  <c r="W97" i="98" s="1"/>
  <c r="V85" i="98"/>
  <c r="V93" i="98" s="1"/>
  <c r="V97" i="98" s="1"/>
  <c r="U85" i="98"/>
  <c r="U93" i="98" s="1"/>
  <c r="U97" i="98" s="1"/>
  <c r="T85" i="98"/>
  <c r="T93" i="98" s="1"/>
  <c r="T97" i="98" s="1"/>
  <c r="S85" i="98"/>
  <c r="S93" i="98" s="1"/>
  <c r="S97" i="98" s="1"/>
  <c r="R85" i="98"/>
  <c r="R93" i="98" s="1"/>
  <c r="R97" i="98" s="1"/>
  <c r="Q85" i="98"/>
  <c r="Q93" i="98" s="1"/>
  <c r="Q97" i="98" s="1"/>
  <c r="P85" i="98"/>
  <c r="P93" i="98" s="1"/>
  <c r="P97" i="98" s="1"/>
  <c r="O85" i="98"/>
  <c r="O93" i="98" s="1"/>
  <c r="O97" i="98" s="1"/>
  <c r="N85" i="98"/>
  <c r="N93" i="98" s="1"/>
  <c r="N97" i="98" s="1"/>
  <c r="M85" i="98"/>
  <c r="M93" i="98" s="1"/>
  <c r="M97" i="98" s="1"/>
  <c r="L85" i="98"/>
  <c r="L93" i="98" s="1"/>
  <c r="L97" i="98" s="1"/>
  <c r="K85" i="98"/>
  <c r="K93" i="98" s="1"/>
  <c r="K97" i="98" s="1"/>
  <c r="J85" i="98"/>
  <c r="J93" i="98" s="1"/>
  <c r="J97" i="98" s="1"/>
  <c r="C85" i="98"/>
  <c r="B85" i="98"/>
  <c r="H83" i="98"/>
  <c r="I83" i="98" s="1"/>
  <c r="H81" i="98"/>
  <c r="I81" i="98" s="1"/>
  <c r="H79" i="98"/>
  <c r="I79" i="98" s="1"/>
  <c r="H77" i="98"/>
  <c r="I77" i="98" s="1"/>
  <c r="H76" i="98"/>
  <c r="I76" i="98" s="1"/>
  <c r="H68" i="98"/>
  <c r="I68" i="98" s="1"/>
  <c r="H65" i="98"/>
  <c r="I65" i="98" s="1"/>
  <c r="H63" i="98"/>
  <c r="I63" i="98" s="1"/>
  <c r="H60" i="98"/>
  <c r="I60" i="98" s="1"/>
  <c r="H58" i="98"/>
  <c r="I58" i="98" s="1"/>
  <c r="H57" i="98"/>
  <c r="I57" i="98" s="1"/>
  <c r="H55" i="98"/>
  <c r="I55" i="98" s="1"/>
  <c r="H53" i="98"/>
  <c r="I53" i="98" s="1"/>
  <c r="H51" i="98"/>
  <c r="I51" i="98" s="1"/>
  <c r="H49" i="98"/>
  <c r="I49" i="98" s="1"/>
  <c r="H48" i="98"/>
  <c r="I48" i="98" s="1"/>
  <c r="H46" i="98"/>
  <c r="I46" i="98" s="1"/>
  <c r="H45" i="98"/>
  <c r="I45" i="98" s="1"/>
  <c r="H39" i="98"/>
  <c r="I39" i="98" s="1"/>
  <c r="H37" i="98"/>
  <c r="I37" i="98" s="1"/>
  <c r="H36" i="98"/>
  <c r="I36" i="98" s="1"/>
  <c r="H35" i="98"/>
  <c r="I35" i="98" s="1"/>
  <c r="H33" i="98"/>
  <c r="I33" i="98" s="1"/>
  <c r="H31" i="98"/>
  <c r="I31" i="98" s="1"/>
  <c r="H29" i="98"/>
  <c r="I29" i="98" s="1"/>
  <c r="H28" i="98"/>
  <c r="I28" i="98" s="1"/>
  <c r="H27" i="98"/>
  <c r="I27" i="98" s="1"/>
  <c r="AI24" i="98"/>
  <c r="H24" i="98"/>
  <c r="I24" i="98" s="1"/>
  <c r="AI113" i="98"/>
  <c r="AI46" i="98"/>
  <c r="AI62" i="98"/>
  <c r="AI53" i="98"/>
  <c r="AI20" i="98"/>
  <c r="AI176" i="98"/>
  <c r="H15" i="98"/>
  <c r="I15" i="98" s="1"/>
  <c r="AI40" i="98"/>
  <c r="H13" i="98"/>
  <c r="I13" i="98" s="1"/>
  <c r="AI87" i="98"/>
  <c r="H9" i="98"/>
  <c r="I9" i="98" s="1"/>
  <c r="AI161" i="98"/>
  <c r="AB6" i="98"/>
  <c r="AB92" i="98" s="1"/>
  <c r="AB96" i="98" s="1"/>
  <c r="AA6" i="98"/>
  <c r="AA92" i="98" s="1"/>
  <c r="AA96" i="98" s="1"/>
  <c r="Z6" i="98"/>
  <c r="Z92" i="98" s="1"/>
  <c r="Z96" i="98" s="1"/>
  <c r="Y6" i="98"/>
  <c r="Y92" i="98" s="1"/>
  <c r="Y96" i="98" s="1"/>
  <c r="X6" i="98"/>
  <c r="X92" i="98" s="1"/>
  <c r="X96" i="98" s="1"/>
  <c r="W6" i="98"/>
  <c r="W92" i="98" s="1"/>
  <c r="W96" i="98" s="1"/>
  <c r="V6" i="98"/>
  <c r="V92" i="98" s="1"/>
  <c r="V96" i="98" s="1"/>
  <c r="U6" i="98"/>
  <c r="U92" i="98" s="1"/>
  <c r="U96" i="98" s="1"/>
  <c r="T6" i="98"/>
  <c r="T92" i="98" s="1"/>
  <c r="T96" i="98" s="1"/>
  <c r="S6" i="98"/>
  <c r="S92" i="98" s="1"/>
  <c r="S96" i="98" s="1"/>
  <c r="R6" i="98"/>
  <c r="R92" i="98" s="1"/>
  <c r="R96" i="98" s="1"/>
  <c r="Q6" i="98"/>
  <c r="Q92" i="98" s="1"/>
  <c r="Q96" i="98" s="1"/>
  <c r="P6" i="98"/>
  <c r="P92" i="98" s="1"/>
  <c r="P96" i="98" s="1"/>
  <c r="O6" i="98"/>
  <c r="O92" i="98" s="1"/>
  <c r="O96" i="98" s="1"/>
  <c r="N6" i="98"/>
  <c r="N92" i="98" s="1"/>
  <c r="N96" i="98" s="1"/>
  <c r="M6" i="98"/>
  <c r="M92" i="98" s="1"/>
  <c r="M96" i="98" s="1"/>
  <c r="L6" i="98"/>
  <c r="L92" i="98" s="1"/>
  <c r="L96" i="98" s="1"/>
  <c r="K6" i="98"/>
  <c r="K92" i="98" s="1"/>
  <c r="K96" i="98" s="1"/>
  <c r="J6" i="98"/>
  <c r="J92" i="98" s="1"/>
  <c r="J96" i="98" s="1"/>
  <c r="J4" i="98"/>
  <c r="AB89" i="97"/>
  <c r="AB90" i="97" s="1"/>
  <c r="AB88" i="97"/>
  <c r="AB87" i="97"/>
  <c r="AB85" i="97"/>
  <c r="AB93" i="97" s="1"/>
  <c r="AB97" i="97" s="1"/>
  <c r="AA85" i="97"/>
  <c r="AA93" i="97" s="1"/>
  <c r="AA97" i="97" s="1"/>
  <c r="Z85" i="97"/>
  <c r="Z93" i="97" s="1"/>
  <c r="Z97" i="97" s="1"/>
  <c r="Y85" i="97"/>
  <c r="Y93" i="97" s="1"/>
  <c r="Y97" i="97" s="1"/>
  <c r="X85" i="97"/>
  <c r="X93" i="97" s="1"/>
  <c r="X97" i="97" s="1"/>
  <c r="W85" i="97"/>
  <c r="W93" i="97" s="1"/>
  <c r="W97" i="97" s="1"/>
  <c r="V85" i="97"/>
  <c r="V93" i="97" s="1"/>
  <c r="V97" i="97" s="1"/>
  <c r="U85" i="97"/>
  <c r="U93" i="97" s="1"/>
  <c r="U97" i="97" s="1"/>
  <c r="T85" i="97"/>
  <c r="T93" i="97" s="1"/>
  <c r="T97" i="97" s="1"/>
  <c r="S85" i="97"/>
  <c r="S93" i="97" s="1"/>
  <c r="S97" i="97" s="1"/>
  <c r="R85" i="97"/>
  <c r="R93" i="97" s="1"/>
  <c r="R97" i="97" s="1"/>
  <c r="Q85" i="97"/>
  <c r="Q93" i="97" s="1"/>
  <c r="Q97" i="97" s="1"/>
  <c r="P85" i="97"/>
  <c r="P93" i="97" s="1"/>
  <c r="P97" i="97" s="1"/>
  <c r="O85" i="97"/>
  <c r="O93" i="97" s="1"/>
  <c r="O97" i="97" s="1"/>
  <c r="N85" i="97"/>
  <c r="N93" i="97" s="1"/>
  <c r="N97" i="97" s="1"/>
  <c r="M85" i="97"/>
  <c r="M93" i="97" s="1"/>
  <c r="M97" i="97" s="1"/>
  <c r="L85" i="97"/>
  <c r="L93" i="97" s="1"/>
  <c r="L97" i="97" s="1"/>
  <c r="K85" i="97"/>
  <c r="K93" i="97" s="1"/>
  <c r="K97" i="97" s="1"/>
  <c r="J85" i="97"/>
  <c r="J93" i="97" s="1"/>
  <c r="J97" i="97" s="1"/>
  <c r="C85" i="97"/>
  <c r="B85" i="97"/>
  <c r="H84" i="97"/>
  <c r="I84" i="97" s="1"/>
  <c r="H80" i="97"/>
  <c r="I80" i="97" s="1"/>
  <c r="H78" i="97"/>
  <c r="I78" i="97" s="1"/>
  <c r="H77" i="97"/>
  <c r="I77" i="97" s="1"/>
  <c r="H74" i="97"/>
  <c r="I74" i="97" s="1"/>
  <c r="H72" i="97"/>
  <c r="I72" i="97" s="1"/>
  <c r="H71" i="97"/>
  <c r="I71" i="97" s="1"/>
  <c r="H70" i="97"/>
  <c r="I70" i="97" s="1"/>
  <c r="H68" i="97"/>
  <c r="I68" i="97" s="1"/>
  <c r="H66" i="97"/>
  <c r="I66" i="97" s="1"/>
  <c r="H65" i="97"/>
  <c r="I65" i="97" s="1"/>
  <c r="H64" i="97"/>
  <c r="I64" i="97" s="1"/>
  <c r="H60" i="97"/>
  <c r="I60" i="97" s="1"/>
  <c r="H58" i="97"/>
  <c r="I58" i="97" s="1"/>
  <c r="H57" i="97"/>
  <c r="I57" i="97" s="1"/>
  <c r="H56" i="97"/>
  <c r="I56" i="97" s="1"/>
  <c r="H54" i="97"/>
  <c r="I54" i="97" s="1"/>
  <c r="H53" i="97"/>
  <c r="I53" i="97" s="1"/>
  <c r="H52" i="97"/>
  <c r="I52" i="97" s="1"/>
  <c r="H50" i="97"/>
  <c r="I50" i="97" s="1"/>
  <c r="H48" i="97"/>
  <c r="I48" i="97" s="1"/>
  <c r="H47" i="97"/>
  <c r="I47" i="97" s="1"/>
  <c r="AI89" i="97"/>
  <c r="AI58" i="97"/>
  <c r="AI133" i="97"/>
  <c r="H40" i="97"/>
  <c r="I40" i="97" s="1"/>
  <c r="AI128" i="97"/>
  <c r="H38" i="97"/>
  <c r="I38" i="97" s="1"/>
  <c r="AI126" i="97"/>
  <c r="H36" i="97"/>
  <c r="I36" i="97" s="1"/>
  <c r="H34" i="97"/>
  <c r="I34" i="97" s="1"/>
  <c r="AI26" i="97"/>
  <c r="H32" i="97"/>
  <c r="I32" i="97" s="1"/>
  <c r="H30" i="97"/>
  <c r="I30" i="97" s="1"/>
  <c r="AI173" i="97"/>
  <c r="AI80" i="97"/>
  <c r="AI27" i="97"/>
  <c r="AI19" i="97"/>
  <c r="AI52" i="97"/>
  <c r="AI139" i="97"/>
  <c r="H21" i="97"/>
  <c r="AI34" i="97"/>
  <c r="AI33" i="97"/>
  <c r="AI174" i="97"/>
  <c r="H18" i="97"/>
  <c r="I18" i="97" s="1"/>
  <c r="AI138" i="97"/>
  <c r="H14" i="97"/>
  <c r="AI134" i="97"/>
  <c r="AI158" i="97"/>
  <c r="AI149" i="97"/>
  <c r="AI141" i="97"/>
  <c r="AI60" i="97"/>
  <c r="AI46" i="97"/>
  <c r="AI136" i="97"/>
  <c r="AI72" i="97"/>
  <c r="AB6" i="97"/>
  <c r="AB92" i="97" s="1"/>
  <c r="AB96" i="97" s="1"/>
  <c r="AA6" i="97"/>
  <c r="AA92" i="97" s="1"/>
  <c r="AA96" i="97" s="1"/>
  <c r="Z6" i="97"/>
  <c r="Z92" i="97" s="1"/>
  <c r="Z96" i="97" s="1"/>
  <c r="Y6" i="97"/>
  <c r="Y92" i="97" s="1"/>
  <c r="Y96" i="97" s="1"/>
  <c r="X6" i="97"/>
  <c r="X92" i="97" s="1"/>
  <c r="X96" i="97" s="1"/>
  <c r="W6" i="97"/>
  <c r="W92" i="97" s="1"/>
  <c r="W96" i="97" s="1"/>
  <c r="V6" i="97"/>
  <c r="V92" i="97" s="1"/>
  <c r="V96" i="97" s="1"/>
  <c r="U6" i="97"/>
  <c r="U92" i="97" s="1"/>
  <c r="U96" i="97" s="1"/>
  <c r="T6" i="97"/>
  <c r="T92" i="97" s="1"/>
  <c r="T96" i="97" s="1"/>
  <c r="S6" i="97"/>
  <c r="S92" i="97" s="1"/>
  <c r="S96" i="97" s="1"/>
  <c r="R6" i="97"/>
  <c r="R92" i="97" s="1"/>
  <c r="R96" i="97" s="1"/>
  <c r="Q6" i="97"/>
  <c r="Q92" i="97" s="1"/>
  <c r="Q96" i="97" s="1"/>
  <c r="P6" i="97"/>
  <c r="P92" i="97" s="1"/>
  <c r="P96" i="97" s="1"/>
  <c r="O6" i="97"/>
  <c r="O92" i="97" s="1"/>
  <c r="O96" i="97" s="1"/>
  <c r="N6" i="97"/>
  <c r="N92" i="97" s="1"/>
  <c r="N96" i="97" s="1"/>
  <c r="M6" i="97"/>
  <c r="M92" i="97" s="1"/>
  <c r="M96" i="97" s="1"/>
  <c r="L6" i="97"/>
  <c r="L92" i="97" s="1"/>
  <c r="L96" i="97" s="1"/>
  <c r="K6" i="97"/>
  <c r="K92" i="97" s="1"/>
  <c r="K96" i="97" s="1"/>
  <c r="J6" i="97"/>
  <c r="J92" i="97" s="1"/>
  <c r="J96" i="97" s="1"/>
  <c r="J4" i="97"/>
  <c r="AB89" i="96"/>
  <c r="AB88" i="96"/>
  <c r="AB87" i="96"/>
  <c r="AB85" i="96"/>
  <c r="AB93" i="96" s="1"/>
  <c r="AB97" i="96" s="1"/>
  <c r="AA85" i="96"/>
  <c r="AA93" i="96" s="1"/>
  <c r="AA97" i="96" s="1"/>
  <c r="Z85" i="96"/>
  <c r="Z93" i="96" s="1"/>
  <c r="Z97" i="96" s="1"/>
  <c r="Y85" i="96"/>
  <c r="Y93" i="96" s="1"/>
  <c r="Y97" i="96" s="1"/>
  <c r="X85" i="96"/>
  <c r="X93" i="96" s="1"/>
  <c r="X97" i="96" s="1"/>
  <c r="W85" i="96"/>
  <c r="W93" i="96" s="1"/>
  <c r="W97" i="96" s="1"/>
  <c r="V85" i="96"/>
  <c r="V93" i="96" s="1"/>
  <c r="V97" i="96" s="1"/>
  <c r="U85" i="96"/>
  <c r="U93" i="96" s="1"/>
  <c r="U97" i="96" s="1"/>
  <c r="T85" i="96"/>
  <c r="T93" i="96" s="1"/>
  <c r="T97" i="96" s="1"/>
  <c r="S85" i="96"/>
  <c r="S93" i="96" s="1"/>
  <c r="S97" i="96" s="1"/>
  <c r="R85" i="96"/>
  <c r="R93" i="96" s="1"/>
  <c r="R97" i="96" s="1"/>
  <c r="Q85" i="96"/>
  <c r="Q93" i="96" s="1"/>
  <c r="Q97" i="96" s="1"/>
  <c r="P85" i="96"/>
  <c r="P93" i="96" s="1"/>
  <c r="P97" i="96" s="1"/>
  <c r="O85" i="96"/>
  <c r="O93" i="96" s="1"/>
  <c r="O97" i="96" s="1"/>
  <c r="N85" i="96"/>
  <c r="N93" i="96" s="1"/>
  <c r="N97" i="96" s="1"/>
  <c r="M85" i="96"/>
  <c r="M93" i="96" s="1"/>
  <c r="M97" i="96" s="1"/>
  <c r="L85" i="96"/>
  <c r="L93" i="96" s="1"/>
  <c r="L97" i="96" s="1"/>
  <c r="K85" i="96"/>
  <c r="K93" i="96" s="1"/>
  <c r="K97" i="96" s="1"/>
  <c r="J85" i="96"/>
  <c r="J93" i="96" s="1"/>
  <c r="J97" i="96" s="1"/>
  <c r="C85" i="96"/>
  <c r="B85" i="96"/>
  <c r="H84" i="96"/>
  <c r="I84" i="96" s="1"/>
  <c r="H83" i="96"/>
  <c r="I83" i="96" s="1"/>
  <c r="H82" i="96"/>
  <c r="I82" i="96" s="1"/>
  <c r="H76" i="96"/>
  <c r="I76" i="96" s="1"/>
  <c r="H75" i="96"/>
  <c r="I75" i="96" s="1"/>
  <c r="H74" i="96"/>
  <c r="I74" i="96" s="1"/>
  <c r="H73" i="96"/>
  <c r="I73" i="96" s="1"/>
  <c r="H68" i="96"/>
  <c r="I68" i="96" s="1"/>
  <c r="H66" i="96"/>
  <c r="I66" i="96" s="1"/>
  <c r="H65" i="96"/>
  <c r="I65" i="96" s="1"/>
  <c r="H63" i="96"/>
  <c r="I63" i="96" s="1"/>
  <c r="H62" i="96"/>
  <c r="I62" i="96" s="1"/>
  <c r="H61" i="96"/>
  <c r="I61" i="96" s="1"/>
  <c r="H55" i="96"/>
  <c r="I55" i="96" s="1"/>
  <c r="H54" i="96"/>
  <c r="I54" i="96" s="1"/>
  <c r="H53" i="96"/>
  <c r="I53" i="96" s="1"/>
  <c r="H50" i="96"/>
  <c r="I50" i="96" s="1"/>
  <c r="H49" i="96"/>
  <c r="I49" i="96" s="1"/>
  <c r="H47" i="96"/>
  <c r="I47" i="96" s="1"/>
  <c r="H45" i="96"/>
  <c r="I45" i="96" s="1"/>
  <c r="H44" i="96"/>
  <c r="I44" i="96" s="1"/>
  <c r="AI160" i="96"/>
  <c r="AI35" i="96"/>
  <c r="AI36" i="96"/>
  <c r="AI146" i="96"/>
  <c r="H39" i="96"/>
  <c r="I39" i="96" s="1"/>
  <c r="H37" i="96"/>
  <c r="I37" i="96" s="1"/>
  <c r="AI48" i="96"/>
  <c r="AI59" i="96"/>
  <c r="AI132" i="96"/>
  <c r="AI140" i="96"/>
  <c r="AI148" i="96"/>
  <c r="AI157" i="96"/>
  <c r="H30" i="96"/>
  <c r="I30" i="96" s="1"/>
  <c r="AI147" i="96"/>
  <c r="AI156" i="96"/>
  <c r="AI66" i="96"/>
  <c r="AI131" i="96"/>
  <c r="H25" i="96"/>
  <c r="I25" i="96" s="1"/>
  <c r="H23" i="96"/>
  <c r="I23" i="96" s="1"/>
  <c r="AI71" i="96"/>
  <c r="AI153" i="96"/>
  <c r="AI34" i="96"/>
  <c r="H19" i="96"/>
  <c r="I19" i="96" s="1"/>
  <c r="AI149" i="96"/>
  <c r="AI72" i="96"/>
  <c r="AI128" i="96"/>
  <c r="AI62" i="96"/>
  <c r="AI134" i="96"/>
  <c r="AI45" i="96"/>
  <c r="H12" i="96"/>
  <c r="I12" i="96" s="1"/>
  <c r="AI164" i="96"/>
  <c r="AI158" i="96"/>
  <c r="AI171" i="96"/>
  <c r="AB6" i="96"/>
  <c r="AB92" i="96" s="1"/>
  <c r="AB96" i="96" s="1"/>
  <c r="AA6" i="96"/>
  <c r="AA92" i="96" s="1"/>
  <c r="AA96" i="96" s="1"/>
  <c r="Z6" i="96"/>
  <c r="Z92" i="96" s="1"/>
  <c r="Z96" i="96" s="1"/>
  <c r="Y6" i="96"/>
  <c r="Y92" i="96" s="1"/>
  <c r="Y96" i="96" s="1"/>
  <c r="X6" i="96"/>
  <c r="X92" i="96" s="1"/>
  <c r="X96" i="96" s="1"/>
  <c r="W6" i="96"/>
  <c r="W92" i="96" s="1"/>
  <c r="W96" i="96" s="1"/>
  <c r="V6" i="96"/>
  <c r="V92" i="96" s="1"/>
  <c r="V96" i="96" s="1"/>
  <c r="U6" i="96"/>
  <c r="U92" i="96" s="1"/>
  <c r="U96" i="96" s="1"/>
  <c r="T6" i="96"/>
  <c r="T92" i="96" s="1"/>
  <c r="T96" i="96" s="1"/>
  <c r="S6" i="96"/>
  <c r="S92" i="96" s="1"/>
  <c r="S96" i="96" s="1"/>
  <c r="R6" i="96"/>
  <c r="R92" i="96" s="1"/>
  <c r="R96" i="96" s="1"/>
  <c r="Q6" i="96"/>
  <c r="Q92" i="96" s="1"/>
  <c r="Q96" i="96" s="1"/>
  <c r="P6" i="96"/>
  <c r="P92" i="96" s="1"/>
  <c r="P96" i="96" s="1"/>
  <c r="O6" i="96"/>
  <c r="O92" i="96" s="1"/>
  <c r="O96" i="96" s="1"/>
  <c r="N6" i="96"/>
  <c r="N92" i="96" s="1"/>
  <c r="N96" i="96" s="1"/>
  <c r="M6" i="96"/>
  <c r="M92" i="96" s="1"/>
  <c r="M96" i="96" s="1"/>
  <c r="L6" i="96"/>
  <c r="L92" i="96" s="1"/>
  <c r="L96" i="96" s="1"/>
  <c r="K6" i="96"/>
  <c r="K92" i="96" s="1"/>
  <c r="K96" i="96" s="1"/>
  <c r="J6" i="96"/>
  <c r="J92" i="96" s="1"/>
  <c r="J96" i="96" s="1"/>
  <c r="J4" i="96"/>
  <c r="BE188" i="62"/>
  <c r="T222" i="60" s="1"/>
  <c r="BD188" i="62"/>
  <c r="S222" i="60" s="1"/>
  <c r="BC188" i="62"/>
  <c r="R222" i="60" s="1"/>
  <c r="BB188" i="62"/>
  <c r="Q222" i="60" s="1"/>
  <c r="BA188" i="62"/>
  <c r="P222" i="60" s="1"/>
  <c r="AZ188" i="62"/>
  <c r="O222" i="60" s="1"/>
  <c r="AY188" i="62"/>
  <c r="N222" i="60" s="1"/>
  <c r="AX188" i="62"/>
  <c r="M222" i="60" s="1"/>
  <c r="AW188" i="62"/>
  <c r="L222" i="60" s="1"/>
  <c r="AV188" i="62"/>
  <c r="K222" i="60" s="1"/>
  <c r="AU188" i="62"/>
  <c r="J222" i="60" s="1"/>
  <c r="AT188" i="62"/>
  <c r="I222" i="60" s="1"/>
  <c r="AS188" i="62"/>
  <c r="H222" i="60" s="1"/>
  <c r="AR188" i="62"/>
  <c r="G222" i="60" s="1"/>
  <c r="AQ188" i="62"/>
  <c r="F222" i="60" s="1"/>
  <c r="AP188" i="62"/>
  <c r="E222" i="60" s="1"/>
  <c r="AO188" i="62"/>
  <c r="D222" i="60" s="1"/>
  <c r="AN188" i="62"/>
  <c r="C222" i="60" s="1"/>
  <c r="AM188" i="62"/>
  <c r="B222" i="60" s="1"/>
  <c r="BE187" i="62"/>
  <c r="T221" i="60" s="1"/>
  <c r="BD187" i="62"/>
  <c r="S221" i="60" s="1"/>
  <c r="BC187" i="62"/>
  <c r="R221" i="60" s="1"/>
  <c r="BB187" i="62"/>
  <c r="Q221" i="60" s="1"/>
  <c r="BA187" i="62"/>
  <c r="P221" i="60" s="1"/>
  <c r="AZ187" i="62"/>
  <c r="O221" i="60" s="1"/>
  <c r="AY187" i="62"/>
  <c r="N221" i="60" s="1"/>
  <c r="AX187" i="62"/>
  <c r="M221" i="60" s="1"/>
  <c r="AW187" i="62"/>
  <c r="L221" i="60" s="1"/>
  <c r="AV187" i="62"/>
  <c r="K221" i="60" s="1"/>
  <c r="AU187" i="62"/>
  <c r="J221" i="60" s="1"/>
  <c r="AT187" i="62"/>
  <c r="I221" i="60" s="1"/>
  <c r="AS187" i="62"/>
  <c r="H221" i="60" s="1"/>
  <c r="AR187" i="62"/>
  <c r="G221" i="60" s="1"/>
  <c r="AQ187" i="62"/>
  <c r="F221" i="60" s="1"/>
  <c r="AP187" i="62"/>
  <c r="E221" i="60" s="1"/>
  <c r="AO187" i="62"/>
  <c r="D221" i="60" s="1"/>
  <c r="AN187" i="62"/>
  <c r="C221" i="60" s="1"/>
  <c r="AM187" i="62"/>
  <c r="B221" i="60" s="1"/>
  <c r="AI187" i="62"/>
  <c r="D182" i="107" s="1"/>
  <c r="AH187" i="62"/>
  <c r="C182" i="107" s="1"/>
  <c r="BE186" i="62"/>
  <c r="T220" i="60" s="1"/>
  <c r="BD186" i="62"/>
  <c r="S220" i="60" s="1"/>
  <c r="BC186" i="62"/>
  <c r="R220" i="60" s="1"/>
  <c r="BB186" i="62"/>
  <c r="Q220" i="60" s="1"/>
  <c r="BA186" i="62"/>
  <c r="P220" i="60" s="1"/>
  <c r="AZ186" i="62"/>
  <c r="O220" i="60" s="1"/>
  <c r="AY186" i="62"/>
  <c r="N220" i="60" s="1"/>
  <c r="AX186" i="62"/>
  <c r="M220" i="60" s="1"/>
  <c r="AW186" i="62"/>
  <c r="L220" i="60" s="1"/>
  <c r="AV186" i="62"/>
  <c r="K220" i="60" s="1"/>
  <c r="AU186" i="62"/>
  <c r="J220" i="60" s="1"/>
  <c r="AT186" i="62"/>
  <c r="I220" i="60" s="1"/>
  <c r="AS186" i="62"/>
  <c r="H220" i="60" s="1"/>
  <c r="AR186" i="62"/>
  <c r="G220" i="60" s="1"/>
  <c r="AQ186" i="62"/>
  <c r="F220" i="60" s="1"/>
  <c r="AP186" i="62"/>
  <c r="E220" i="60" s="1"/>
  <c r="AO186" i="62"/>
  <c r="D220" i="60" s="1"/>
  <c r="AN186" i="62"/>
  <c r="C220" i="60" s="1"/>
  <c r="AM186" i="62"/>
  <c r="B220" i="60" s="1"/>
  <c r="AI186" i="62"/>
  <c r="D181" i="107" s="1"/>
  <c r="AH186" i="62"/>
  <c r="C181" i="107" s="1"/>
  <c r="BE185" i="62"/>
  <c r="T219" i="60" s="1"/>
  <c r="BD185" i="62"/>
  <c r="S219" i="60" s="1"/>
  <c r="BC185" i="62"/>
  <c r="R219" i="60" s="1"/>
  <c r="BB185" i="62"/>
  <c r="Q219" i="60" s="1"/>
  <c r="BA185" i="62"/>
  <c r="P219" i="60" s="1"/>
  <c r="AZ185" i="62"/>
  <c r="O219" i="60" s="1"/>
  <c r="AY185" i="62"/>
  <c r="N219" i="60" s="1"/>
  <c r="AX185" i="62"/>
  <c r="M219" i="60" s="1"/>
  <c r="AW185" i="62"/>
  <c r="L219" i="60" s="1"/>
  <c r="AV185" i="62"/>
  <c r="K219" i="60" s="1"/>
  <c r="AU185" i="62"/>
  <c r="J219" i="60" s="1"/>
  <c r="AT185" i="62"/>
  <c r="I219" i="60" s="1"/>
  <c r="AS185" i="62"/>
  <c r="H219" i="60" s="1"/>
  <c r="AR185" i="62"/>
  <c r="G219" i="60" s="1"/>
  <c r="AQ185" i="62"/>
  <c r="F219" i="60" s="1"/>
  <c r="AP185" i="62"/>
  <c r="E219" i="60" s="1"/>
  <c r="AO185" i="62"/>
  <c r="D219" i="60" s="1"/>
  <c r="AN185" i="62"/>
  <c r="C219" i="60" s="1"/>
  <c r="AM185" i="62"/>
  <c r="B219" i="60" s="1"/>
  <c r="AI185" i="62"/>
  <c r="D180" i="107" s="1"/>
  <c r="AH185" i="62"/>
  <c r="C180" i="107" s="1"/>
  <c r="BE184" i="62"/>
  <c r="T218" i="60" s="1"/>
  <c r="BD184" i="62"/>
  <c r="S218" i="60" s="1"/>
  <c r="BC184" i="62"/>
  <c r="R218" i="60" s="1"/>
  <c r="BB184" i="62"/>
  <c r="Q218" i="60" s="1"/>
  <c r="BA184" i="62"/>
  <c r="P218" i="60" s="1"/>
  <c r="AZ184" i="62"/>
  <c r="O218" i="60" s="1"/>
  <c r="AY184" i="62"/>
  <c r="N218" i="60" s="1"/>
  <c r="AX184" i="62"/>
  <c r="M218" i="60" s="1"/>
  <c r="AW184" i="62"/>
  <c r="L218" i="60" s="1"/>
  <c r="AV184" i="62"/>
  <c r="K218" i="60" s="1"/>
  <c r="AU184" i="62"/>
  <c r="J218" i="60" s="1"/>
  <c r="AT184" i="62"/>
  <c r="I218" i="60" s="1"/>
  <c r="AS184" i="62"/>
  <c r="H218" i="60" s="1"/>
  <c r="AR184" i="62"/>
  <c r="G218" i="60" s="1"/>
  <c r="AQ184" i="62"/>
  <c r="F218" i="60" s="1"/>
  <c r="AP184" i="62"/>
  <c r="E218" i="60" s="1"/>
  <c r="AO184" i="62"/>
  <c r="D218" i="60" s="1"/>
  <c r="AN184" i="62"/>
  <c r="C218" i="60" s="1"/>
  <c r="AM184" i="62"/>
  <c r="B218" i="60" s="1"/>
  <c r="AI184" i="62"/>
  <c r="D179" i="107" s="1"/>
  <c r="AH184" i="62"/>
  <c r="C179" i="107" s="1"/>
  <c r="BE183" i="62"/>
  <c r="T217" i="60" s="1"/>
  <c r="BD183" i="62"/>
  <c r="S217" i="60" s="1"/>
  <c r="BC183" i="62"/>
  <c r="R217" i="60" s="1"/>
  <c r="BB183" i="62"/>
  <c r="Q217" i="60" s="1"/>
  <c r="BA183" i="62"/>
  <c r="P217" i="60" s="1"/>
  <c r="AZ183" i="62"/>
  <c r="O217" i="60" s="1"/>
  <c r="AY183" i="62"/>
  <c r="N217" i="60" s="1"/>
  <c r="AX183" i="62"/>
  <c r="M217" i="60" s="1"/>
  <c r="AW183" i="62"/>
  <c r="L217" i="60" s="1"/>
  <c r="AV183" i="62"/>
  <c r="K217" i="60" s="1"/>
  <c r="AU183" i="62"/>
  <c r="J217" i="60" s="1"/>
  <c r="AT183" i="62"/>
  <c r="I217" i="60" s="1"/>
  <c r="AS183" i="62"/>
  <c r="H217" i="60" s="1"/>
  <c r="AR183" i="62"/>
  <c r="G217" i="60" s="1"/>
  <c r="AQ183" i="62"/>
  <c r="F217" i="60" s="1"/>
  <c r="AP183" i="62"/>
  <c r="E217" i="60" s="1"/>
  <c r="AO183" i="62"/>
  <c r="D217" i="60" s="1"/>
  <c r="AN183" i="62"/>
  <c r="C217" i="60" s="1"/>
  <c r="AM183" i="62"/>
  <c r="B217" i="60" s="1"/>
  <c r="AI183" i="62"/>
  <c r="D178" i="107" s="1"/>
  <c r="AH183" i="62"/>
  <c r="C178" i="107" s="1"/>
  <c r="BE182" i="62"/>
  <c r="T216" i="60" s="1"/>
  <c r="BD182" i="62"/>
  <c r="S216" i="60" s="1"/>
  <c r="BC182" i="62"/>
  <c r="R216" i="60" s="1"/>
  <c r="BB182" i="62"/>
  <c r="Q216" i="60" s="1"/>
  <c r="BA182" i="62"/>
  <c r="P216" i="60" s="1"/>
  <c r="AZ182" i="62"/>
  <c r="O216" i="60" s="1"/>
  <c r="AY182" i="62"/>
  <c r="N216" i="60" s="1"/>
  <c r="AX182" i="62"/>
  <c r="M216" i="60" s="1"/>
  <c r="AW182" i="62"/>
  <c r="L216" i="60" s="1"/>
  <c r="AV182" i="62"/>
  <c r="K216" i="60" s="1"/>
  <c r="AU182" i="62"/>
  <c r="J216" i="60" s="1"/>
  <c r="AT182" i="62"/>
  <c r="I216" i="60" s="1"/>
  <c r="AS182" i="62"/>
  <c r="H216" i="60" s="1"/>
  <c r="AR182" i="62"/>
  <c r="G216" i="60" s="1"/>
  <c r="AQ182" i="62"/>
  <c r="F216" i="60" s="1"/>
  <c r="AP182" i="62"/>
  <c r="E216" i="60" s="1"/>
  <c r="AO182" i="62"/>
  <c r="D216" i="60" s="1"/>
  <c r="AN182" i="62"/>
  <c r="C216" i="60" s="1"/>
  <c r="AM182" i="62"/>
  <c r="B216" i="60" s="1"/>
  <c r="AI182" i="62"/>
  <c r="D177" i="107" s="1"/>
  <c r="AH182" i="62"/>
  <c r="C177" i="107" s="1"/>
  <c r="BE181" i="62"/>
  <c r="T215" i="60" s="1"/>
  <c r="BD181" i="62"/>
  <c r="S215" i="60" s="1"/>
  <c r="BC181" i="62"/>
  <c r="R215" i="60" s="1"/>
  <c r="BB181" i="62"/>
  <c r="Q215" i="60" s="1"/>
  <c r="BA181" i="62"/>
  <c r="P215" i="60" s="1"/>
  <c r="AZ181" i="62"/>
  <c r="O215" i="60" s="1"/>
  <c r="AY181" i="62"/>
  <c r="N215" i="60" s="1"/>
  <c r="AX181" i="62"/>
  <c r="M215" i="60" s="1"/>
  <c r="AW181" i="62"/>
  <c r="L215" i="60" s="1"/>
  <c r="AV181" i="62"/>
  <c r="K215" i="60" s="1"/>
  <c r="AU181" i="62"/>
  <c r="J215" i="60" s="1"/>
  <c r="AT181" i="62"/>
  <c r="I215" i="60" s="1"/>
  <c r="AS181" i="62"/>
  <c r="H215" i="60" s="1"/>
  <c r="AR181" i="62"/>
  <c r="G215" i="60" s="1"/>
  <c r="AQ181" i="62"/>
  <c r="F215" i="60" s="1"/>
  <c r="AP181" i="62"/>
  <c r="E215" i="60" s="1"/>
  <c r="AO181" i="62"/>
  <c r="D215" i="60" s="1"/>
  <c r="AN181" i="62"/>
  <c r="C215" i="60" s="1"/>
  <c r="AM181" i="62"/>
  <c r="B215" i="60" s="1"/>
  <c r="AI181" i="62"/>
  <c r="D176" i="107" s="1"/>
  <c r="AH181" i="62"/>
  <c r="C176" i="107" s="1"/>
  <c r="BE180" i="62"/>
  <c r="T214" i="60" s="1"/>
  <c r="BD180" i="62"/>
  <c r="S214" i="60" s="1"/>
  <c r="BC180" i="62"/>
  <c r="R214" i="60" s="1"/>
  <c r="BB180" i="62"/>
  <c r="Q214" i="60" s="1"/>
  <c r="BA180" i="62"/>
  <c r="P214" i="60" s="1"/>
  <c r="AZ180" i="62"/>
  <c r="O214" i="60" s="1"/>
  <c r="AY180" i="62"/>
  <c r="N214" i="60" s="1"/>
  <c r="AX180" i="62"/>
  <c r="M214" i="60" s="1"/>
  <c r="AW180" i="62"/>
  <c r="L214" i="60" s="1"/>
  <c r="AV180" i="62"/>
  <c r="K214" i="60" s="1"/>
  <c r="AU180" i="62"/>
  <c r="J214" i="60" s="1"/>
  <c r="AT180" i="62"/>
  <c r="I214" i="60" s="1"/>
  <c r="AS180" i="62"/>
  <c r="H214" i="60" s="1"/>
  <c r="AR180" i="62"/>
  <c r="G214" i="60" s="1"/>
  <c r="AQ180" i="62"/>
  <c r="F214" i="60" s="1"/>
  <c r="AP180" i="62"/>
  <c r="E214" i="60" s="1"/>
  <c r="AO180" i="62"/>
  <c r="D214" i="60" s="1"/>
  <c r="AN180" i="62"/>
  <c r="C214" i="60" s="1"/>
  <c r="AM180" i="62"/>
  <c r="B214" i="60" s="1"/>
  <c r="AI180" i="62"/>
  <c r="D175" i="107" s="1"/>
  <c r="AH180" i="62"/>
  <c r="C175" i="107" s="1"/>
  <c r="BE179" i="62"/>
  <c r="T213" i="60" s="1"/>
  <c r="BD179" i="62"/>
  <c r="S213" i="60" s="1"/>
  <c r="BC179" i="62"/>
  <c r="R213" i="60" s="1"/>
  <c r="BB179" i="62"/>
  <c r="Q213" i="60" s="1"/>
  <c r="BA179" i="62"/>
  <c r="P213" i="60" s="1"/>
  <c r="AZ179" i="62"/>
  <c r="O213" i="60" s="1"/>
  <c r="AY179" i="62"/>
  <c r="N213" i="60" s="1"/>
  <c r="AX179" i="62"/>
  <c r="M213" i="60" s="1"/>
  <c r="AW179" i="62"/>
  <c r="L213" i="60" s="1"/>
  <c r="AV179" i="62"/>
  <c r="K213" i="60" s="1"/>
  <c r="AU179" i="62"/>
  <c r="J213" i="60" s="1"/>
  <c r="AT179" i="62"/>
  <c r="I213" i="60" s="1"/>
  <c r="AS179" i="62"/>
  <c r="H213" i="60" s="1"/>
  <c r="AR179" i="62"/>
  <c r="G213" i="60" s="1"/>
  <c r="AQ179" i="62"/>
  <c r="F213" i="60" s="1"/>
  <c r="AP179" i="62"/>
  <c r="E213" i="60" s="1"/>
  <c r="AO179" i="62"/>
  <c r="D213" i="60" s="1"/>
  <c r="AN179" i="62"/>
  <c r="C213" i="60" s="1"/>
  <c r="AM179" i="62"/>
  <c r="B213" i="60" s="1"/>
  <c r="AI179" i="62"/>
  <c r="D174" i="107" s="1"/>
  <c r="AH179" i="62"/>
  <c r="C174" i="107" s="1"/>
  <c r="BE178" i="62"/>
  <c r="T212" i="60" s="1"/>
  <c r="BD178" i="62"/>
  <c r="S212" i="60" s="1"/>
  <c r="BC178" i="62"/>
  <c r="R212" i="60" s="1"/>
  <c r="BB178" i="62"/>
  <c r="Q212" i="60" s="1"/>
  <c r="BA178" i="62"/>
  <c r="P212" i="60" s="1"/>
  <c r="AZ178" i="62"/>
  <c r="O212" i="60" s="1"/>
  <c r="AY178" i="62"/>
  <c r="N212" i="60" s="1"/>
  <c r="AX178" i="62"/>
  <c r="M212" i="60" s="1"/>
  <c r="AW178" i="62"/>
  <c r="L212" i="60" s="1"/>
  <c r="AV178" i="62"/>
  <c r="K212" i="60" s="1"/>
  <c r="AU178" i="62"/>
  <c r="J212" i="60" s="1"/>
  <c r="AT178" i="62"/>
  <c r="I212" i="60" s="1"/>
  <c r="AS178" i="62"/>
  <c r="H212" i="60" s="1"/>
  <c r="AR178" i="62"/>
  <c r="G212" i="60" s="1"/>
  <c r="AQ178" i="62"/>
  <c r="F212" i="60" s="1"/>
  <c r="AP178" i="62"/>
  <c r="E212" i="60" s="1"/>
  <c r="AO178" i="62"/>
  <c r="D212" i="60" s="1"/>
  <c r="AN178" i="62"/>
  <c r="C212" i="60" s="1"/>
  <c r="AM178" i="62"/>
  <c r="B212" i="60" s="1"/>
  <c r="AI178" i="62"/>
  <c r="D173" i="107" s="1"/>
  <c r="AH178" i="62"/>
  <c r="C173" i="107" s="1"/>
  <c r="BE177" i="62"/>
  <c r="T211" i="60" s="1"/>
  <c r="BD177" i="62"/>
  <c r="S211" i="60" s="1"/>
  <c r="BC177" i="62"/>
  <c r="R211" i="60" s="1"/>
  <c r="BB177" i="62"/>
  <c r="Q211" i="60" s="1"/>
  <c r="BA177" i="62"/>
  <c r="P211" i="60" s="1"/>
  <c r="AZ177" i="62"/>
  <c r="O211" i="60" s="1"/>
  <c r="AY177" i="62"/>
  <c r="N211" i="60" s="1"/>
  <c r="AX177" i="62"/>
  <c r="M211" i="60" s="1"/>
  <c r="AW177" i="62"/>
  <c r="L211" i="60" s="1"/>
  <c r="AV177" i="62"/>
  <c r="K211" i="60" s="1"/>
  <c r="AU177" i="62"/>
  <c r="J211" i="60" s="1"/>
  <c r="AT177" i="62"/>
  <c r="I211" i="60" s="1"/>
  <c r="AS177" i="62"/>
  <c r="H211" i="60" s="1"/>
  <c r="AR177" i="62"/>
  <c r="G211" i="60" s="1"/>
  <c r="AQ177" i="62"/>
  <c r="F211" i="60" s="1"/>
  <c r="AP177" i="62"/>
  <c r="E211" i="60" s="1"/>
  <c r="AO177" i="62"/>
  <c r="D211" i="60" s="1"/>
  <c r="AN177" i="62"/>
  <c r="C211" i="60" s="1"/>
  <c r="AM177" i="62"/>
  <c r="B211" i="60" s="1"/>
  <c r="AI177" i="62"/>
  <c r="D172" i="107" s="1"/>
  <c r="AH177" i="62"/>
  <c r="BE176" i="62"/>
  <c r="T210" i="60" s="1"/>
  <c r="BD176" i="62"/>
  <c r="S210" i="60" s="1"/>
  <c r="BC176" i="62"/>
  <c r="R210" i="60" s="1"/>
  <c r="BB176" i="62"/>
  <c r="Q210" i="60" s="1"/>
  <c r="BA176" i="62"/>
  <c r="P210" i="60" s="1"/>
  <c r="AZ176" i="62"/>
  <c r="O210" i="60" s="1"/>
  <c r="AY176" i="62"/>
  <c r="N210" i="60" s="1"/>
  <c r="AX176" i="62"/>
  <c r="M210" i="60" s="1"/>
  <c r="AW176" i="62"/>
  <c r="L210" i="60" s="1"/>
  <c r="AV176" i="62"/>
  <c r="K210" i="60" s="1"/>
  <c r="AU176" i="62"/>
  <c r="J210" i="60" s="1"/>
  <c r="AT176" i="62"/>
  <c r="I210" i="60" s="1"/>
  <c r="AS176" i="62"/>
  <c r="H210" i="60" s="1"/>
  <c r="AR176" i="62"/>
  <c r="G210" i="60" s="1"/>
  <c r="AQ176" i="62"/>
  <c r="F210" i="60" s="1"/>
  <c r="AP176" i="62"/>
  <c r="E210" i="60" s="1"/>
  <c r="AO176" i="62"/>
  <c r="D210" i="60" s="1"/>
  <c r="AN176" i="62"/>
  <c r="C210" i="60" s="1"/>
  <c r="AM176" i="62"/>
  <c r="B210" i="60" s="1"/>
  <c r="AI176" i="62"/>
  <c r="AH176" i="62"/>
  <c r="BE175" i="62"/>
  <c r="T209" i="60" s="1"/>
  <c r="BD175" i="62"/>
  <c r="S209" i="60" s="1"/>
  <c r="BC175" i="62"/>
  <c r="R209" i="60" s="1"/>
  <c r="BB175" i="62"/>
  <c r="Q209" i="60" s="1"/>
  <c r="BA175" i="62"/>
  <c r="P209" i="60" s="1"/>
  <c r="AZ175" i="62"/>
  <c r="O209" i="60" s="1"/>
  <c r="AY175" i="62"/>
  <c r="N209" i="60" s="1"/>
  <c r="AX175" i="62"/>
  <c r="M209" i="60" s="1"/>
  <c r="AW175" i="62"/>
  <c r="L209" i="60" s="1"/>
  <c r="AV175" i="62"/>
  <c r="K209" i="60" s="1"/>
  <c r="AU175" i="62"/>
  <c r="J209" i="60" s="1"/>
  <c r="AT175" i="62"/>
  <c r="I209" i="60" s="1"/>
  <c r="AS175" i="62"/>
  <c r="H209" i="60" s="1"/>
  <c r="AR175" i="62"/>
  <c r="G209" i="60" s="1"/>
  <c r="AQ175" i="62"/>
  <c r="F209" i="60" s="1"/>
  <c r="AP175" i="62"/>
  <c r="E209" i="60" s="1"/>
  <c r="AO175" i="62"/>
  <c r="D209" i="60" s="1"/>
  <c r="AN175" i="62"/>
  <c r="C209" i="60" s="1"/>
  <c r="AM175" i="62"/>
  <c r="B209" i="60" s="1"/>
  <c r="AI175" i="62"/>
  <c r="AH175" i="62"/>
  <c r="BE174" i="62"/>
  <c r="T208" i="60" s="1"/>
  <c r="BD174" i="62"/>
  <c r="S208" i="60" s="1"/>
  <c r="BC174" i="62"/>
  <c r="R208" i="60" s="1"/>
  <c r="BB174" i="62"/>
  <c r="Q208" i="60" s="1"/>
  <c r="BA174" i="62"/>
  <c r="P208" i="60" s="1"/>
  <c r="AZ174" i="62"/>
  <c r="O208" i="60" s="1"/>
  <c r="AY174" i="62"/>
  <c r="N208" i="60" s="1"/>
  <c r="AX174" i="62"/>
  <c r="M208" i="60" s="1"/>
  <c r="AW174" i="62"/>
  <c r="L208" i="60" s="1"/>
  <c r="AV174" i="62"/>
  <c r="K208" i="60" s="1"/>
  <c r="AU174" i="62"/>
  <c r="J208" i="60" s="1"/>
  <c r="AT174" i="62"/>
  <c r="I208" i="60" s="1"/>
  <c r="AS174" i="62"/>
  <c r="H208" i="60" s="1"/>
  <c r="AR174" i="62"/>
  <c r="G208" i="60" s="1"/>
  <c r="AQ174" i="62"/>
  <c r="F208" i="60" s="1"/>
  <c r="AP174" i="62"/>
  <c r="E208" i="60" s="1"/>
  <c r="AO174" i="62"/>
  <c r="D208" i="60" s="1"/>
  <c r="AN174" i="62"/>
  <c r="C208" i="60" s="1"/>
  <c r="AM174" i="62"/>
  <c r="B208" i="60" s="1"/>
  <c r="AI174" i="62"/>
  <c r="D169" i="107" s="1"/>
  <c r="AH174" i="62"/>
  <c r="BE173" i="62"/>
  <c r="T207" i="60" s="1"/>
  <c r="BD173" i="62"/>
  <c r="S207" i="60" s="1"/>
  <c r="BC173" i="62"/>
  <c r="R207" i="60" s="1"/>
  <c r="BB173" i="62"/>
  <c r="Q207" i="60" s="1"/>
  <c r="BA173" i="62"/>
  <c r="P207" i="60" s="1"/>
  <c r="AZ173" i="62"/>
  <c r="O207" i="60" s="1"/>
  <c r="AY173" i="62"/>
  <c r="N207" i="60" s="1"/>
  <c r="AX173" i="62"/>
  <c r="M207" i="60" s="1"/>
  <c r="AW173" i="62"/>
  <c r="L207" i="60" s="1"/>
  <c r="AV173" i="62"/>
  <c r="K207" i="60" s="1"/>
  <c r="AU173" i="62"/>
  <c r="J207" i="60" s="1"/>
  <c r="AT173" i="62"/>
  <c r="I207" i="60" s="1"/>
  <c r="AS173" i="62"/>
  <c r="H207" i="60" s="1"/>
  <c r="AR173" i="62"/>
  <c r="G207" i="60" s="1"/>
  <c r="AQ173" i="62"/>
  <c r="F207" i="60" s="1"/>
  <c r="AP173" i="62"/>
  <c r="E207" i="60" s="1"/>
  <c r="AO173" i="62"/>
  <c r="D207" i="60" s="1"/>
  <c r="AN173" i="62"/>
  <c r="C207" i="60" s="1"/>
  <c r="AM173" i="62"/>
  <c r="B207" i="60" s="1"/>
  <c r="AI173" i="62"/>
  <c r="AH173" i="62"/>
  <c r="BE172" i="62"/>
  <c r="T206" i="60" s="1"/>
  <c r="BD172" i="62"/>
  <c r="S206" i="60" s="1"/>
  <c r="BC172" i="62"/>
  <c r="R206" i="60" s="1"/>
  <c r="BB172" i="62"/>
  <c r="Q206" i="60" s="1"/>
  <c r="BA172" i="62"/>
  <c r="P206" i="60" s="1"/>
  <c r="AZ172" i="62"/>
  <c r="O206" i="60" s="1"/>
  <c r="AY172" i="62"/>
  <c r="N206" i="60" s="1"/>
  <c r="AX172" i="62"/>
  <c r="M206" i="60" s="1"/>
  <c r="AW172" i="62"/>
  <c r="L206" i="60" s="1"/>
  <c r="AV172" i="62"/>
  <c r="K206" i="60" s="1"/>
  <c r="AU172" i="62"/>
  <c r="J206" i="60" s="1"/>
  <c r="AT172" i="62"/>
  <c r="I206" i="60" s="1"/>
  <c r="AS172" i="62"/>
  <c r="H206" i="60" s="1"/>
  <c r="AR172" i="62"/>
  <c r="G206" i="60" s="1"/>
  <c r="AQ172" i="62"/>
  <c r="F206" i="60" s="1"/>
  <c r="AP172" i="62"/>
  <c r="E206" i="60" s="1"/>
  <c r="AO172" i="62"/>
  <c r="D206" i="60" s="1"/>
  <c r="AN172" i="62"/>
  <c r="C206" i="60" s="1"/>
  <c r="AM172" i="62"/>
  <c r="B206" i="60" s="1"/>
  <c r="BE171" i="62"/>
  <c r="T205" i="60" s="1"/>
  <c r="BD171" i="62"/>
  <c r="S205" i="60" s="1"/>
  <c r="BC171" i="62"/>
  <c r="R205" i="60" s="1"/>
  <c r="BB171" i="62"/>
  <c r="Q205" i="60" s="1"/>
  <c r="BA171" i="62"/>
  <c r="P205" i="60" s="1"/>
  <c r="AZ171" i="62"/>
  <c r="O205" i="60" s="1"/>
  <c r="AY171" i="62"/>
  <c r="N205" i="60" s="1"/>
  <c r="AX171" i="62"/>
  <c r="M205" i="60" s="1"/>
  <c r="AW171" i="62"/>
  <c r="L205" i="60" s="1"/>
  <c r="AV171" i="62"/>
  <c r="K205" i="60" s="1"/>
  <c r="AU171" i="62"/>
  <c r="J205" i="60" s="1"/>
  <c r="AT171" i="62"/>
  <c r="I205" i="60" s="1"/>
  <c r="AS171" i="62"/>
  <c r="H205" i="60" s="1"/>
  <c r="AR171" i="62"/>
  <c r="G205" i="60" s="1"/>
  <c r="AQ171" i="62"/>
  <c r="F205" i="60" s="1"/>
  <c r="AP171" i="62"/>
  <c r="E205" i="60" s="1"/>
  <c r="AO171" i="62"/>
  <c r="D205" i="60" s="1"/>
  <c r="AN171" i="62"/>
  <c r="C205" i="60" s="1"/>
  <c r="AM171" i="62"/>
  <c r="B205" i="60" s="1"/>
  <c r="AI171" i="62"/>
  <c r="AH171" i="62"/>
  <c r="BE170" i="62"/>
  <c r="T204" i="60" s="1"/>
  <c r="BD170" i="62"/>
  <c r="S204" i="60" s="1"/>
  <c r="BC170" i="62"/>
  <c r="R204" i="60" s="1"/>
  <c r="BB170" i="62"/>
  <c r="Q204" i="60" s="1"/>
  <c r="BA170" i="62"/>
  <c r="P204" i="60" s="1"/>
  <c r="AZ170" i="62"/>
  <c r="O204" i="60" s="1"/>
  <c r="AY170" i="62"/>
  <c r="N204" i="60" s="1"/>
  <c r="AX170" i="62"/>
  <c r="M204" i="60" s="1"/>
  <c r="AW170" i="62"/>
  <c r="L204" i="60" s="1"/>
  <c r="AV170" i="62"/>
  <c r="K204" i="60" s="1"/>
  <c r="AU170" i="62"/>
  <c r="J204" i="60" s="1"/>
  <c r="AT170" i="62"/>
  <c r="I204" i="60" s="1"/>
  <c r="AS170" i="62"/>
  <c r="H204" i="60" s="1"/>
  <c r="AR170" i="62"/>
  <c r="G204" i="60" s="1"/>
  <c r="AQ170" i="62"/>
  <c r="F204" i="60" s="1"/>
  <c r="AP170" i="62"/>
  <c r="E204" i="60" s="1"/>
  <c r="AO170" i="62"/>
  <c r="D204" i="60" s="1"/>
  <c r="AN170" i="62"/>
  <c r="C204" i="60" s="1"/>
  <c r="AM170" i="62"/>
  <c r="B204" i="60" s="1"/>
  <c r="AI170" i="62"/>
  <c r="D165" i="107" s="1"/>
  <c r="AH170" i="62"/>
  <c r="BE169" i="62"/>
  <c r="T203" i="60" s="1"/>
  <c r="BD169" i="62"/>
  <c r="S203" i="60" s="1"/>
  <c r="BC169" i="62"/>
  <c r="R203" i="60" s="1"/>
  <c r="BB169" i="62"/>
  <c r="Q203" i="60" s="1"/>
  <c r="BA169" i="62"/>
  <c r="P203" i="60" s="1"/>
  <c r="AZ169" i="62"/>
  <c r="O203" i="60" s="1"/>
  <c r="AY169" i="62"/>
  <c r="N203" i="60" s="1"/>
  <c r="AX169" i="62"/>
  <c r="M203" i="60" s="1"/>
  <c r="AW169" i="62"/>
  <c r="L203" i="60" s="1"/>
  <c r="AV169" i="62"/>
  <c r="K203" i="60" s="1"/>
  <c r="AU169" i="62"/>
  <c r="J203" i="60" s="1"/>
  <c r="AT169" i="62"/>
  <c r="I203" i="60" s="1"/>
  <c r="AS169" i="62"/>
  <c r="H203" i="60" s="1"/>
  <c r="AR169" i="62"/>
  <c r="G203" i="60" s="1"/>
  <c r="AQ169" i="62"/>
  <c r="F203" i="60" s="1"/>
  <c r="AP169" i="62"/>
  <c r="E203" i="60" s="1"/>
  <c r="AO169" i="62"/>
  <c r="D203" i="60" s="1"/>
  <c r="AN169" i="62"/>
  <c r="C203" i="60" s="1"/>
  <c r="AM169" i="62"/>
  <c r="B203" i="60" s="1"/>
  <c r="AI169" i="62"/>
  <c r="D164" i="107" s="1"/>
  <c r="AH169" i="62"/>
  <c r="BE168" i="62"/>
  <c r="T202" i="60" s="1"/>
  <c r="BD168" i="62"/>
  <c r="S202" i="60" s="1"/>
  <c r="BC168" i="62"/>
  <c r="R202" i="60" s="1"/>
  <c r="BB168" i="62"/>
  <c r="Q202" i="60" s="1"/>
  <c r="BA168" i="62"/>
  <c r="P202" i="60" s="1"/>
  <c r="AZ168" i="62"/>
  <c r="O202" i="60" s="1"/>
  <c r="AY168" i="62"/>
  <c r="N202" i="60" s="1"/>
  <c r="AX168" i="62"/>
  <c r="M202" i="60" s="1"/>
  <c r="AW168" i="62"/>
  <c r="L202" i="60" s="1"/>
  <c r="AV168" i="62"/>
  <c r="K202" i="60" s="1"/>
  <c r="AU168" i="62"/>
  <c r="J202" i="60" s="1"/>
  <c r="AT168" i="62"/>
  <c r="I202" i="60" s="1"/>
  <c r="AS168" i="62"/>
  <c r="H202" i="60" s="1"/>
  <c r="AR168" i="62"/>
  <c r="G202" i="60" s="1"/>
  <c r="AQ168" i="62"/>
  <c r="F202" i="60" s="1"/>
  <c r="AP168" i="62"/>
  <c r="E202" i="60" s="1"/>
  <c r="AO168" i="62"/>
  <c r="D202" i="60" s="1"/>
  <c r="AN168" i="62"/>
  <c r="C202" i="60" s="1"/>
  <c r="AM168" i="62"/>
  <c r="B202" i="60" s="1"/>
  <c r="AI168" i="62"/>
  <c r="D163" i="107" s="1"/>
  <c r="AH168" i="62"/>
  <c r="BE167" i="62"/>
  <c r="T201" i="60" s="1"/>
  <c r="BD167" i="62"/>
  <c r="S201" i="60" s="1"/>
  <c r="BC167" i="62"/>
  <c r="R201" i="60" s="1"/>
  <c r="BB167" i="62"/>
  <c r="Q201" i="60" s="1"/>
  <c r="BA167" i="62"/>
  <c r="P201" i="60" s="1"/>
  <c r="AZ167" i="62"/>
  <c r="O201" i="60" s="1"/>
  <c r="AY167" i="62"/>
  <c r="N201" i="60" s="1"/>
  <c r="AX167" i="62"/>
  <c r="M201" i="60" s="1"/>
  <c r="AW167" i="62"/>
  <c r="L201" i="60" s="1"/>
  <c r="AV167" i="62"/>
  <c r="K201" i="60" s="1"/>
  <c r="AU167" i="62"/>
  <c r="J201" i="60" s="1"/>
  <c r="AT167" i="62"/>
  <c r="I201" i="60" s="1"/>
  <c r="AS167" i="62"/>
  <c r="H201" i="60" s="1"/>
  <c r="AR167" i="62"/>
  <c r="G201" i="60" s="1"/>
  <c r="AQ167" i="62"/>
  <c r="F201" i="60" s="1"/>
  <c r="AP167" i="62"/>
  <c r="E201" i="60" s="1"/>
  <c r="AO167" i="62"/>
  <c r="D201" i="60" s="1"/>
  <c r="AN167" i="62"/>
  <c r="C201" i="60" s="1"/>
  <c r="AM167" i="62"/>
  <c r="B201" i="60" s="1"/>
  <c r="AI167" i="62"/>
  <c r="D162" i="107" s="1"/>
  <c r="AH167" i="62"/>
  <c r="C162" i="107" s="1"/>
  <c r="BE166" i="62"/>
  <c r="T200" i="60" s="1"/>
  <c r="BD166" i="62"/>
  <c r="S200" i="60" s="1"/>
  <c r="BC166" i="62"/>
  <c r="R200" i="60" s="1"/>
  <c r="BB166" i="62"/>
  <c r="Q200" i="60" s="1"/>
  <c r="BA166" i="62"/>
  <c r="P200" i="60" s="1"/>
  <c r="AZ166" i="62"/>
  <c r="O200" i="60" s="1"/>
  <c r="AY166" i="62"/>
  <c r="N200" i="60" s="1"/>
  <c r="AX166" i="62"/>
  <c r="M200" i="60" s="1"/>
  <c r="AW166" i="62"/>
  <c r="L200" i="60" s="1"/>
  <c r="AV166" i="62"/>
  <c r="K200" i="60" s="1"/>
  <c r="AU166" i="62"/>
  <c r="J200" i="60" s="1"/>
  <c r="AT166" i="62"/>
  <c r="I200" i="60" s="1"/>
  <c r="AS166" i="62"/>
  <c r="H200" i="60" s="1"/>
  <c r="AR166" i="62"/>
  <c r="G200" i="60" s="1"/>
  <c r="AQ166" i="62"/>
  <c r="F200" i="60" s="1"/>
  <c r="AP166" i="62"/>
  <c r="E200" i="60" s="1"/>
  <c r="AO166" i="62"/>
  <c r="D200" i="60" s="1"/>
  <c r="AN166" i="62"/>
  <c r="C200" i="60" s="1"/>
  <c r="AM166" i="62"/>
  <c r="B200" i="60" s="1"/>
  <c r="AI166" i="62"/>
  <c r="D161" i="107" s="1"/>
  <c r="AH166" i="62"/>
  <c r="C161" i="107" s="1"/>
  <c r="BE165" i="62"/>
  <c r="T199" i="60" s="1"/>
  <c r="BD165" i="62"/>
  <c r="S199" i="60" s="1"/>
  <c r="BC165" i="62"/>
  <c r="R199" i="60" s="1"/>
  <c r="BB165" i="62"/>
  <c r="Q199" i="60" s="1"/>
  <c r="BA165" i="62"/>
  <c r="P199" i="60" s="1"/>
  <c r="AZ165" i="62"/>
  <c r="O199" i="60" s="1"/>
  <c r="AY165" i="62"/>
  <c r="N199" i="60" s="1"/>
  <c r="AX165" i="62"/>
  <c r="M199" i="60" s="1"/>
  <c r="AW165" i="62"/>
  <c r="L199" i="60" s="1"/>
  <c r="AV165" i="62"/>
  <c r="K199" i="60" s="1"/>
  <c r="AU165" i="62"/>
  <c r="J199" i="60" s="1"/>
  <c r="AT165" i="62"/>
  <c r="I199" i="60" s="1"/>
  <c r="AS165" i="62"/>
  <c r="H199" i="60" s="1"/>
  <c r="AR165" i="62"/>
  <c r="G199" i="60" s="1"/>
  <c r="AQ165" i="62"/>
  <c r="F199" i="60" s="1"/>
  <c r="AP165" i="62"/>
  <c r="E199" i="60" s="1"/>
  <c r="AO165" i="62"/>
  <c r="D199" i="60" s="1"/>
  <c r="AN165" i="62"/>
  <c r="C199" i="60" s="1"/>
  <c r="AM165" i="62"/>
  <c r="B199" i="60" s="1"/>
  <c r="AI165" i="62"/>
  <c r="D160" i="107" s="1"/>
  <c r="AH165" i="62"/>
  <c r="C160" i="107" s="1"/>
  <c r="BE164" i="62"/>
  <c r="T198" i="60" s="1"/>
  <c r="BD164" i="62"/>
  <c r="S198" i="60" s="1"/>
  <c r="BC164" i="62"/>
  <c r="R198" i="60" s="1"/>
  <c r="BB164" i="62"/>
  <c r="Q198" i="60" s="1"/>
  <c r="BA164" i="62"/>
  <c r="P198" i="60" s="1"/>
  <c r="AZ164" i="62"/>
  <c r="O198" i="60" s="1"/>
  <c r="AY164" i="62"/>
  <c r="N198" i="60" s="1"/>
  <c r="AX164" i="62"/>
  <c r="M198" i="60" s="1"/>
  <c r="AW164" i="62"/>
  <c r="L198" i="60" s="1"/>
  <c r="AV164" i="62"/>
  <c r="K198" i="60" s="1"/>
  <c r="AU164" i="62"/>
  <c r="J198" i="60" s="1"/>
  <c r="AT164" i="62"/>
  <c r="I198" i="60" s="1"/>
  <c r="AS164" i="62"/>
  <c r="H198" i="60" s="1"/>
  <c r="AR164" i="62"/>
  <c r="G198" i="60" s="1"/>
  <c r="AQ164" i="62"/>
  <c r="F198" i="60" s="1"/>
  <c r="AP164" i="62"/>
  <c r="E198" i="60" s="1"/>
  <c r="AO164" i="62"/>
  <c r="D198" i="60" s="1"/>
  <c r="AN164" i="62"/>
  <c r="C198" i="60" s="1"/>
  <c r="AM164" i="62"/>
  <c r="B198" i="60" s="1"/>
  <c r="AI164" i="62"/>
  <c r="AH164" i="62"/>
  <c r="BE163" i="62"/>
  <c r="T197" i="60" s="1"/>
  <c r="BD163" i="62"/>
  <c r="S197" i="60" s="1"/>
  <c r="BC163" i="62"/>
  <c r="R197" i="60" s="1"/>
  <c r="BB163" i="62"/>
  <c r="Q197" i="60" s="1"/>
  <c r="BA163" i="62"/>
  <c r="P197" i="60" s="1"/>
  <c r="AZ163" i="62"/>
  <c r="O197" i="60" s="1"/>
  <c r="AY163" i="62"/>
  <c r="N197" i="60" s="1"/>
  <c r="AX163" i="62"/>
  <c r="M197" i="60" s="1"/>
  <c r="AW163" i="62"/>
  <c r="L197" i="60" s="1"/>
  <c r="AV163" i="62"/>
  <c r="K197" i="60" s="1"/>
  <c r="AU163" i="62"/>
  <c r="J197" i="60" s="1"/>
  <c r="AT163" i="62"/>
  <c r="I197" i="60" s="1"/>
  <c r="AS163" i="62"/>
  <c r="H197" i="60" s="1"/>
  <c r="AR163" i="62"/>
  <c r="G197" i="60" s="1"/>
  <c r="AQ163" i="62"/>
  <c r="F197" i="60" s="1"/>
  <c r="AP163" i="62"/>
  <c r="E197" i="60" s="1"/>
  <c r="AO163" i="62"/>
  <c r="D197" i="60" s="1"/>
  <c r="AN163" i="62"/>
  <c r="C197" i="60" s="1"/>
  <c r="AM163" i="62"/>
  <c r="B197" i="60" s="1"/>
  <c r="AI163" i="62"/>
  <c r="D158" i="107" s="1"/>
  <c r="AH163" i="62"/>
  <c r="BE162" i="62"/>
  <c r="T196" i="60" s="1"/>
  <c r="BD162" i="62"/>
  <c r="S196" i="60" s="1"/>
  <c r="BC162" i="62"/>
  <c r="R196" i="60" s="1"/>
  <c r="BB162" i="62"/>
  <c r="Q196" i="60" s="1"/>
  <c r="BA162" i="62"/>
  <c r="P196" i="60" s="1"/>
  <c r="AZ162" i="62"/>
  <c r="O196" i="60" s="1"/>
  <c r="AY162" i="62"/>
  <c r="N196" i="60" s="1"/>
  <c r="AX162" i="62"/>
  <c r="M196" i="60" s="1"/>
  <c r="AW162" i="62"/>
  <c r="L196" i="60" s="1"/>
  <c r="AV162" i="62"/>
  <c r="K196" i="60" s="1"/>
  <c r="AU162" i="62"/>
  <c r="J196" i="60" s="1"/>
  <c r="AT162" i="62"/>
  <c r="I196" i="60" s="1"/>
  <c r="AS162" i="62"/>
  <c r="H196" i="60" s="1"/>
  <c r="AR162" i="62"/>
  <c r="G196" i="60" s="1"/>
  <c r="AQ162" i="62"/>
  <c r="F196" i="60" s="1"/>
  <c r="AP162" i="62"/>
  <c r="E196" i="60" s="1"/>
  <c r="AO162" i="62"/>
  <c r="D196" i="60" s="1"/>
  <c r="AN162" i="62"/>
  <c r="C196" i="60" s="1"/>
  <c r="AM162" i="62"/>
  <c r="B196" i="60" s="1"/>
  <c r="AI162" i="62"/>
  <c r="AH162" i="62"/>
  <c r="BE161" i="62"/>
  <c r="T195" i="60" s="1"/>
  <c r="BD161" i="62"/>
  <c r="S195" i="60" s="1"/>
  <c r="BC161" i="62"/>
  <c r="R195" i="60" s="1"/>
  <c r="BB161" i="62"/>
  <c r="Q195" i="60" s="1"/>
  <c r="BA161" i="62"/>
  <c r="P195" i="60" s="1"/>
  <c r="AZ161" i="62"/>
  <c r="O195" i="60" s="1"/>
  <c r="AY161" i="62"/>
  <c r="N195" i="60" s="1"/>
  <c r="AX161" i="62"/>
  <c r="M195" i="60" s="1"/>
  <c r="AW161" i="62"/>
  <c r="L195" i="60" s="1"/>
  <c r="AV161" i="62"/>
  <c r="K195" i="60" s="1"/>
  <c r="AU161" i="62"/>
  <c r="J195" i="60" s="1"/>
  <c r="AT161" i="62"/>
  <c r="I195" i="60" s="1"/>
  <c r="AS161" i="62"/>
  <c r="H195" i="60" s="1"/>
  <c r="AR161" i="62"/>
  <c r="G195" i="60" s="1"/>
  <c r="AQ161" i="62"/>
  <c r="F195" i="60" s="1"/>
  <c r="AP161" i="62"/>
  <c r="E195" i="60" s="1"/>
  <c r="AO161" i="62"/>
  <c r="D195" i="60" s="1"/>
  <c r="AN161" i="62"/>
  <c r="C195" i="60" s="1"/>
  <c r="AM161" i="62"/>
  <c r="B195" i="60" s="1"/>
  <c r="BE160" i="62"/>
  <c r="T194" i="60" s="1"/>
  <c r="BD160" i="62"/>
  <c r="S194" i="60" s="1"/>
  <c r="BC160" i="62"/>
  <c r="R194" i="60" s="1"/>
  <c r="BB160" i="62"/>
  <c r="Q194" i="60" s="1"/>
  <c r="BA160" i="62"/>
  <c r="P194" i="60" s="1"/>
  <c r="AZ160" i="62"/>
  <c r="O194" i="60" s="1"/>
  <c r="AY160" i="62"/>
  <c r="N194" i="60" s="1"/>
  <c r="AX160" i="62"/>
  <c r="M194" i="60" s="1"/>
  <c r="AW160" i="62"/>
  <c r="L194" i="60" s="1"/>
  <c r="AV160" i="62"/>
  <c r="K194" i="60" s="1"/>
  <c r="AU160" i="62"/>
  <c r="J194" i="60" s="1"/>
  <c r="AT160" i="62"/>
  <c r="I194" i="60" s="1"/>
  <c r="AS160" i="62"/>
  <c r="H194" i="60" s="1"/>
  <c r="AR160" i="62"/>
  <c r="G194" i="60" s="1"/>
  <c r="AQ160" i="62"/>
  <c r="F194" i="60" s="1"/>
  <c r="AP160" i="62"/>
  <c r="E194" i="60" s="1"/>
  <c r="AO160" i="62"/>
  <c r="D194" i="60" s="1"/>
  <c r="AN160" i="62"/>
  <c r="C194" i="60" s="1"/>
  <c r="AM160" i="62"/>
  <c r="B194" i="60" s="1"/>
  <c r="BE159" i="62"/>
  <c r="T193" i="60" s="1"/>
  <c r="BD159" i="62"/>
  <c r="S193" i="60" s="1"/>
  <c r="BC159" i="62"/>
  <c r="R193" i="60" s="1"/>
  <c r="BB159" i="62"/>
  <c r="Q193" i="60" s="1"/>
  <c r="BA159" i="62"/>
  <c r="P193" i="60" s="1"/>
  <c r="AZ159" i="62"/>
  <c r="O193" i="60" s="1"/>
  <c r="AY159" i="62"/>
  <c r="N193" i="60" s="1"/>
  <c r="AX159" i="62"/>
  <c r="M193" i="60" s="1"/>
  <c r="AW159" i="62"/>
  <c r="L193" i="60" s="1"/>
  <c r="AV159" i="62"/>
  <c r="K193" i="60" s="1"/>
  <c r="AU159" i="62"/>
  <c r="J193" i="60" s="1"/>
  <c r="AT159" i="62"/>
  <c r="I193" i="60" s="1"/>
  <c r="AS159" i="62"/>
  <c r="H193" i="60" s="1"/>
  <c r="AR159" i="62"/>
  <c r="G193" i="60" s="1"/>
  <c r="AQ159" i="62"/>
  <c r="F193" i="60" s="1"/>
  <c r="AP159" i="62"/>
  <c r="E193" i="60" s="1"/>
  <c r="AO159" i="62"/>
  <c r="D193" i="60" s="1"/>
  <c r="AN159" i="62"/>
  <c r="C193" i="60" s="1"/>
  <c r="AM159" i="62"/>
  <c r="B193" i="60" s="1"/>
  <c r="AI159" i="62"/>
  <c r="D154" i="107" s="1"/>
  <c r="AH159" i="62"/>
  <c r="BE158" i="62"/>
  <c r="T192" i="60" s="1"/>
  <c r="BD158" i="62"/>
  <c r="S192" i="60" s="1"/>
  <c r="BC158" i="62"/>
  <c r="R192" i="60" s="1"/>
  <c r="BB158" i="62"/>
  <c r="Q192" i="60" s="1"/>
  <c r="BA158" i="62"/>
  <c r="P192" i="60" s="1"/>
  <c r="AZ158" i="62"/>
  <c r="O192" i="60" s="1"/>
  <c r="AY158" i="62"/>
  <c r="N192" i="60" s="1"/>
  <c r="AX158" i="62"/>
  <c r="M192" i="60" s="1"/>
  <c r="AW158" i="62"/>
  <c r="L192" i="60" s="1"/>
  <c r="AV158" i="62"/>
  <c r="K192" i="60" s="1"/>
  <c r="AU158" i="62"/>
  <c r="J192" i="60" s="1"/>
  <c r="AT158" i="62"/>
  <c r="I192" i="60" s="1"/>
  <c r="AS158" i="62"/>
  <c r="H192" i="60" s="1"/>
  <c r="AR158" i="62"/>
  <c r="G192" i="60" s="1"/>
  <c r="AQ158" i="62"/>
  <c r="F192" i="60" s="1"/>
  <c r="AP158" i="62"/>
  <c r="E192" i="60" s="1"/>
  <c r="AO158" i="62"/>
  <c r="D192" i="60" s="1"/>
  <c r="AN158" i="62"/>
  <c r="C192" i="60" s="1"/>
  <c r="AM158" i="62"/>
  <c r="B192" i="60" s="1"/>
  <c r="BE157" i="62"/>
  <c r="T191" i="60" s="1"/>
  <c r="BD157" i="62"/>
  <c r="S191" i="60" s="1"/>
  <c r="BC157" i="62"/>
  <c r="R191" i="60" s="1"/>
  <c r="BB157" i="62"/>
  <c r="Q191" i="60" s="1"/>
  <c r="BA157" i="62"/>
  <c r="P191" i="60" s="1"/>
  <c r="AZ157" i="62"/>
  <c r="O191" i="60" s="1"/>
  <c r="AY157" i="62"/>
  <c r="N191" i="60" s="1"/>
  <c r="AX157" i="62"/>
  <c r="M191" i="60" s="1"/>
  <c r="AW157" i="62"/>
  <c r="L191" i="60" s="1"/>
  <c r="AV157" i="62"/>
  <c r="K191" i="60" s="1"/>
  <c r="AU157" i="62"/>
  <c r="J191" i="60" s="1"/>
  <c r="AT157" i="62"/>
  <c r="I191" i="60" s="1"/>
  <c r="AS157" i="62"/>
  <c r="H191" i="60" s="1"/>
  <c r="AR157" i="62"/>
  <c r="G191" i="60" s="1"/>
  <c r="AQ157" i="62"/>
  <c r="F191" i="60" s="1"/>
  <c r="AP157" i="62"/>
  <c r="E191" i="60" s="1"/>
  <c r="AO157" i="62"/>
  <c r="D191" i="60" s="1"/>
  <c r="AN157" i="62"/>
  <c r="C191" i="60" s="1"/>
  <c r="AM157" i="62"/>
  <c r="B191" i="60" s="1"/>
  <c r="AI157" i="62"/>
  <c r="D152" i="107" s="1"/>
  <c r="AH157" i="62"/>
  <c r="BE156" i="62"/>
  <c r="T190" i="60" s="1"/>
  <c r="BD156" i="62"/>
  <c r="S190" i="60" s="1"/>
  <c r="BC156" i="62"/>
  <c r="R190" i="60" s="1"/>
  <c r="BB156" i="62"/>
  <c r="Q190" i="60" s="1"/>
  <c r="BA156" i="62"/>
  <c r="P190" i="60" s="1"/>
  <c r="AZ156" i="62"/>
  <c r="O190" i="60" s="1"/>
  <c r="AY156" i="62"/>
  <c r="N190" i="60" s="1"/>
  <c r="AX156" i="62"/>
  <c r="M190" i="60" s="1"/>
  <c r="AW156" i="62"/>
  <c r="L190" i="60" s="1"/>
  <c r="AV156" i="62"/>
  <c r="K190" i="60" s="1"/>
  <c r="AU156" i="62"/>
  <c r="J190" i="60" s="1"/>
  <c r="AT156" i="62"/>
  <c r="I190" i="60" s="1"/>
  <c r="AS156" i="62"/>
  <c r="H190" i="60" s="1"/>
  <c r="AR156" i="62"/>
  <c r="G190" i="60" s="1"/>
  <c r="AQ156" i="62"/>
  <c r="F190" i="60" s="1"/>
  <c r="AP156" i="62"/>
  <c r="E190" i="60" s="1"/>
  <c r="AO156" i="62"/>
  <c r="D190" i="60" s="1"/>
  <c r="AN156" i="62"/>
  <c r="C190" i="60" s="1"/>
  <c r="AM156" i="62"/>
  <c r="B190" i="60" s="1"/>
  <c r="AI156" i="62"/>
  <c r="D151" i="107" s="1"/>
  <c r="AH156" i="62"/>
  <c r="BE155" i="62"/>
  <c r="T189" i="60" s="1"/>
  <c r="BD155" i="62"/>
  <c r="S189" i="60" s="1"/>
  <c r="BC155" i="62"/>
  <c r="R189" i="60" s="1"/>
  <c r="BB155" i="62"/>
  <c r="Q189" i="60" s="1"/>
  <c r="BA155" i="62"/>
  <c r="P189" i="60" s="1"/>
  <c r="AZ155" i="62"/>
  <c r="O189" i="60" s="1"/>
  <c r="AY155" i="62"/>
  <c r="N189" i="60" s="1"/>
  <c r="AX155" i="62"/>
  <c r="M189" i="60" s="1"/>
  <c r="AW155" i="62"/>
  <c r="L189" i="60" s="1"/>
  <c r="AV155" i="62"/>
  <c r="K189" i="60" s="1"/>
  <c r="AU155" i="62"/>
  <c r="J189" i="60" s="1"/>
  <c r="AT155" i="62"/>
  <c r="I189" i="60" s="1"/>
  <c r="AS155" i="62"/>
  <c r="H189" i="60" s="1"/>
  <c r="AR155" i="62"/>
  <c r="G189" i="60" s="1"/>
  <c r="AQ155" i="62"/>
  <c r="F189" i="60" s="1"/>
  <c r="AP155" i="62"/>
  <c r="E189" i="60" s="1"/>
  <c r="AO155" i="62"/>
  <c r="D189" i="60" s="1"/>
  <c r="AN155" i="62"/>
  <c r="C189" i="60" s="1"/>
  <c r="AM155" i="62"/>
  <c r="B189" i="60" s="1"/>
  <c r="AI155" i="62"/>
  <c r="AH155" i="62"/>
  <c r="BE154" i="62"/>
  <c r="T188" i="60" s="1"/>
  <c r="BD154" i="62"/>
  <c r="S188" i="60" s="1"/>
  <c r="BC154" i="62"/>
  <c r="R188" i="60" s="1"/>
  <c r="BB154" i="62"/>
  <c r="Q188" i="60" s="1"/>
  <c r="BA154" i="62"/>
  <c r="P188" i="60" s="1"/>
  <c r="AZ154" i="62"/>
  <c r="O188" i="60" s="1"/>
  <c r="AY154" i="62"/>
  <c r="N188" i="60" s="1"/>
  <c r="AX154" i="62"/>
  <c r="M188" i="60" s="1"/>
  <c r="AW154" i="62"/>
  <c r="L188" i="60" s="1"/>
  <c r="AV154" i="62"/>
  <c r="K188" i="60" s="1"/>
  <c r="AU154" i="62"/>
  <c r="J188" i="60" s="1"/>
  <c r="AT154" i="62"/>
  <c r="I188" i="60" s="1"/>
  <c r="AS154" i="62"/>
  <c r="H188" i="60" s="1"/>
  <c r="AR154" i="62"/>
  <c r="G188" i="60" s="1"/>
  <c r="AQ154" i="62"/>
  <c r="F188" i="60" s="1"/>
  <c r="AP154" i="62"/>
  <c r="E188" i="60" s="1"/>
  <c r="AO154" i="62"/>
  <c r="D188" i="60" s="1"/>
  <c r="AN154" i="62"/>
  <c r="C188" i="60" s="1"/>
  <c r="AM154" i="62"/>
  <c r="B188" i="60" s="1"/>
  <c r="AI154" i="62"/>
  <c r="D149" i="107" s="1"/>
  <c r="AH154" i="62"/>
  <c r="C149" i="107" s="1"/>
  <c r="BE153" i="62"/>
  <c r="T187" i="60" s="1"/>
  <c r="BD153" i="62"/>
  <c r="S187" i="60" s="1"/>
  <c r="BC153" i="62"/>
  <c r="R187" i="60" s="1"/>
  <c r="BB153" i="62"/>
  <c r="Q187" i="60" s="1"/>
  <c r="BA153" i="62"/>
  <c r="P187" i="60" s="1"/>
  <c r="AZ153" i="62"/>
  <c r="O187" i="60" s="1"/>
  <c r="AY153" i="62"/>
  <c r="N187" i="60" s="1"/>
  <c r="AX153" i="62"/>
  <c r="M187" i="60" s="1"/>
  <c r="AW153" i="62"/>
  <c r="L187" i="60" s="1"/>
  <c r="AV153" i="62"/>
  <c r="K187" i="60" s="1"/>
  <c r="AU153" i="62"/>
  <c r="J187" i="60" s="1"/>
  <c r="AT153" i="62"/>
  <c r="I187" i="60" s="1"/>
  <c r="AS153" i="62"/>
  <c r="H187" i="60" s="1"/>
  <c r="AR153" i="62"/>
  <c r="G187" i="60" s="1"/>
  <c r="AQ153" i="62"/>
  <c r="F187" i="60" s="1"/>
  <c r="AP153" i="62"/>
  <c r="E187" i="60" s="1"/>
  <c r="AO153" i="62"/>
  <c r="D187" i="60" s="1"/>
  <c r="AN153" i="62"/>
  <c r="C187" i="60" s="1"/>
  <c r="AM153" i="62"/>
  <c r="B187" i="60" s="1"/>
  <c r="AI153" i="62"/>
  <c r="AH153" i="62"/>
  <c r="BE152" i="62"/>
  <c r="T186" i="60" s="1"/>
  <c r="BD152" i="62"/>
  <c r="S186" i="60" s="1"/>
  <c r="BC152" i="62"/>
  <c r="R186" i="60" s="1"/>
  <c r="BB152" i="62"/>
  <c r="Q186" i="60" s="1"/>
  <c r="BA152" i="62"/>
  <c r="P186" i="60" s="1"/>
  <c r="AZ152" i="62"/>
  <c r="O186" i="60" s="1"/>
  <c r="AY152" i="62"/>
  <c r="N186" i="60" s="1"/>
  <c r="AX152" i="62"/>
  <c r="M186" i="60" s="1"/>
  <c r="AW152" i="62"/>
  <c r="L186" i="60" s="1"/>
  <c r="AV152" i="62"/>
  <c r="K186" i="60" s="1"/>
  <c r="AU152" i="62"/>
  <c r="J186" i="60" s="1"/>
  <c r="AT152" i="62"/>
  <c r="I186" i="60" s="1"/>
  <c r="AS152" i="62"/>
  <c r="H186" i="60" s="1"/>
  <c r="AR152" i="62"/>
  <c r="G186" i="60" s="1"/>
  <c r="AQ152" i="62"/>
  <c r="F186" i="60" s="1"/>
  <c r="AP152" i="62"/>
  <c r="E186" i="60" s="1"/>
  <c r="AO152" i="62"/>
  <c r="D186" i="60" s="1"/>
  <c r="AN152" i="62"/>
  <c r="C186" i="60" s="1"/>
  <c r="AM152" i="62"/>
  <c r="B186" i="60" s="1"/>
  <c r="AI152" i="62"/>
  <c r="D147" i="107" s="1"/>
  <c r="AH152" i="62"/>
  <c r="C147" i="107" s="1"/>
  <c r="BE151" i="62"/>
  <c r="T185" i="60" s="1"/>
  <c r="BD151" i="62"/>
  <c r="S185" i="60" s="1"/>
  <c r="BC151" i="62"/>
  <c r="R185" i="60" s="1"/>
  <c r="BB151" i="62"/>
  <c r="Q185" i="60" s="1"/>
  <c r="BA151" i="62"/>
  <c r="P185" i="60" s="1"/>
  <c r="AZ151" i="62"/>
  <c r="O185" i="60" s="1"/>
  <c r="AY151" i="62"/>
  <c r="N185" i="60" s="1"/>
  <c r="AX151" i="62"/>
  <c r="M185" i="60" s="1"/>
  <c r="AW151" i="62"/>
  <c r="L185" i="60" s="1"/>
  <c r="AV151" i="62"/>
  <c r="K185" i="60" s="1"/>
  <c r="AU151" i="62"/>
  <c r="J185" i="60" s="1"/>
  <c r="AT151" i="62"/>
  <c r="I185" i="60" s="1"/>
  <c r="AS151" i="62"/>
  <c r="H185" i="60" s="1"/>
  <c r="AR151" i="62"/>
  <c r="G185" i="60" s="1"/>
  <c r="AQ151" i="62"/>
  <c r="F185" i="60" s="1"/>
  <c r="AP151" i="62"/>
  <c r="E185" i="60" s="1"/>
  <c r="AO151" i="62"/>
  <c r="D185" i="60" s="1"/>
  <c r="AN151" i="62"/>
  <c r="C185" i="60" s="1"/>
  <c r="AM151" i="62"/>
  <c r="B185" i="60" s="1"/>
  <c r="AI151" i="62"/>
  <c r="D146" i="107" s="1"/>
  <c r="AH151" i="62"/>
  <c r="BE150" i="62"/>
  <c r="T184" i="60" s="1"/>
  <c r="BD150" i="62"/>
  <c r="S184" i="60" s="1"/>
  <c r="BC150" i="62"/>
  <c r="R184" i="60" s="1"/>
  <c r="BB150" i="62"/>
  <c r="Q184" i="60" s="1"/>
  <c r="BA150" i="62"/>
  <c r="P184" i="60" s="1"/>
  <c r="AZ150" i="62"/>
  <c r="O184" i="60" s="1"/>
  <c r="AY150" i="62"/>
  <c r="N184" i="60" s="1"/>
  <c r="AX150" i="62"/>
  <c r="M184" i="60" s="1"/>
  <c r="AW150" i="62"/>
  <c r="L184" i="60" s="1"/>
  <c r="AV150" i="62"/>
  <c r="K184" i="60" s="1"/>
  <c r="AU150" i="62"/>
  <c r="J184" i="60" s="1"/>
  <c r="AT150" i="62"/>
  <c r="I184" i="60" s="1"/>
  <c r="AS150" i="62"/>
  <c r="H184" i="60" s="1"/>
  <c r="AR150" i="62"/>
  <c r="G184" i="60" s="1"/>
  <c r="AQ150" i="62"/>
  <c r="F184" i="60" s="1"/>
  <c r="AP150" i="62"/>
  <c r="E184" i="60" s="1"/>
  <c r="AO150" i="62"/>
  <c r="D184" i="60" s="1"/>
  <c r="AN150" i="62"/>
  <c r="C184" i="60" s="1"/>
  <c r="AM150" i="62"/>
  <c r="B184" i="60" s="1"/>
  <c r="BE149" i="62"/>
  <c r="T183" i="60" s="1"/>
  <c r="BD149" i="62"/>
  <c r="S183" i="60" s="1"/>
  <c r="BC149" i="62"/>
  <c r="R183" i="60" s="1"/>
  <c r="BB149" i="62"/>
  <c r="Q183" i="60" s="1"/>
  <c r="BA149" i="62"/>
  <c r="P183" i="60" s="1"/>
  <c r="AZ149" i="62"/>
  <c r="O183" i="60" s="1"/>
  <c r="AY149" i="62"/>
  <c r="N183" i="60" s="1"/>
  <c r="AX149" i="62"/>
  <c r="M183" i="60" s="1"/>
  <c r="AW149" i="62"/>
  <c r="L183" i="60" s="1"/>
  <c r="AV149" i="62"/>
  <c r="K183" i="60" s="1"/>
  <c r="AU149" i="62"/>
  <c r="J183" i="60" s="1"/>
  <c r="AT149" i="62"/>
  <c r="I183" i="60" s="1"/>
  <c r="AS149" i="62"/>
  <c r="H183" i="60" s="1"/>
  <c r="AR149" i="62"/>
  <c r="G183" i="60" s="1"/>
  <c r="AQ149" i="62"/>
  <c r="F183" i="60" s="1"/>
  <c r="AP149" i="62"/>
  <c r="E183" i="60" s="1"/>
  <c r="AO149" i="62"/>
  <c r="D183" i="60" s="1"/>
  <c r="AN149" i="62"/>
  <c r="C183" i="60" s="1"/>
  <c r="AM149" i="62"/>
  <c r="B183" i="60" s="1"/>
  <c r="AI148" i="62"/>
  <c r="D143" i="107" s="1"/>
  <c r="AH148" i="62"/>
  <c r="BE148" i="62"/>
  <c r="T182" i="60" s="1"/>
  <c r="BD148" i="62"/>
  <c r="S182" i="60" s="1"/>
  <c r="BC148" i="62"/>
  <c r="R182" i="60" s="1"/>
  <c r="BB148" i="62"/>
  <c r="Q182" i="60" s="1"/>
  <c r="BA148" i="62"/>
  <c r="P182" i="60" s="1"/>
  <c r="AZ148" i="62"/>
  <c r="O182" i="60" s="1"/>
  <c r="AY148" i="62"/>
  <c r="N182" i="60" s="1"/>
  <c r="AX148" i="62"/>
  <c r="M182" i="60" s="1"/>
  <c r="AW148" i="62"/>
  <c r="L182" i="60" s="1"/>
  <c r="AV148" i="62"/>
  <c r="K182" i="60" s="1"/>
  <c r="AU148" i="62"/>
  <c r="J182" i="60" s="1"/>
  <c r="AT148" i="62"/>
  <c r="I182" i="60" s="1"/>
  <c r="AS148" i="62"/>
  <c r="H182" i="60" s="1"/>
  <c r="AR148" i="62"/>
  <c r="G182" i="60" s="1"/>
  <c r="AQ148" i="62"/>
  <c r="F182" i="60" s="1"/>
  <c r="AP148" i="62"/>
  <c r="E182" i="60" s="1"/>
  <c r="AO148" i="62"/>
  <c r="D182" i="60" s="1"/>
  <c r="AN148" i="62"/>
  <c r="C182" i="60" s="1"/>
  <c r="AM148" i="62"/>
  <c r="B182" i="60" s="1"/>
  <c r="AI147" i="62"/>
  <c r="D142" i="107" s="1"/>
  <c r="AH147" i="62"/>
  <c r="BE147" i="62"/>
  <c r="T181" i="60" s="1"/>
  <c r="BD147" i="62"/>
  <c r="S181" i="60" s="1"/>
  <c r="BC147" i="62"/>
  <c r="R181" i="60" s="1"/>
  <c r="BB147" i="62"/>
  <c r="Q181" i="60" s="1"/>
  <c r="BA147" i="62"/>
  <c r="P181" i="60" s="1"/>
  <c r="AZ147" i="62"/>
  <c r="O181" i="60" s="1"/>
  <c r="AY147" i="62"/>
  <c r="N181" i="60" s="1"/>
  <c r="AX147" i="62"/>
  <c r="M181" i="60" s="1"/>
  <c r="AW147" i="62"/>
  <c r="L181" i="60" s="1"/>
  <c r="AV147" i="62"/>
  <c r="K181" i="60" s="1"/>
  <c r="AU147" i="62"/>
  <c r="J181" i="60" s="1"/>
  <c r="AT147" i="62"/>
  <c r="I181" i="60" s="1"/>
  <c r="AS147" i="62"/>
  <c r="H181" i="60" s="1"/>
  <c r="AR147" i="62"/>
  <c r="G181" i="60" s="1"/>
  <c r="AQ147" i="62"/>
  <c r="F181" i="60" s="1"/>
  <c r="AP147" i="62"/>
  <c r="E181" i="60" s="1"/>
  <c r="AO147" i="62"/>
  <c r="D181" i="60" s="1"/>
  <c r="AN147" i="62"/>
  <c r="C181" i="60" s="1"/>
  <c r="AM147" i="62"/>
  <c r="B181" i="60" s="1"/>
  <c r="AI146" i="62"/>
  <c r="D141" i="107" s="1"/>
  <c r="AH146" i="62"/>
  <c r="BE146" i="62"/>
  <c r="T180" i="60" s="1"/>
  <c r="BD146" i="62"/>
  <c r="S180" i="60" s="1"/>
  <c r="BC146" i="62"/>
  <c r="R180" i="60" s="1"/>
  <c r="BB146" i="62"/>
  <c r="Q180" i="60" s="1"/>
  <c r="BA146" i="62"/>
  <c r="P180" i="60" s="1"/>
  <c r="AZ146" i="62"/>
  <c r="O180" i="60" s="1"/>
  <c r="AY146" i="62"/>
  <c r="N180" i="60" s="1"/>
  <c r="AX146" i="62"/>
  <c r="M180" i="60" s="1"/>
  <c r="AW146" i="62"/>
  <c r="L180" i="60" s="1"/>
  <c r="AV146" i="62"/>
  <c r="K180" i="60" s="1"/>
  <c r="AU146" i="62"/>
  <c r="J180" i="60" s="1"/>
  <c r="AT146" i="62"/>
  <c r="I180" i="60" s="1"/>
  <c r="AS146" i="62"/>
  <c r="H180" i="60" s="1"/>
  <c r="AR146" i="62"/>
  <c r="G180" i="60" s="1"/>
  <c r="AQ146" i="62"/>
  <c r="F180" i="60" s="1"/>
  <c r="AP146" i="62"/>
  <c r="E180" i="60" s="1"/>
  <c r="AO146" i="62"/>
  <c r="D180" i="60" s="1"/>
  <c r="AN146" i="62"/>
  <c r="C180" i="60" s="1"/>
  <c r="AM146" i="62"/>
  <c r="B180" i="60" s="1"/>
  <c r="AI145" i="62"/>
  <c r="D140" i="107" s="1"/>
  <c r="AH145" i="62"/>
  <c r="C140" i="107" s="1"/>
  <c r="BE145" i="62"/>
  <c r="T179" i="60" s="1"/>
  <c r="BD145" i="62"/>
  <c r="S179" i="60" s="1"/>
  <c r="BC145" i="62"/>
  <c r="R179" i="60" s="1"/>
  <c r="BB145" i="62"/>
  <c r="Q179" i="60" s="1"/>
  <c r="BA145" i="62"/>
  <c r="P179" i="60" s="1"/>
  <c r="AZ145" i="62"/>
  <c r="O179" i="60" s="1"/>
  <c r="AY145" i="62"/>
  <c r="N179" i="60" s="1"/>
  <c r="AX145" i="62"/>
  <c r="M179" i="60" s="1"/>
  <c r="AW145" i="62"/>
  <c r="L179" i="60" s="1"/>
  <c r="AV145" i="62"/>
  <c r="K179" i="60" s="1"/>
  <c r="AU145" i="62"/>
  <c r="J179" i="60" s="1"/>
  <c r="AT145" i="62"/>
  <c r="I179" i="60" s="1"/>
  <c r="AS145" i="62"/>
  <c r="H179" i="60" s="1"/>
  <c r="AR145" i="62"/>
  <c r="G179" i="60" s="1"/>
  <c r="AQ145" i="62"/>
  <c r="F179" i="60" s="1"/>
  <c r="AP145" i="62"/>
  <c r="E179" i="60" s="1"/>
  <c r="AO145" i="62"/>
  <c r="D179" i="60" s="1"/>
  <c r="AN145" i="62"/>
  <c r="C179" i="60" s="1"/>
  <c r="AM145" i="62"/>
  <c r="B179" i="60" s="1"/>
  <c r="AI144" i="62"/>
  <c r="AH144" i="62"/>
  <c r="BE144" i="62"/>
  <c r="T178" i="60" s="1"/>
  <c r="BD144" i="62"/>
  <c r="S178" i="60" s="1"/>
  <c r="BC144" i="62"/>
  <c r="R178" i="60" s="1"/>
  <c r="BB144" i="62"/>
  <c r="Q178" i="60" s="1"/>
  <c r="BA144" i="62"/>
  <c r="P178" i="60" s="1"/>
  <c r="AZ144" i="62"/>
  <c r="O178" i="60" s="1"/>
  <c r="AY144" i="62"/>
  <c r="N178" i="60" s="1"/>
  <c r="AX144" i="62"/>
  <c r="M178" i="60" s="1"/>
  <c r="AW144" i="62"/>
  <c r="L178" i="60" s="1"/>
  <c r="AV144" i="62"/>
  <c r="K178" i="60" s="1"/>
  <c r="AU144" i="62"/>
  <c r="J178" i="60" s="1"/>
  <c r="AT144" i="62"/>
  <c r="I178" i="60" s="1"/>
  <c r="AS144" i="62"/>
  <c r="H178" i="60" s="1"/>
  <c r="AR144" i="62"/>
  <c r="G178" i="60" s="1"/>
  <c r="AQ144" i="62"/>
  <c r="F178" i="60" s="1"/>
  <c r="AP144" i="62"/>
  <c r="E178" i="60" s="1"/>
  <c r="AO144" i="62"/>
  <c r="D178" i="60" s="1"/>
  <c r="AN144" i="62"/>
  <c r="C178" i="60" s="1"/>
  <c r="AM144" i="62"/>
  <c r="B178" i="60" s="1"/>
  <c r="AI143" i="62"/>
  <c r="D138" i="107" s="1"/>
  <c r="AH143" i="62"/>
  <c r="C138" i="107" s="1"/>
  <c r="BE143" i="62"/>
  <c r="T177" i="60" s="1"/>
  <c r="BD143" i="62"/>
  <c r="S177" i="60" s="1"/>
  <c r="BC143" i="62"/>
  <c r="R177" i="60" s="1"/>
  <c r="BB143" i="62"/>
  <c r="Q177" i="60" s="1"/>
  <c r="BA143" i="62"/>
  <c r="P177" i="60" s="1"/>
  <c r="AZ143" i="62"/>
  <c r="O177" i="60" s="1"/>
  <c r="AY143" i="62"/>
  <c r="N177" i="60" s="1"/>
  <c r="AX143" i="62"/>
  <c r="M177" i="60" s="1"/>
  <c r="AW143" i="62"/>
  <c r="L177" i="60" s="1"/>
  <c r="AV143" i="62"/>
  <c r="K177" i="60" s="1"/>
  <c r="AU143" i="62"/>
  <c r="J177" i="60" s="1"/>
  <c r="AT143" i="62"/>
  <c r="I177" i="60" s="1"/>
  <c r="AS143" i="62"/>
  <c r="H177" i="60" s="1"/>
  <c r="AR143" i="62"/>
  <c r="G177" i="60" s="1"/>
  <c r="AQ143" i="62"/>
  <c r="F177" i="60" s="1"/>
  <c r="AP143" i="62"/>
  <c r="E177" i="60" s="1"/>
  <c r="AO143" i="62"/>
  <c r="D177" i="60" s="1"/>
  <c r="AN143" i="62"/>
  <c r="C177" i="60" s="1"/>
  <c r="AM143" i="62"/>
  <c r="B177" i="60" s="1"/>
  <c r="AI142" i="62"/>
  <c r="D137" i="107" s="1"/>
  <c r="AH142" i="62"/>
  <c r="C137" i="107" s="1"/>
  <c r="BE142" i="62"/>
  <c r="T176" i="60" s="1"/>
  <c r="BD142" i="62"/>
  <c r="S176" i="60" s="1"/>
  <c r="BC142" i="62"/>
  <c r="R176" i="60" s="1"/>
  <c r="BB142" i="62"/>
  <c r="Q176" i="60" s="1"/>
  <c r="BA142" i="62"/>
  <c r="P176" i="60" s="1"/>
  <c r="AZ142" i="62"/>
  <c r="O176" i="60" s="1"/>
  <c r="AY142" i="62"/>
  <c r="N176" i="60" s="1"/>
  <c r="AX142" i="62"/>
  <c r="M176" i="60" s="1"/>
  <c r="AW142" i="62"/>
  <c r="L176" i="60" s="1"/>
  <c r="AV142" i="62"/>
  <c r="K176" i="60" s="1"/>
  <c r="AU142" i="62"/>
  <c r="J176" i="60" s="1"/>
  <c r="AT142" i="62"/>
  <c r="I176" i="60" s="1"/>
  <c r="AS142" i="62"/>
  <c r="H176" i="60" s="1"/>
  <c r="AR142" i="62"/>
  <c r="G176" i="60" s="1"/>
  <c r="AQ142" i="62"/>
  <c r="F176" i="60" s="1"/>
  <c r="AP142" i="62"/>
  <c r="E176" i="60" s="1"/>
  <c r="AO142" i="62"/>
  <c r="D176" i="60" s="1"/>
  <c r="AN142" i="62"/>
  <c r="C176" i="60" s="1"/>
  <c r="AM142" i="62"/>
  <c r="B176" i="60" s="1"/>
  <c r="AI141" i="62"/>
  <c r="D136" i="107" s="1"/>
  <c r="AH141" i="62"/>
  <c r="BE141" i="62"/>
  <c r="T175" i="60" s="1"/>
  <c r="BD141" i="62"/>
  <c r="S175" i="60" s="1"/>
  <c r="BC141" i="62"/>
  <c r="R175" i="60" s="1"/>
  <c r="BB141" i="62"/>
  <c r="Q175" i="60" s="1"/>
  <c r="BA141" i="62"/>
  <c r="P175" i="60" s="1"/>
  <c r="AZ141" i="62"/>
  <c r="O175" i="60" s="1"/>
  <c r="AY141" i="62"/>
  <c r="N175" i="60" s="1"/>
  <c r="AX141" i="62"/>
  <c r="M175" i="60" s="1"/>
  <c r="AW141" i="62"/>
  <c r="L175" i="60" s="1"/>
  <c r="AV141" i="62"/>
  <c r="K175" i="60" s="1"/>
  <c r="AU141" i="62"/>
  <c r="J175" i="60" s="1"/>
  <c r="AT141" i="62"/>
  <c r="I175" i="60" s="1"/>
  <c r="AS141" i="62"/>
  <c r="H175" i="60" s="1"/>
  <c r="AR141" i="62"/>
  <c r="G175" i="60" s="1"/>
  <c r="AQ141" i="62"/>
  <c r="F175" i="60" s="1"/>
  <c r="AP141" i="62"/>
  <c r="E175" i="60" s="1"/>
  <c r="AO141" i="62"/>
  <c r="D175" i="60" s="1"/>
  <c r="AN141" i="62"/>
  <c r="C175" i="60" s="1"/>
  <c r="AM141" i="62"/>
  <c r="B175" i="60" s="1"/>
  <c r="AI140" i="62"/>
  <c r="D135" i="107" s="1"/>
  <c r="AH140" i="62"/>
  <c r="BE140" i="62"/>
  <c r="T174" i="60" s="1"/>
  <c r="BD140" i="62"/>
  <c r="S174" i="60" s="1"/>
  <c r="BC140" i="62"/>
  <c r="R174" i="60" s="1"/>
  <c r="BB140" i="62"/>
  <c r="Q174" i="60" s="1"/>
  <c r="BA140" i="62"/>
  <c r="P174" i="60" s="1"/>
  <c r="AZ140" i="62"/>
  <c r="O174" i="60" s="1"/>
  <c r="AY140" i="62"/>
  <c r="N174" i="60" s="1"/>
  <c r="AX140" i="62"/>
  <c r="M174" i="60" s="1"/>
  <c r="AW140" i="62"/>
  <c r="L174" i="60" s="1"/>
  <c r="AV140" i="62"/>
  <c r="K174" i="60" s="1"/>
  <c r="AU140" i="62"/>
  <c r="J174" i="60" s="1"/>
  <c r="AT140" i="62"/>
  <c r="I174" i="60" s="1"/>
  <c r="AS140" i="62"/>
  <c r="H174" i="60" s="1"/>
  <c r="AR140" i="62"/>
  <c r="G174" i="60" s="1"/>
  <c r="AQ140" i="62"/>
  <c r="F174" i="60" s="1"/>
  <c r="AP140" i="62"/>
  <c r="E174" i="60" s="1"/>
  <c r="AO140" i="62"/>
  <c r="D174" i="60" s="1"/>
  <c r="AN140" i="62"/>
  <c r="C174" i="60" s="1"/>
  <c r="AM140" i="62"/>
  <c r="B174" i="60" s="1"/>
  <c r="BE139" i="62"/>
  <c r="T173" i="60" s="1"/>
  <c r="BD139" i="62"/>
  <c r="S173" i="60" s="1"/>
  <c r="BC139" i="62"/>
  <c r="R173" i="60" s="1"/>
  <c r="BB139" i="62"/>
  <c r="Q173" i="60" s="1"/>
  <c r="BA139" i="62"/>
  <c r="P173" i="60" s="1"/>
  <c r="AZ139" i="62"/>
  <c r="O173" i="60" s="1"/>
  <c r="AY139" i="62"/>
  <c r="N173" i="60" s="1"/>
  <c r="AX139" i="62"/>
  <c r="M173" i="60" s="1"/>
  <c r="AW139" i="62"/>
  <c r="L173" i="60" s="1"/>
  <c r="AV139" i="62"/>
  <c r="K173" i="60" s="1"/>
  <c r="AU139" i="62"/>
  <c r="J173" i="60" s="1"/>
  <c r="AT139" i="62"/>
  <c r="I173" i="60" s="1"/>
  <c r="AS139" i="62"/>
  <c r="H173" i="60" s="1"/>
  <c r="AR139" i="62"/>
  <c r="G173" i="60" s="1"/>
  <c r="AQ139" i="62"/>
  <c r="F173" i="60" s="1"/>
  <c r="AP139" i="62"/>
  <c r="E173" i="60" s="1"/>
  <c r="AO139" i="62"/>
  <c r="D173" i="60" s="1"/>
  <c r="AN139" i="62"/>
  <c r="C173" i="60" s="1"/>
  <c r="AM139" i="62"/>
  <c r="B173" i="60" s="1"/>
  <c r="AI138" i="62"/>
  <c r="AH138" i="62"/>
  <c r="BE138" i="62"/>
  <c r="T172" i="60" s="1"/>
  <c r="BD138" i="62"/>
  <c r="S172" i="60" s="1"/>
  <c r="BC138" i="62"/>
  <c r="R172" i="60" s="1"/>
  <c r="BB138" i="62"/>
  <c r="Q172" i="60" s="1"/>
  <c r="BA138" i="62"/>
  <c r="P172" i="60" s="1"/>
  <c r="AZ138" i="62"/>
  <c r="O172" i="60" s="1"/>
  <c r="AY138" i="62"/>
  <c r="N172" i="60" s="1"/>
  <c r="AX138" i="62"/>
  <c r="M172" i="60" s="1"/>
  <c r="AW138" i="62"/>
  <c r="L172" i="60" s="1"/>
  <c r="AV138" i="62"/>
  <c r="K172" i="60" s="1"/>
  <c r="AU138" i="62"/>
  <c r="J172" i="60" s="1"/>
  <c r="AT138" i="62"/>
  <c r="I172" i="60" s="1"/>
  <c r="AS138" i="62"/>
  <c r="H172" i="60" s="1"/>
  <c r="AR138" i="62"/>
  <c r="G172" i="60" s="1"/>
  <c r="AQ138" i="62"/>
  <c r="F172" i="60" s="1"/>
  <c r="AP138" i="62"/>
  <c r="E172" i="60" s="1"/>
  <c r="AO138" i="62"/>
  <c r="D172" i="60" s="1"/>
  <c r="AN138" i="62"/>
  <c r="C172" i="60" s="1"/>
  <c r="AM138" i="62"/>
  <c r="B172" i="60" s="1"/>
  <c r="AI137" i="62"/>
  <c r="D132" i="107" s="1"/>
  <c r="AH137" i="62"/>
  <c r="C132" i="107" s="1"/>
  <c r="BE137" i="62"/>
  <c r="T171" i="60" s="1"/>
  <c r="BD137" i="62"/>
  <c r="S171" i="60" s="1"/>
  <c r="BC137" i="62"/>
  <c r="R171" i="60" s="1"/>
  <c r="BB137" i="62"/>
  <c r="Q171" i="60" s="1"/>
  <c r="BA137" i="62"/>
  <c r="P171" i="60" s="1"/>
  <c r="AZ137" i="62"/>
  <c r="O171" i="60" s="1"/>
  <c r="AY137" i="62"/>
  <c r="N171" i="60" s="1"/>
  <c r="AX137" i="62"/>
  <c r="M171" i="60" s="1"/>
  <c r="AW137" i="62"/>
  <c r="L171" i="60" s="1"/>
  <c r="AV137" i="62"/>
  <c r="K171" i="60" s="1"/>
  <c r="AU137" i="62"/>
  <c r="J171" i="60" s="1"/>
  <c r="AT137" i="62"/>
  <c r="I171" i="60" s="1"/>
  <c r="AS137" i="62"/>
  <c r="H171" i="60" s="1"/>
  <c r="AR137" i="62"/>
  <c r="G171" i="60" s="1"/>
  <c r="AQ137" i="62"/>
  <c r="F171" i="60" s="1"/>
  <c r="AP137" i="62"/>
  <c r="E171" i="60" s="1"/>
  <c r="AO137" i="62"/>
  <c r="D171" i="60" s="1"/>
  <c r="AN137" i="62"/>
  <c r="C171" i="60" s="1"/>
  <c r="AM137" i="62"/>
  <c r="B171" i="60" s="1"/>
  <c r="BE136" i="62"/>
  <c r="T170" i="60" s="1"/>
  <c r="BD136" i="62"/>
  <c r="S170" i="60" s="1"/>
  <c r="BC136" i="62"/>
  <c r="R170" i="60" s="1"/>
  <c r="BB136" i="62"/>
  <c r="Q170" i="60" s="1"/>
  <c r="BA136" i="62"/>
  <c r="P170" i="60" s="1"/>
  <c r="AZ136" i="62"/>
  <c r="O170" i="60" s="1"/>
  <c r="AY136" i="62"/>
  <c r="N170" i="60" s="1"/>
  <c r="AX136" i="62"/>
  <c r="M170" i="60" s="1"/>
  <c r="AW136" i="62"/>
  <c r="L170" i="60" s="1"/>
  <c r="AV136" i="62"/>
  <c r="K170" i="60" s="1"/>
  <c r="AU136" i="62"/>
  <c r="J170" i="60" s="1"/>
  <c r="AT136" i="62"/>
  <c r="I170" i="60" s="1"/>
  <c r="AS136" i="62"/>
  <c r="H170" i="60" s="1"/>
  <c r="AR136" i="62"/>
  <c r="G170" i="60" s="1"/>
  <c r="AQ136" i="62"/>
  <c r="F170" i="60" s="1"/>
  <c r="AP136" i="62"/>
  <c r="E170" i="60" s="1"/>
  <c r="AO136" i="62"/>
  <c r="D170" i="60" s="1"/>
  <c r="AN136" i="62"/>
  <c r="C170" i="60" s="1"/>
  <c r="AM136" i="62"/>
  <c r="B170" i="60" s="1"/>
  <c r="AI135" i="62"/>
  <c r="D130" i="107" s="1"/>
  <c r="AH135" i="62"/>
  <c r="C130" i="107" s="1"/>
  <c r="BE135" i="62"/>
  <c r="T169" i="60" s="1"/>
  <c r="BD135" i="62"/>
  <c r="S169" i="60" s="1"/>
  <c r="BC135" i="62"/>
  <c r="R169" i="60" s="1"/>
  <c r="BB135" i="62"/>
  <c r="Q169" i="60" s="1"/>
  <c r="BA135" i="62"/>
  <c r="P169" i="60" s="1"/>
  <c r="AZ135" i="62"/>
  <c r="O169" i="60" s="1"/>
  <c r="AY135" i="62"/>
  <c r="N169" i="60" s="1"/>
  <c r="AX135" i="62"/>
  <c r="M169" i="60" s="1"/>
  <c r="AW135" i="62"/>
  <c r="L169" i="60" s="1"/>
  <c r="AV135" i="62"/>
  <c r="K169" i="60" s="1"/>
  <c r="AU135" i="62"/>
  <c r="J169" i="60" s="1"/>
  <c r="AT135" i="62"/>
  <c r="I169" i="60" s="1"/>
  <c r="AS135" i="62"/>
  <c r="H169" i="60" s="1"/>
  <c r="AR135" i="62"/>
  <c r="G169" i="60" s="1"/>
  <c r="AQ135" i="62"/>
  <c r="F169" i="60" s="1"/>
  <c r="AP135" i="62"/>
  <c r="E169" i="60" s="1"/>
  <c r="AO135" i="62"/>
  <c r="D169" i="60" s="1"/>
  <c r="AN135" i="62"/>
  <c r="C169" i="60" s="1"/>
  <c r="AM135" i="62"/>
  <c r="B169" i="60" s="1"/>
  <c r="BD134" i="62"/>
  <c r="S168" i="60" s="1"/>
  <c r="BC134" i="62"/>
  <c r="R168" i="60" s="1"/>
  <c r="BB134" i="62"/>
  <c r="Q168" i="60" s="1"/>
  <c r="BA134" i="62"/>
  <c r="P168" i="60" s="1"/>
  <c r="AZ134" i="62"/>
  <c r="O168" i="60" s="1"/>
  <c r="AY134" i="62"/>
  <c r="N168" i="60" s="1"/>
  <c r="AX134" i="62"/>
  <c r="M168" i="60" s="1"/>
  <c r="AW134" i="62"/>
  <c r="L168" i="60" s="1"/>
  <c r="AV134" i="62"/>
  <c r="K168" i="60" s="1"/>
  <c r="AU134" i="62"/>
  <c r="J168" i="60" s="1"/>
  <c r="AT134" i="62"/>
  <c r="I168" i="60" s="1"/>
  <c r="AS134" i="62"/>
  <c r="H168" i="60" s="1"/>
  <c r="AR134" i="62"/>
  <c r="G168" i="60" s="1"/>
  <c r="AQ134" i="62"/>
  <c r="F168" i="60" s="1"/>
  <c r="AP134" i="62"/>
  <c r="E168" i="60" s="1"/>
  <c r="AO134" i="62"/>
  <c r="D168" i="60" s="1"/>
  <c r="AN134" i="62"/>
  <c r="C168" i="60" s="1"/>
  <c r="AM134" i="62"/>
  <c r="B168" i="60" s="1"/>
  <c r="AI133" i="62"/>
  <c r="D128" i="107" s="1"/>
  <c r="AH133" i="62"/>
  <c r="BE132" i="62"/>
  <c r="T166" i="60" s="1"/>
  <c r="BD132" i="62"/>
  <c r="S166" i="60" s="1"/>
  <c r="BC132" i="62"/>
  <c r="R166" i="60" s="1"/>
  <c r="BB132" i="62"/>
  <c r="Q166" i="60" s="1"/>
  <c r="BA132" i="62"/>
  <c r="P166" i="60" s="1"/>
  <c r="AZ132" i="62"/>
  <c r="O166" i="60" s="1"/>
  <c r="AY132" i="62"/>
  <c r="N166" i="60" s="1"/>
  <c r="AX132" i="62"/>
  <c r="M166" i="60" s="1"/>
  <c r="AW132" i="62"/>
  <c r="L166" i="60" s="1"/>
  <c r="AV132" i="62"/>
  <c r="K166" i="60" s="1"/>
  <c r="AU132" i="62"/>
  <c r="J166" i="60" s="1"/>
  <c r="AT132" i="62"/>
  <c r="I166" i="60" s="1"/>
  <c r="AS132" i="62"/>
  <c r="H166" i="60" s="1"/>
  <c r="AR132" i="62"/>
  <c r="G166" i="60" s="1"/>
  <c r="AQ132" i="62"/>
  <c r="F166" i="60" s="1"/>
  <c r="AP132" i="62"/>
  <c r="E166" i="60" s="1"/>
  <c r="AO132" i="62"/>
  <c r="D166" i="60" s="1"/>
  <c r="AN132" i="62"/>
  <c r="C166" i="60" s="1"/>
  <c r="AM132" i="62"/>
  <c r="B166" i="60" s="1"/>
  <c r="AI132" i="62"/>
  <c r="D127" i="107" s="1"/>
  <c r="AH132" i="62"/>
  <c r="BE131" i="62"/>
  <c r="T165" i="60" s="1"/>
  <c r="BD131" i="62"/>
  <c r="S165" i="60" s="1"/>
  <c r="BC131" i="62"/>
  <c r="R165" i="60" s="1"/>
  <c r="BB131" i="62"/>
  <c r="Q165" i="60" s="1"/>
  <c r="BA131" i="62"/>
  <c r="P165" i="60" s="1"/>
  <c r="AZ131" i="62"/>
  <c r="O165" i="60" s="1"/>
  <c r="AY131" i="62"/>
  <c r="N165" i="60" s="1"/>
  <c r="AX131" i="62"/>
  <c r="M165" i="60" s="1"/>
  <c r="AW131" i="62"/>
  <c r="L165" i="60" s="1"/>
  <c r="AV131" i="62"/>
  <c r="K165" i="60" s="1"/>
  <c r="AU131" i="62"/>
  <c r="J165" i="60" s="1"/>
  <c r="AT131" i="62"/>
  <c r="I165" i="60" s="1"/>
  <c r="AS131" i="62"/>
  <c r="H165" i="60" s="1"/>
  <c r="AR131" i="62"/>
  <c r="G165" i="60" s="1"/>
  <c r="AQ131" i="62"/>
  <c r="F165" i="60" s="1"/>
  <c r="AP131" i="62"/>
  <c r="E165" i="60" s="1"/>
  <c r="AO131" i="62"/>
  <c r="D165" i="60" s="1"/>
  <c r="AN131" i="62"/>
  <c r="C165" i="60" s="1"/>
  <c r="AM131" i="62"/>
  <c r="B165" i="60" s="1"/>
  <c r="AI131" i="62"/>
  <c r="D126" i="107" s="1"/>
  <c r="AH131" i="62"/>
  <c r="BE130" i="62"/>
  <c r="T164" i="60" s="1"/>
  <c r="BD130" i="62"/>
  <c r="S164" i="60" s="1"/>
  <c r="BC130" i="62"/>
  <c r="R164" i="60" s="1"/>
  <c r="BB130" i="62"/>
  <c r="Q164" i="60" s="1"/>
  <c r="BA130" i="62"/>
  <c r="P164" i="60" s="1"/>
  <c r="AZ130" i="62"/>
  <c r="O164" i="60" s="1"/>
  <c r="AY130" i="62"/>
  <c r="N164" i="60" s="1"/>
  <c r="AX130" i="62"/>
  <c r="M164" i="60" s="1"/>
  <c r="AW130" i="62"/>
  <c r="L164" i="60" s="1"/>
  <c r="AV130" i="62"/>
  <c r="K164" i="60" s="1"/>
  <c r="AU130" i="62"/>
  <c r="J164" i="60" s="1"/>
  <c r="AT130" i="62"/>
  <c r="I164" i="60" s="1"/>
  <c r="AS130" i="62"/>
  <c r="H164" i="60" s="1"/>
  <c r="AR130" i="62"/>
  <c r="G164" i="60" s="1"/>
  <c r="AQ130" i="62"/>
  <c r="F164" i="60" s="1"/>
  <c r="AP130" i="62"/>
  <c r="E164" i="60" s="1"/>
  <c r="AO130" i="62"/>
  <c r="D164" i="60" s="1"/>
  <c r="AN130" i="62"/>
  <c r="C164" i="60" s="1"/>
  <c r="AM130" i="62"/>
  <c r="B164" i="60" s="1"/>
  <c r="AI130" i="62"/>
  <c r="D125" i="107" s="1"/>
  <c r="AH130" i="62"/>
  <c r="BE129" i="62"/>
  <c r="T163" i="60" s="1"/>
  <c r="BD129" i="62"/>
  <c r="S163" i="60" s="1"/>
  <c r="BC129" i="62"/>
  <c r="R163" i="60" s="1"/>
  <c r="BB129" i="62"/>
  <c r="Q163" i="60" s="1"/>
  <c r="BA129" i="62"/>
  <c r="P163" i="60" s="1"/>
  <c r="AZ129" i="62"/>
  <c r="O163" i="60" s="1"/>
  <c r="AY129" i="62"/>
  <c r="N163" i="60" s="1"/>
  <c r="AX129" i="62"/>
  <c r="M163" i="60" s="1"/>
  <c r="AW129" i="62"/>
  <c r="L163" i="60" s="1"/>
  <c r="AV129" i="62"/>
  <c r="K163" i="60" s="1"/>
  <c r="AU129" i="62"/>
  <c r="J163" i="60" s="1"/>
  <c r="AT129" i="62"/>
  <c r="I163" i="60" s="1"/>
  <c r="AS129" i="62"/>
  <c r="H163" i="60" s="1"/>
  <c r="AR129" i="62"/>
  <c r="G163" i="60" s="1"/>
  <c r="AQ129" i="62"/>
  <c r="F163" i="60" s="1"/>
  <c r="AP129" i="62"/>
  <c r="E163" i="60" s="1"/>
  <c r="AO129" i="62"/>
  <c r="D163" i="60" s="1"/>
  <c r="AN129" i="62"/>
  <c r="C163" i="60" s="1"/>
  <c r="AM129" i="62"/>
  <c r="B163" i="60" s="1"/>
  <c r="AI129" i="62"/>
  <c r="D124" i="107" s="1"/>
  <c r="AH129" i="62"/>
  <c r="C124" i="107" s="1"/>
  <c r="BE128" i="62"/>
  <c r="T162" i="60" s="1"/>
  <c r="BD128" i="62"/>
  <c r="S162" i="60" s="1"/>
  <c r="BC128" i="62"/>
  <c r="R162" i="60" s="1"/>
  <c r="BB128" i="62"/>
  <c r="Q162" i="60" s="1"/>
  <c r="BA128" i="62"/>
  <c r="P162" i="60" s="1"/>
  <c r="AZ128" i="62"/>
  <c r="O162" i="60" s="1"/>
  <c r="AY128" i="62"/>
  <c r="N162" i="60" s="1"/>
  <c r="AX128" i="62"/>
  <c r="M162" i="60" s="1"/>
  <c r="AW128" i="62"/>
  <c r="L162" i="60" s="1"/>
  <c r="AV128" i="62"/>
  <c r="K162" i="60" s="1"/>
  <c r="AU128" i="62"/>
  <c r="J162" i="60" s="1"/>
  <c r="AT128" i="62"/>
  <c r="I162" i="60" s="1"/>
  <c r="AS128" i="62"/>
  <c r="H162" i="60" s="1"/>
  <c r="AR128" i="62"/>
  <c r="G162" i="60" s="1"/>
  <c r="AQ128" i="62"/>
  <c r="F162" i="60" s="1"/>
  <c r="AP128" i="62"/>
  <c r="E162" i="60" s="1"/>
  <c r="AO128" i="62"/>
  <c r="D162" i="60" s="1"/>
  <c r="AN128" i="62"/>
  <c r="C162" i="60" s="1"/>
  <c r="AM128" i="62"/>
  <c r="B162" i="60" s="1"/>
  <c r="AI128" i="62"/>
  <c r="D123" i="107" s="1"/>
  <c r="AH128" i="62"/>
  <c r="BE127" i="62"/>
  <c r="T161" i="60" s="1"/>
  <c r="AA37" i="111" s="1"/>
  <c r="BD127" i="62"/>
  <c r="S161" i="60" s="1"/>
  <c r="Z37" i="111" s="1"/>
  <c r="BC127" i="62"/>
  <c r="R161" i="60" s="1"/>
  <c r="Y37" i="111" s="1"/>
  <c r="BB127" i="62"/>
  <c r="Q161" i="60" s="1"/>
  <c r="X37" i="111" s="1"/>
  <c r="BA127" i="62"/>
  <c r="P161" i="60" s="1"/>
  <c r="W37" i="111" s="1"/>
  <c r="AZ127" i="62"/>
  <c r="O161" i="60" s="1"/>
  <c r="V37" i="111" s="1"/>
  <c r="AY127" i="62"/>
  <c r="N161" i="60" s="1"/>
  <c r="U37" i="111" s="1"/>
  <c r="AX127" i="62"/>
  <c r="M161" i="60" s="1"/>
  <c r="T37" i="111" s="1"/>
  <c r="AW127" i="62"/>
  <c r="L161" i="60" s="1"/>
  <c r="S37" i="111" s="1"/>
  <c r="AV127" i="62"/>
  <c r="K161" i="60" s="1"/>
  <c r="R37" i="111" s="1"/>
  <c r="AU127" i="62"/>
  <c r="J161" i="60" s="1"/>
  <c r="Q37" i="111" s="1"/>
  <c r="AT127" i="62"/>
  <c r="I161" i="60" s="1"/>
  <c r="P37" i="111" s="1"/>
  <c r="AS127" i="62"/>
  <c r="H161" i="60" s="1"/>
  <c r="O37" i="111" s="1"/>
  <c r="AR127" i="62"/>
  <c r="G161" i="60" s="1"/>
  <c r="N37" i="111" s="1"/>
  <c r="AQ127" i="62"/>
  <c r="F161" i="60" s="1"/>
  <c r="M37" i="111" s="1"/>
  <c r="AP127" i="62"/>
  <c r="E161" i="60" s="1"/>
  <c r="L37" i="111" s="1"/>
  <c r="AO127" i="62"/>
  <c r="D161" i="60" s="1"/>
  <c r="K37" i="111" s="1"/>
  <c r="AN127" i="62"/>
  <c r="C161" i="60" s="1"/>
  <c r="J37" i="111" s="1"/>
  <c r="AM127" i="62"/>
  <c r="B161" i="60" s="1"/>
  <c r="I37" i="111" s="1"/>
  <c r="AI127" i="62"/>
  <c r="D122" i="107" s="1"/>
  <c r="AH127" i="62"/>
  <c r="C122" i="107" s="1"/>
  <c r="BE126" i="62"/>
  <c r="T160" i="60" s="1"/>
  <c r="BD126" i="62"/>
  <c r="S160" i="60" s="1"/>
  <c r="BC126" i="62"/>
  <c r="R160" i="60" s="1"/>
  <c r="BB126" i="62"/>
  <c r="Q160" i="60" s="1"/>
  <c r="BA126" i="62"/>
  <c r="P160" i="60" s="1"/>
  <c r="AZ126" i="62"/>
  <c r="O160" i="60" s="1"/>
  <c r="AY126" i="62"/>
  <c r="N160" i="60" s="1"/>
  <c r="AX126" i="62"/>
  <c r="M160" i="60" s="1"/>
  <c r="AW126" i="62"/>
  <c r="L160" i="60" s="1"/>
  <c r="AV126" i="62"/>
  <c r="K160" i="60" s="1"/>
  <c r="AU126" i="62"/>
  <c r="J160" i="60" s="1"/>
  <c r="AT126" i="62"/>
  <c r="I160" i="60" s="1"/>
  <c r="AS126" i="62"/>
  <c r="H160" i="60" s="1"/>
  <c r="AR126" i="62"/>
  <c r="G160" i="60" s="1"/>
  <c r="AQ126" i="62"/>
  <c r="F160" i="60" s="1"/>
  <c r="AP126" i="62"/>
  <c r="E160" i="60" s="1"/>
  <c r="AO126" i="62"/>
  <c r="D160" i="60" s="1"/>
  <c r="AN126" i="62"/>
  <c r="C160" i="60" s="1"/>
  <c r="AM126" i="62"/>
  <c r="B160" i="60" s="1"/>
  <c r="AI126" i="62"/>
  <c r="D121" i="107" s="1"/>
  <c r="AH126" i="62"/>
  <c r="BE125" i="62"/>
  <c r="T159" i="60" s="1"/>
  <c r="BD125" i="62"/>
  <c r="S159" i="60" s="1"/>
  <c r="BC125" i="62"/>
  <c r="R159" i="60" s="1"/>
  <c r="BB125" i="62"/>
  <c r="Q159" i="60" s="1"/>
  <c r="BA125" i="62"/>
  <c r="P159" i="60" s="1"/>
  <c r="AZ125" i="62"/>
  <c r="O159" i="60" s="1"/>
  <c r="AY125" i="62"/>
  <c r="N159" i="60" s="1"/>
  <c r="AX125" i="62"/>
  <c r="M159" i="60" s="1"/>
  <c r="AW125" i="62"/>
  <c r="L159" i="60" s="1"/>
  <c r="AV125" i="62"/>
  <c r="K159" i="60" s="1"/>
  <c r="AU125" i="62"/>
  <c r="J159" i="60" s="1"/>
  <c r="AT125" i="62"/>
  <c r="I159" i="60" s="1"/>
  <c r="AS125" i="62"/>
  <c r="H159" i="60" s="1"/>
  <c r="AR125" i="62"/>
  <c r="G159" i="60" s="1"/>
  <c r="AQ125" i="62"/>
  <c r="F159" i="60" s="1"/>
  <c r="AP125" i="62"/>
  <c r="E159" i="60" s="1"/>
  <c r="AO125" i="62"/>
  <c r="D159" i="60" s="1"/>
  <c r="AN125" i="62"/>
  <c r="C159" i="60" s="1"/>
  <c r="AM125" i="62"/>
  <c r="B159" i="60" s="1"/>
  <c r="AI125" i="62"/>
  <c r="D120" i="107" s="1"/>
  <c r="AH125" i="62"/>
  <c r="C120" i="107" s="1"/>
  <c r="BE124" i="62"/>
  <c r="T158" i="60" s="1"/>
  <c r="BD124" i="62"/>
  <c r="S158" i="60" s="1"/>
  <c r="BC124" i="62"/>
  <c r="R158" i="60" s="1"/>
  <c r="BB124" i="62"/>
  <c r="Q158" i="60" s="1"/>
  <c r="BA124" i="62"/>
  <c r="P158" i="60" s="1"/>
  <c r="AZ124" i="62"/>
  <c r="O158" i="60" s="1"/>
  <c r="AY124" i="62"/>
  <c r="N158" i="60" s="1"/>
  <c r="AX124" i="62"/>
  <c r="M158" i="60" s="1"/>
  <c r="AW124" i="62"/>
  <c r="L158" i="60" s="1"/>
  <c r="AV124" i="62"/>
  <c r="K158" i="60" s="1"/>
  <c r="AU124" i="62"/>
  <c r="J158" i="60" s="1"/>
  <c r="AT124" i="62"/>
  <c r="I158" i="60" s="1"/>
  <c r="AS124" i="62"/>
  <c r="H158" i="60" s="1"/>
  <c r="AR124" i="62"/>
  <c r="G158" i="60" s="1"/>
  <c r="AQ124" i="62"/>
  <c r="F158" i="60" s="1"/>
  <c r="AP124" i="62"/>
  <c r="E158" i="60" s="1"/>
  <c r="AO124" i="62"/>
  <c r="D158" i="60" s="1"/>
  <c r="AN124" i="62"/>
  <c r="C158" i="60" s="1"/>
  <c r="AM124" i="62"/>
  <c r="B158" i="60" s="1"/>
  <c r="AI124" i="62"/>
  <c r="D119" i="107" s="1"/>
  <c r="AH124" i="62"/>
  <c r="C119" i="107" s="1"/>
  <c r="BE123" i="62"/>
  <c r="T157" i="60" s="1"/>
  <c r="BD123" i="62"/>
  <c r="S157" i="60" s="1"/>
  <c r="BC123" i="62"/>
  <c r="R157" i="60" s="1"/>
  <c r="BB123" i="62"/>
  <c r="Q157" i="60" s="1"/>
  <c r="BA123" i="62"/>
  <c r="P157" i="60" s="1"/>
  <c r="AZ123" i="62"/>
  <c r="O157" i="60" s="1"/>
  <c r="AY123" i="62"/>
  <c r="N157" i="60" s="1"/>
  <c r="AX123" i="62"/>
  <c r="M157" i="60" s="1"/>
  <c r="AW123" i="62"/>
  <c r="L157" i="60" s="1"/>
  <c r="AV123" i="62"/>
  <c r="K157" i="60" s="1"/>
  <c r="AU123" i="62"/>
  <c r="J157" i="60" s="1"/>
  <c r="AT123" i="62"/>
  <c r="I157" i="60" s="1"/>
  <c r="AS123" i="62"/>
  <c r="H157" i="60" s="1"/>
  <c r="AR123" i="62"/>
  <c r="G157" i="60" s="1"/>
  <c r="AQ123" i="62"/>
  <c r="F157" i="60" s="1"/>
  <c r="AP123" i="62"/>
  <c r="E157" i="60" s="1"/>
  <c r="AO123" i="62"/>
  <c r="D157" i="60" s="1"/>
  <c r="AN123" i="62"/>
  <c r="C157" i="60" s="1"/>
  <c r="AM123" i="62"/>
  <c r="B157" i="60" s="1"/>
  <c r="AI123" i="62"/>
  <c r="D118" i="107" s="1"/>
  <c r="AH123" i="62"/>
  <c r="C118" i="107" s="1"/>
  <c r="BE122" i="62"/>
  <c r="T156" i="60" s="1"/>
  <c r="BD122" i="62"/>
  <c r="S156" i="60" s="1"/>
  <c r="BC122" i="62"/>
  <c r="R156" i="60" s="1"/>
  <c r="BB122" i="62"/>
  <c r="Q156" i="60" s="1"/>
  <c r="BA122" i="62"/>
  <c r="P156" i="60" s="1"/>
  <c r="AZ122" i="62"/>
  <c r="O156" i="60" s="1"/>
  <c r="AY122" i="62"/>
  <c r="N156" i="60" s="1"/>
  <c r="AX122" i="62"/>
  <c r="M156" i="60" s="1"/>
  <c r="AW122" i="62"/>
  <c r="L156" i="60" s="1"/>
  <c r="AV122" i="62"/>
  <c r="K156" i="60" s="1"/>
  <c r="AU122" i="62"/>
  <c r="J156" i="60" s="1"/>
  <c r="AT122" i="62"/>
  <c r="I156" i="60" s="1"/>
  <c r="AS122" i="62"/>
  <c r="H156" i="60" s="1"/>
  <c r="AR122" i="62"/>
  <c r="G156" i="60" s="1"/>
  <c r="AQ122" i="62"/>
  <c r="F156" i="60" s="1"/>
  <c r="AP122" i="62"/>
  <c r="E156" i="60" s="1"/>
  <c r="AO122" i="62"/>
  <c r="D156" i="60" s="1"/>
  <c r="AN122" i="62"/>
  <c r="C156" i="60" s="1"/>
  <c r="AM122" i="62"/>
  <c r="B156" i="60" s="1"/>
  <c r="AI122" i="62"/>
  <c r="D117" i="107" s="1"/>
  <c r="AH122" i="62"/>
  <c r="C117" i="107" s="1"/>
  <c r="BE121" i="62"/>
  <c r="T155" i="60" s="1"/>
  <c r="BD121" i="62"/>
  <c r="S155" i="60" s="1"/>
  <c r="BC121" i="62"/>
  <c r="R155" i="60" s="1"/>
  <c r="BB121" i="62"/>
  <c r="Q155" i="60" s="1"/>
  <c r="BA121" i="62"/>
  <c r="P155" i="60" s="1"/>
  <c r="AZ121" i="62"/>
  <c r="O155" i="60" s="1"/>
  <c r="AY121" i="62"/>
  <c r="N155" i="60" s="1"/>
  <c r="AX121" i="62"/>
  <c r="M155" i="60" s="1"/>
  <c r="AW121" i="62"/>
  <c r="L155" i="60" s="1"/>
  <c r="AV121" i="62"/>
  <c r="K155" i="60" s="1"/>
  <c r="AU121" i="62"/>
  <c r="J155" i="60" s="1"/>
  <c r="AT121" i="62"/>
  <c r="I155" i="60" s="1"/>
  <c r="AS121" i="62"/>
  <c r="H155" i="60" s="1"/>
  <c r="AR121" i="62"/>
  <c r="G155" i="60" s="1"/>
  <c r="AQ121" i="62"/>
  <c r="F155" i="60" s="1"/>
  <c r="AP121" i="62"/>
  <c r="E155" i="60" s="1"/>
  <c r="AO121" i="62"/>
  <c r="D155" i="60" s="1"/>
  <c r="AN121" i="62"/>
  <c r="C155" i="60" s="1"/>
  <c r="AM121" i="62"/>
  <c r="B155" i="60" s="1"/>
  <c r="AI121" i="62"/>
  <c r="D116" i="107" s="1"/>
  <c r="AH121" i="62"/>
  <c r="C116" i="107" s="1"/>
  <c r="BE120" i="62"/>
  <c r="T154" i="60" s="1"/>
  <c r="BD120" i="62"/>
  <c r="S154" i="60" s="1"/>
  <c r="BC120" i="62"/>
  <c r="R154" i="60" s="1"/>
  <c r="BB120" i="62"/>
  <c r="Q154" i="60" s="1"/>
  <c r="BA120" i="62"/>
  <c r="P154" i="60" s="1"/>
  <c r="AZ120" i="62"/>
  <c r="O154" i="60" s="1"/>
  <c r="AY120" i="62"/>
  <c r="N154" i="60" s="1"/>
  <c r="AX120" i="62"/>
  <c r="M154" i="60" s="1"/>
  <c r="AW120" i="62"/>
  <c r="L154" i="60" s="1"/>
  <c r="AV120" i="62"/>
  <c r="K154" i="60" s="1"/>
  <c r="AU120" i="62"/>
  <c r="J154" i="60" s="1"/>
  <c r="AT120" i="62"/>
  <c r="I154" i="60" s="1"/>
  <c r="AS120" i="62"/>
  <c r="H154" i="60" s="1"/>
  <c r="AR120" i="62"/>
  <c r="G154" i="60" s="1"/>
  <c r="AQ120" i="62"/>
  <c r="F154" i="60" s="1"/>
  <c r="AP120" i="62"/>
  <c r="E154" i="60" s="1"/>
  <c r="AO120" i="62"/>
  <c r="D154" i="60" s="1"/>
  <c r="AN120" i="62"/>
  <c r="C154" i="60" s="1"/>
  <c r="AM120" i="62"/>
  <c r="B154" i="60" s="1"/>
  <c r="AI120" i="62"/>
  <c r="D115" i="107" s="1"/>
  <c r="AH120" i="62"/>
  <c r="C115" i="107" s="1"/>
  <c r="BE119" i="62"/>
  <c r="T153" i="60" s="1"/>
  <c r="BD119" i="62"/>
  <c r="S153" i="60" s="1"/>
  <c r="BC119" i="62"/>
  <c r="R153" i="60" s="1"/>
  <c r="BB119" i="62"/>
  <c r="Q153" i="60" s="1"/>
  <c r="BA119" i="62"/>
  <c r="P153" i="60" s="1"/>
  <c r="AZ119" i="62"/>
  <c r="O153" i="60" s="1"/>
  <c r="AY119" i="62"/>
  <c r="N153" i="60" s="1"/>
  <c r="AX119" i="62"/>
  <c r="M153" i="60" s="1"/>
  <c r="AW119" i="62"/>
  <c r="L153" i="60" s="1"/>
  <c r="AV119" i="62"/>
  <c r="K153" i="60" s="1"/>
  <c r="AU119" i="62"/>
  <c r="J153" i="60" s="1"/>
  <c r="AT119" i="62"/>
  <c r="I153" i="60" s="1"/>
  <c r="AS119" i="62"/>
  <c r="H153" i="60" s="1"/>
  <c r="AR119" i="62"/>
  <c r="G153" i="60" s="1"/>
  <c r="AQ119" i="62"/>
  <c r="F153" i="60" s="1"/>
  <c r="AP119" i="62"/>
  <c r="E153" i="60" s="1"/>
  <c r="AO119" i="62"/>
  <c r="D153" i="60" s="1"/>
  <c r="AN119" i="62"/>
  <c r="C153" i="60" s="1"/>
  <c r="AM119" i="62"/>
  <c r="B153" i="60" s="1"/>
  <c r="AI119" i="62"/>
  <c r="D114" i="107" s="1"/>
  <c r="AH119" i="62"/>
  <c r="C114" i="107" s="1"/>
  <c r="BE118" i="62"/>
  <c r="T152" i="60" s="1"/>
  <c r="BD118" i="62"/>
  <c r="S152" i="60" s="1"/>
  <c r="BC118" i="62"/>
  <c r="R152" i="60" s="1"/>
  <c r="BB118" i="62"/>
  <c r="Q152" i="60" s="1"/>
  <c r="BA118" i="62"/>
  <c r="P152" i="60" s="1"/>
  <c r="AZ118" i="62"/>
  <c r="O152" i="60" s="1"/>
  <c r="AY118" i="62"/>
  <c r="N152" i="60" s="1"/>
  <c r="AX118" i="62"/>
  <c r="M152" i="60" s="1"/>
  <c r="AW118" i="62"/>
  <c r="L152" i="60" s="1"/>
  <c r="AV118" i="62"/>
  <c r="K152" i="60" s="1"/>
  <c r="AU118" i="62"/>
  <c r="J152" i="60" s="1"/>
  <c r="AT118" i="62"/>
  <c r="I152" i="60" s="1"/>
  <c r="AS118" i="62"/>
  <c r="H152" i="60" s="1"/>
  <c r="AR118" i="62"/>
  <c r="G152" i="60" s="1"/>
  <c r="AQ118" i="62"/>
  <c r="F152" i="60" s="1"/>
  <c r="AP118" i="62"/>
  <c r="E152" i="60" s="1"/>
  <c r="AO118" i="62"/>
  <c r="D152" i="60" s="1"/>
  <c r="AN118" i="62"/>
  <c r="C152" i="60" s="1"/>
  <c r="AM118" i="62"/>
  <c r="B152" i="60" s="1"/>
  <c r="AI118" i="62"/>
  <c r="D113" i="107" s="1"/>
  <c r="AH118" i="62"/>
  <c r="C113" i="107" s="1"/>
  <c r="BE117" i="62"/>
  <c r="T151" i="60" s="1"/>
  <c r="BD117" i="62"/>
  <c r="S151" i="60" s="1"/>
  <c r="BC117" i="62"/>
  <c r="R151" i="60" s="1"/>
  <c r="BB117" i="62"/>
  <c r="Q151" i="60" s="1"/>
  <c r="BA117" i="62"/>
  <c r="P151" i="60" s="1"/>
  <c r="AZ117" i="62"/>
  <c r="O151" i="60" s="1"/>
  <c r="AY117" i="62"/>
  <c r="N151" i="60" s="1"/>
  <c r="AX117" i="62"/>
  <c r="M151" i="60" s="1"/>
  <c r="AW117" i="62"/>
  <c r="L151" i="60" s="1"/>
  <c r="AV117" i="62"/>
  <c r="K151" i="60" s="1"/>
  <c r="AU117" i="62"/>
  <c r="J151" i="60" s="1"/>
  <c r="AT117" i="62"/>
  <c r="I151" i="60" s="1"/>
  <c r="AS117" i="62"/>
  <c r="H151" i="60" s="1"/>
  <c r="AR117" i="62"/>
  <c r="G151" i="60" s="1"/>
  <c r="AQ117" i="62"/>
  <c r="F151" i="60" s="1"/>
  <c r="AP117" i="62"/>
  <c r="E151" i="60" s="1"/>
  <c r="AO117" i="62"/>
  <c r="D151" i="60" s="1"/>
  <c r="AN117" i="62"/>
  <c r="C151" i="60" s="1"/>
  <c r="AM117" i="62"/>
  <c r="B151" i="60" s="1"/>
  <c r="AI117" i="62"/>
  <c r="D112" i="107" s="1"/>
  <c r="AH117" i="62"/>
  <c r="C112" i="107" s="1"/>
  <c r="BE116" i="62"/>
  <c r="T150" i="60" s="1"/>
  <c r="BD116" i="62"/>
  <c r="S150" i="60" s="1"/>
  <c r="BC116" i="62"/>
  <c r="R150" i="60" s="1"/>
  <c r="BB116" i="62"/>
  <c r="Q150" i="60" s="1"/>
  <c r="BA116" i="62"/>
  <c r="P150" i="60" s="1"/>
  <c r="AZ116" i="62"/>
  <c r="O150" i="60" s="1"/>
  <c r="AY116" i="62"/>
  <c r="N150" i="60" s="1"/>
  <c r="AX116" i="62"/>
  <c r="M150" i="60" s="1"/>
  <c r="AW116" i="62"/>
  <c r="L150" i="60" s="1"/>
  <c r="AV116" i="62"/>
  <c r="K150" i="60" s="1"/>
  <c r="AU116" i="62"/>
  <c r="J150" i="60" s="1"/>
  <c r="AT116" i="62"/>
  <c r="I150" i="60" s="1"/>
  <c r="AS116" i="62"/>
  <c r="H150" i="60" s="1"/>
  <c r="AR116" i="62"/>
  <c r="G150" i="60" s="1"/>
  <c r="AQ116" i="62"/>
  <c r="F150" i="60" s="1"/>
  <c r="AP116" i="62"/>
  <c r="E150" i="60" s="1"/>
  <c r="AO116" i="62"/>
  <c r="D150" i="60" s="1"/>
  <c r="AN116" i="62"/>
  <c r="C150" i="60" s="1"/>
  <c r="AM116" i="62"/>
  <c r="B150" i="60" s="1"/>
  <c r="AI116" i="62"/>
  <c r="D111" i="107" s="1"/>
  <c r="AH116" i="62"/>
  <c r="C111" i="107" s="1"/>
  <c r="BE115" i="62"/>
  <c r="T149" i="60" s="1"/>
  <c r="AA36" i="111" s="1"/>
  <c r="BD115" i="62"/>
  <c r="S149" i="60" s="1"/>
  <c r="Z36" i="111" s="1"/>
  <c r="BC115" i="62"/>
  <c r="R149" i="60" s="1"/>
  <c r="Y36" i="111" s="1"/>
  <c r="BB115" i="62"/>
  <c r="Q149" i="60" s="1"/>
  <c r="X36" i="111" s="1"/>
  <c r="BA115" i="62"/>
  <c r="P149" i="60" s="1"/>
  <c r="W36" i="111" s="1"/>
  <c r="AZ115" i="62"/>
  <c r="O149" i="60" s="1"/>
  <c r="V36" i="111" s="1"/>
  <c r="AY115" i="62"/>
  <c r="N149" i="60" s="1"/>
  <c r="U36" i="111" s="1"/>
  <c r="AX115" i="62"/>
  <c r="M149" i="60" s="1"/>
  <c r="T36" i="111" s="1"/>
  <c r="AW115" i="62"/>
  <c r="L149" i="60" s="1"/>
  <c r="S36" i="111" s="1"/>
  <c r="AV115" i="62"/>
  <c r="K149" i="60" s="1"/>
  <c r="R36" i="111" s="1"/>
  <c r="AU115" i="62"/>
  <c r="J149" i="60" s="1"/>
  <c r="Q36" i="111" s="1"/>
  <c r="AT115" i="62"/>
  <c r="I149" i="60" s="1"/>
  <c r="P36" i="111" s="1"/>
  <c r="AS115" i="62"/>
  <c r="H149" i="60" s="1"/>
  <c r="O36" i="111" s="1"/>
  <c r="AR115" i="62"/>
  <c r="G149" i="60" s="1"/>
  <c r="N36" i="111" s="1"/>
  <c r="AQ115" i="62"/>
  <c r="F149" i="60" s="1"/>
  <c r="M36" i="111" s="1"/>
  <c r="AP115" i="62"/>
  <c r="E149" i="60" s="1"/>
  <c r="L36" i="111" s="1"/>
  <c r="AO115" i="62"/>
  <c r="D149" i="60" s="1"/>
  <c r="K36" i="111" s="1"/>
  <c r="AN115" i="62"/>
  <c r="C149" i="60" s="1"/>
  <c r="J36" i="111" s="1"/>
  <c r="AM115" i="62"/>
  <c r="B149" i="60" s="1"/>
  <c r="I36" i="111" s="1"/>
  <c r="AI115" i="62"/>
  <c r="D110" i="107" s="1"/>
  <c r="AH115" i="62"/>
  <c r="C110" i="107" s="1"/>
  <c r="BE114" i="62"/>
  <c r="T148" i="60" s="1"/>
  <c r="BD114" i="62"/>
  <c r="S148" i="60" s="1"/>
  <c r="BC114" i="62"/>
  <c r="R148" i="60" s="1"/>
  <c r="BB114" i="62"/>
  <c r="Q148" i="60" s="1"/>
  <c r="BA114" i="62"/>
  <c r="P148" i="60" s="1"/>
  <c r="AZ114" i="62"/>
  <c r="O148" i="60" s="1"/>
  <c r="AY114" i="62"/>
  <c r="N148" i="60" s="1"/>
  <c r="AX114" i="62"/>
  <c r="M148" i="60" s="1"/>
  <c r="AW114" i="62"/>
  <c r="L148" i="60" s="1"/>
  <c r="AV114" i="62"/>
  <c r="K148" i="60" s="1"/>
  <c r="AU114" i="62"/>
  <c r="J148" i="60" s="1"/>
  <c r="AT114" i="62"/>
  <c r="I148" i="60" s="1"/>
  <c r="AS114" i="62"/>
  <c r="H148" i="60" s="1"/>
  <c r="AR114" i="62"/>
  <c r="G148" i="60" s="1"/>
  <c r="AQ114" i="62"/>
  <c r="F148" i="60" s="1"/>
  <c r="AP114" i="62"/>
  <c r="E148" i="60" s="1"/>
  <c r="AO114" i="62"/>
  <c r="D148" i="60" s="1"/>
  <c r="AN114" i="62"/>
  <c r="C148" i="60" s="1"/>
  <c r="AM114" i="62"/>
  <c r="B148" i="60" s="1"/>
  <c r="AI114" i="62"/>
  <c r="D109" i="107" s="1"/>
  <c r="AH114" i="62"/>
  <c r="C109" i="107" s="1"/>
  <c r="BE113" i="62"/>
  <c r="T147" i="60" s="1"/>
  <c r="BD113" i="62"/>
  <c r="S147" i="60" s="1"/>
  <c r="BC113" i="62"/>
  <c r="R147" i="60" s="1"/>
  <c r="BB113" i="62"/>
  <c r="Q147" i="60" s="1"/>
  <c r="BA113" i="62"/>
  <c r="P147" i="60" s="1"/>
  <c r="AZ113" i="62"/>
  <c r="O147" i="60" s="1"/>
  <c r="AY113" i="62"/>
  <c r="N147" i="60" s="1"/>
  <c r="AX113" i="62"/>
  <c r="M147" i="60" s="1"/>
  <c r="AW113" i="62"/>
  <c r="L147" i="60" s="1"/>
  <c r="AV113" i="62"/>
  <c r="K147" i="60" s="1"/>
  <c r="AU113" i="62"/>
  <c r="J147" i="60" s="1"/>
  <c r="AT113" i="62"/>
  <c r="I147" i="60" s="1"/>
  <c r="AS113" i="62"/>
  <c r="H147" i="60" s="1"/>
  <c r="AR113" i="62"/>
  <c r="G147" i="60" s="1"/>
  <c r="AQ113" i="62"/>
  <c r="F147" i="60" s="1"/>
  <c r="AP113" i="62"/>
  <c r="E147" i="60" s="1"/>
  <c r="AO113" i="62"/>
  <c r="D147" i="60" s="1"/>
  <c r="AN113" i="62"/>
  <c r="C147" i="60" s="1"/>
  <c r="AM113" i="62"/>
  <c r="B147" i="60" s="1"/>
  <c r="AI113" i="62"/>
  <c r="D108" i="107" s="1"/>
  <c r="AH113" i="62"/>
  <c r="BE112" i="62"/>
  <c r="T146" i="60" s="1"/>
  <c r="BD112" i="62"/>
  <c r="S146" i="60" s="1"/>
  <c r="BC112" i="62"/>
  <c r="R146" i="60" s="1"/>
  <c r="BB112" i="62"/>
  <c r="Q146" i="60" s="1"/>
  <c r="BA112" i="62"/>
  <c r="P146" i="60" s="1"/>
  <c r="AZ112" i="62"/>
  <c r="O146" i="60" s="1"/>
  <c r="AY112" i="62"/>
  <c r="N146" i="60" s="1"/>
  <c r="AX112" i="62"/>
  <c r="M146" i="60" s="1"/>
  <c r="AW112" i="62"/>
  <c r="L146" i="60" s="1"/>
  <c r="AV112" i="62"/>
  <c r="K146" i="60" s="1"/>
  <c r="AU112" i="62"/>
  <c r="J146" i="60" s="1"/>
  <c r="AT112" i="62"/>
  <c r="I146" i="60" s="1"/>
  <c r="AS112" i="62"/>
  <c r="H146" i="60" s="1"/>
  <c r="AR112" i="62"/>
  <c r="G146" i="60" s="1"/>
  <c r="AQ112" i="62"/>
  <c r="F146" i="60" s="1"/>
  <c r="AP112" i="62"/>
  <c r="E146" i="60" s="1"/>
  <c r="AO112" i="62"/>
  <c r="D146" i="60" s="1"/>
  <c r="AN112" i="62"/>
  <c r="C146" i="60" s="1"/>
  <c r="AM112" i="62"/>
  <c r="B146" i="60" s="1"/>
  <c r="AI112" i="62"/>
  <c r="D107" i="107" s="1"/>
  <c r="AH112" i="62"/>
  <c r="C107" i="107" s="1"/>
  <c r="BE111" i="62"/>
  <c r="T145" i="60" s="1"/>
  <c r="BD111" i="62"/>
  <c r="S145" i="60" s="1"/>
  <c r="BC111" i="62"/>
  <c r="R145" i="60" s="1"/>
  <c r="BB111" i="62"/>
  <c r="Q145" i="60" s="1"/>
  <c r="BA111" i="62"/>
  <c r="P145" i="60" s="1"/>
  <c r="AZ111" i="62"/>
  <c r="O145" i="60" s="1"/>
  <c r="AY111" i="62"/>
  <c r="N145" i="60" s="1"/>
  <c r="AX111" i="62"/>
  <c r="M145" i="60" s="1"/>
  <c r="AW111" i="62"/>
  <c r="L145" i="60" s="1"/>
  <c r="AV111" i="62"/>
  <c r="K145" i="60" s="1"/>
  <c r="AU111" i="62"/>
  <c r="J145" i="60" s="1"/>
  <c r="AT111" i="62"/>
  <c r="I145" i="60" s="1"/>
  <c r="AS111" i="62"/>
  <c r="H145" i="60" s="1"/>
  <c r="AR111" i="62"/>
  <c r="G145" i="60" s="1"/>
  <c r="AQ111" i="62"/>
  <c r="F145" i="60" s="1"/>
  <c r="AP111" i="62"/>
  <c r="E145" i="60" s="1"/>
  <c r="AO111" i="62"/>
  <c r="D145" i="60" s="1"/>
  <c r="AN111" i="62"/>
  <c r="C145" i="60" s="1"/>
  <c r="AM111" i="62"/>
  <c r="B145" i="60" s="1"/>
  <c r="AI111" i="62"/>
  <c r="D106" i="107" s="1"/>
  <c r="AH111" i="62"/>
  <c r="C106" i="107" s="1"/>
  <c r="BE110" i="62"/>
  <c r="T144" i="60" s="1"/>
  <c r="BD110" i="62"/>
  <c r="S144" i="60" s="1"/>
  <c r="BC110" i="62"/>
  <c r="R144" i="60" s="1"/>
  <c r="BB110" i="62"/>
  <c r="Q144" i="60" s="1"/>
  <c r="BA110" i="62"/>
  <c r="P144" i="60" s="1"/>
  <c r="AZ110" i="62"/>
  <c r="O144" i="60" s="1"/>
  <c r="AY110" i="62"/>
  <c r="N144" i="60" s="1"/>
  <c r="AX110" i="62"/>
  <c r="M144" i="60" s="1"/>
  <c r="AW110" i="62"/>
  <c r="L144" i="60" s="1"/>
  <c r="AV110" i="62"/>
  <c r="K144" i="60" s="1"/>
  <c r="AU110" i="62"/>
  <c r="J144" i="60" s="1"/>
  <c r="AT110" i="62"/>
  <c r="I144" i="60" s="1"/>
  <c r="AS110" i="62"/>
  <c r="H144" i="60" s="1"/>
  <c r="AR110" i="62"/>
  <c r="G144" i="60" s="1"/>
  <c r="AQ110" i="62"/>
  <c r="F144" i="60" s="1"/>
  <c r="AP110" i="62"/>
  <c r="E144" i="60" s="1"/>
  <c r="AO110" i="62"/>
  <c r="D144" i="60" s="1"/>
  <c r="AN110" i="62"/>
  <c r="C144" i="60" s="1"/>
  <c r="AM110" i="62"/>
  <c r="B144" i="60" s="1"/>
  <c r="AI110" i="62"/>
  <c r="D105" i="107" s="1"/>
  <c r="AH110" i="62"/>
  <c r="BE109" i="62"/>
  <c r="T143" i="60" s="1"/>
  <c r="BD109" i="62"/>
  <c r="S143" i="60" s="1"/>
  <c r="BC109" i="62"/>
  <c r="R143" i="60" s="1"/>
  <c r="BB109" i="62"/>
  <c r="Q143" i="60" s="1"/>
  <c r="BA109" i="62"/>
  <c r="P143" i="60" s="1"/>
  <c r="AZ109" i="62"/>
  <c r="O143" i="60" s="1"/>
  <c r="AY109" i="62"/>
  <c r="N143" i="60" s="1"/>
  <c r="AX109" i="62"/>
  <c r="M143" i="60" s="1"/>
  <c r="AW109" i="62"/>
  <c r="L143" i="60" s="1"/>
  <c r="AV109" i="62"/>
  <c r="K143" i="60" s="1"/>
  <c r="AU109" i="62"/>
  <c r="J143" i="60" s="1"/>
  <c r="AT109" i="62"/>
  <c r="I143" i="60" s="1"/>
  <c r="AS109" i="62"/>
  <c r="H143" i="60" s="1"/>
  <c r="AR109" i="62"/>
  <c r="G143" i="60" s="1"/>
  <c r="AQ109" i="62"/>
  <c r="F143" i="60" s="1"/>
  <c r="AP109" i="62"/>
  <c r="E143" i="60" s="1"/>
  <c r="AO109" i="62"/>
  <c r="D143" i="60" s="1"/>
  <c r="AN109" i="62"/>
  <c r="C143" i="60" s="1"/>
  <c r="AM109" i="62"/>
  <c r="B143" i="60" s="1"/>
  <c r="AI109" i="62"/>
  <c r="D104" i="107" s="1"/>
  <c r="AH109" i="62"/>
  <c r="C104" i="107" s="1"/>
  <c r="BE108" i="62"/>
  <c r="T142" i="60" s="1"/>
  <c r="BD108" i="62"/>
  <c r="S142" i="60" s="1"/>
  <c r="BC108" i="62"/>
  <c r="R142" i="60" s="1"/>
  <c r="BB108" i="62"/>
  <c r="Q142" i="60" s="1"/>
  <c r="BA108" i="62"/>
  <c r="P142" i="60" s="1"/>
  <c r="AZ108" i="62"/>
  <c r="O142" i="60" s="1"/>
  <c r="AY108" i="62"/>
  <c r="N142" i="60" s="1"/>
  <c r="AX108" i="62"/>
  <c r="M142" i="60" s="1"/>
  <c r="AW108" i="62"/>
  <c r="L142" i="60" s="1"/>
  <c r="AV108" i="62"/>
  <c r="K142" i="60" s="1"/>
  <c r="AU108" i="62"/>
  <c r="J142" i="60" s="1"/>
  <c r="AT108" i="62"/>
  <c r="I142" i="60" s="1"/>
  <c r="AS108" i="62"/>
  <c r="H142" i="60" s="1"/>
  <c r="AR108" i="62"/>
  <c r="G142" i="60" s="1"/>
  <c r="AQ108" i="62"/>
  <c r="F142" i="60" s="1"/>
  <c r="AP108" i="62"/>
  <c r="E142" i="60" s="1"/>
  <c r="AO108" i="62"/>
  <c r="D142" i="60" s="1"/>
  <c r="AN108" i="62"/>
  <c r="C142" i="60" s="1"/>
  <c r="AM108" i="62"/>
  <c r="B142" i="60" s="1"/>
  <c r="AI108" i="62"/>
  <c r="D103" i="107" s="1"/>
  <c r="AH108" i="62"/>
  <c r="C103" i="107" s="1"/>
  <c r="BE107" i="62"/>
  <c r="T141" i="60" s="1"/>
  <c r="BD107" i="62"/>
  <c r="S141" i="60" s="1"/>
  <c r="BC107" i="62"/>
  <c r="R141" i="60" s="1"/>
  <c r="BB107" i="62"/>
  <c r="Q141" i="60" s="1"/>
  <c r="BA107" i="62"/>
  <c r="P141" i="60" s="1"/>
  <c r="AZ107" i="62"/>
  <c r="O141" i="60" s="1"/>
  <c r="AY107" i="62"/>
  <c r="N141" i="60" s="1"/>
  <c r="AX107" i="62"/>
  <c r="M141" i="60" s="1"/>
  <c r="AW107" i="62"/>
  <c r="L141" i="60" s="1"/>
  <c r="AV107" i="62"/>
  <c r="K141" i="60" s="1"/>
  <c r="AU107" i="62"/>
  <c r="J141" i="60" s="1"/>
  <c r="AT107" i="62"/>
  <c r="I141" i="60" s="1"/>
  <c r="AS107" i="62"/>
  <c r="H141" i="60" s="1"/>
  <c r="AR107" i="62"/>
  <c r="G141" i="60" s="1"/>
  <c r="AQ107" i="62"/>
  <c r="F141" i="60" s="1"/>
  <c r="AP107" i="62"/>
  <c r="E141" i="60" s="1"/>
  <c r="AO107" i="62"/>
  <c r="D141" i="60" s="1"/>
  <c r="AN107" i="62"/>
  <c r="C141" i="60" s="1"/>
  <c r="AM107" i="62"/>
  <c r="B141" i="60" s="1"/>
  <c r="AI107" i="62"/>
  <c r="D102" i="107" s="1"/>
  <c r="AH107" i="62"/>
  <c r="C102" i="107" s="1"/>
  <c r="BE106" i="62"/>
  <c r="T140" i="60" s="1"/>
  <c r="BD106" i="62"/>
  <c r="S140" i="60" s="1"/>
  <c r="BC106" i="62"/>
  <c r="R140" i="60" s="1"/>
  <c r="BB106" i="62"/>
  <c r="Q140" i="60" s="1"/>
  <c r="BA106" i="62"/>
  <c r="P140" i="60" s="1"/>
  <c r="AZ106" i="62"/>
  <c r="O140" i="60" s="1"/>
  <c r="AY106" i="62"/>
  <c r="N140" i="60" s="1"/>
  <c r="AX106" i="62"/>
  <c r="M140" i="60" s="1"/>
  <c r="AW106" i="62"/>
  <c r="L140" i="60" s="1"/>
  <c r="AV106" i="62"/>
  <c r="K140" i="60" s="1"/>
  <c r="AU106" i="62"/>
  <c r="J140" i="60" s="1"/>
  <c r="AT106" i="62"/>
  <c r="I140" i="60" s="1"/>
  <c r="AS106" i="62"/>
  <c r="H140" i="60" s="1"/>
  <c r="AR106" i="62"/>
  <c r="G140" i="60" s="1"/>
  <c r="AQ106" i="62"/>
  <c r="F140" i="60" s="1"/>
  <c r="AP106" i="62"/>
  <c r="E140" i="60" s="1"/>
  <c r="AO106" i="62"/>
  <c r="D140" i="60" s="1"/>
  <c r="AN106" i="62"/>
  <c r="C140" i="60" s="1"/>
  <c r="AM106" i="62"/>
  <c r="B140" i="60" s="1"/>
  <c r="AI106" i="62"/>
  <c r="D101" i="107" s="1"/>
  <c r="AH106" i="62"/>
  <c r="C101" i="107" s="1"/>
  <c r="BE105" i="62"/>
  <c r="T139" i="60" s="1"/>
  <c r="BD105" i="62"/>
  <c r="S139" i="60" s="1"/>
  <c r="BC105" i="62"/>
  <c r="R139" i="60" s="1"/>
  <c r="BB105" i="62"/>
  <c r="Q139" i="60" s="1"/>
  <c r="BA105" i="62"/>
  <c r="P139" i="60" s="1"/>
  <c r="AZ105" i="62"/>
  <c r="O139" i="60" s="1"/>
  <c r="AY105" i="62"/>
  <c r="N139" i="60" s="1"/>
  <c r="AX105" i="62"/>
  <c r="M139" i="60" s="1"/>
  <c r="AW105" i="62"/>
  <c r="L139" i="60" s="1"/>
  <c r="AV105" i="62"/>
  <c r="K139" i="60" s="1"/>
  <c r="AU105" i="62"/>
  <c r="J139" i="60" s="1"/>
  <c r="AT105" i="62"/>
  <c r="I139" i="60" s="1"/>
  <c r="AS105" i="62"/>
  <c r="H139" i="60" s="1"/>
  <c r="AR105" i="62"/>
  <c r="G139" i="60" s="1"/>
  <c r="AQ105" i="62"/>
  <c r="F139" i="60" s="1"/>
  <c r="AP105" i="62"/>
  <c r="E139" i="60" s="1"/>
  <c r="AO105" i="62"/>
  <c r="D139" i="60" s="1"/>
  <c r="AN105" i="62"/>
  <c r="C139" i="60" s="1"/>
  <c r="AM105" i="62"/>
  <c r="B139" i="60" s="1"/>
  <c r="AI105" i="62"/>
  <c r="D100" i="107" s="1"/>
  <c r="AH105" i="62"/>
  <c r="C100" i="107" s="1"/>
  <c r="BE104" i="62"/>
  <c r="T138" i="60" s="1"/>
  <c r="BD104" i="62"/>
  <c r="S138" i="60" s="1"/>
  <c r="BC104" i="62"/>
  <c r="R138" i="60" s="1"/>
  <c r="BB104" i="62"/>
  <c r="Q138" i="60" s="1"/>
  <c r="BA104" i="62"/>
  <c r="P138" i="60" s="1"/>
  <c r="AZ104" i="62"/>
  <c r="O138" i="60" s="1"/>
  <c r="AY104" i="62"/>
  <c r="N138" i="60" s="1"/>
  <c r="AX104" i="62"/>
  <c r="M138" i="60" s="1"/>
  <c r="AW104" i="62"/>
  <c r="L138" i="60" s="1"/>
  <c r="AV104" i="62"/>
  <c r="K138" i="60" s="1"/>
  <c r="AU104" i="62"/>
  <c r="J138" i="60" s="1"/>
  <c r="AT104" i="62"/>
  <c r="I138" i="60" s="1"/>
  <c r="AS104" i="62"/>
  <c r="H138" i="60" s="1"/>
  <c r="AR104" i="62"/>
  <c r="G138" i="60" s="1"/>
  <c r="AQ104" i="62"/>
  <c r="F138" i="60" s="1"/>
  <c r="AP104" i="62"/>
  <c r="E138" i="60" s="1"/>
  <c r="AO104" i="62"/>
  <c r="D138" i="60" s="1"/>
  <c r="AN104" i="62"/>
  <c r="C138" i="60" s="1"/>
  <c r="AM104" i="62"/>
  <c r="B138" i="60" s="1"/>
  <c r="AI104" i="62"/>
  <c r="D99" i="107" s="1"/>
  <c r="AH104" i="62"/>
  <c r="C99" i="107" s="1"/>
  <c r="BE103" i="62"/>
  <c r="T137" i="60" s="1"/>
  <c r="BD103" i="62"/>
  <c r="S137" i="60" s="1"/>
  <c r="BC103" i="62"/>
  <c r="R137" i="60" s="1"/>
  <c r="BB103" i="62"/>
  <c r="Q137" i="60" s="1"/>
  <c r="BA103" i="62"/>
  <c r="P137" i="60" s="1"/>
  <c r="AZ103" i="62"/>
  <c r="O137" i="60" s="1"/>
  <c r="AY103" i="62"/>
  <c r="N137" i="60" s="1"/>
  <c r="AX103" i="62"/>
  <c r="M137" i="60" s="1"/>
  <c r="AW103" i="62"/>
  <c r="L137" i="60" s="1"/>
  <c r="AV103" i="62"/>
  <c r="K137" i="60" s="1"/>
  <c r="AU103" i="62"/>
  <c r="J137" i="60" s="1"/>
  <c r="AT103" i="62"/>
  <c r="I137" i="60" s="1"/>
  <c r="AS103" i="62"/>
  <c r="H137" i="60" s="1"/>
  <c r="AR103" i="62"/>
  <c r="G137" i="60" s="1"/>
  <c r="AQ103" i="62"/>
  <c r="F137" i="60" s="1"/>
  <c r="AP103" i="62"/>
  <c r="E137" i="60" s="1"/>
  <c r="AO103" i="62"/>
  <c r="D137" i="60" s="1"/>
  <c r="AN103" i="62"/>
  <c r="C137" i="60" s="1"/>
  <c r="AM103" i="62"/>
  <c r="B137" i="60" s="1"/>
  <c r="AI103" i="62"/>
  <c r="D98" i="107" s="1"/>
  <c r="AH103" i="62"/>
  <c r="C98" i="107" s="1"/>
  <c r="BE98" i="62"/>
  <c r="T132" i="60" s="1"/>
  <c r="BD98" i="62"/>
  <c r="S132" i="60" s="1"/>
  <c r="BC98" i="62"/>
  <c r="R132" i="60" s="1"/>
  <c r="BB98" i="62"/>
  <c r="Q132" i="60" s="1"/>
  <c r="BA98" i="62"/>
  <c r="P132" i="60" s="1"/>
  <c r="AZ98" i="62"/>
  <c r="O132" i="60" s="1"/>
  <c r="AY98" i="62"/>
  <c r="N132" i="60" s="1"/>
  <c r="AX98" i="62"/>
  <c r="M132" i="60" s="1"/>
  <c r="AW98" i="62"/>
  <c r="L132" i="60" s="1"/>
  <c r="AV98" i="62"/>
  <c r="K132" i="60" s="1"/>
  <c r="AU98" i="62"/>
  <c r="J132" i="60" s="1"/>
  <c r="AT98" i="62"/>
  <c r="I132" i="60" s="1"/>
  <c r="AS98" i="62"/>
  <c r="H132" i="60" s="1"/>
  <c r="AR98" i="62"/>
  <c r="G132" i="60" s="1"/>
  <c r="AQ98" i="62"/>
  <c r="F132" i="60" s="1"/>
  <c r="AP98" i="62"/>
  <c r="E132" i="60" s="1"/>
  <c r="AO98" i="62"/>
  <c r="D132" i="60" s="1"/>
  <c r="AN98" i="62"/>
  <c r="C132" i="60" s="1"/>
  <c r="AM98" i="62"/>
  <c r="B132" i="60" s="1"/>
  <c r="AI102" i="62"/>
  <c r="D97" i="107" s="1"/>
  <c r="AH102" i="62"/>
  <c r="C97" i="107" s="1"/>
  <c r="BE97" i="62"/>
  <c r="T131" i="60" s="1"/>
  <c r="BD97" i="62"/>
  <c r="S131" i="60" s="1"/>
  <c r="BC97" i="62"/>
  <c r="R131" i="60" s="1"/>
  <c r="BB97" i="62"/>
  <c r="Q131" i="60" s="1"/>
  <c r="BA97" i="62"/>
  <c r="P131" i="60" s="1"/>
  <c r="AZ97" i="62"/>
  <c r="O131" i="60" s="1"/>
  <c r="AY97" i="62"/>
  <c r="N131" i="60" s="1"/>
  <c r="AX97" i="62"/>
  <c r="M131" i="60" s="1"/>
  <c r="AW97" i="62"/>
  <c r="L131" i="60" s="1"/>
  <c r="AV97" i="62"/>
  <c r="K131" i="60" s="1"/>
  <c r="AU97" i="62"/>
  <c r="J131" i="60" s="1"/>
  <c r="AT97" i="62"/>
  <c r="I131" i="60" s="1"/>
  <c r="AS97" i="62"/>
  <c r="H131" i="60" s="1"/>
  <c r="AR97" i="62"/>
  <c r="G131" i="60" s="1"/>
  <c r="AQ97" i="62"/>
  <c r="F131" i="60" s="1"/>
  <c r="AP97" i="62"/>
  <c r="E131" i="60" s="1"/>
  <c r="AO97" i="62"/>
  <c r="D131" i="60" s="1"/>
  <c r="AN97" i="62"/>
  <c r="C131" i="60" s="1"/>
  <c r="AM97" i="62"/>
  <c r="B131" i="60" s="1"/>
  <c r="AI101" i="62"/>
  <c r="D96" i="107" s="1"/>
  <c r="BE96" i="62"/>
  <c r="T130" i="60" s="1"/>
  <c r="BD96" i="62"/>
  <c r="S130" i="60" s="1"/>
  <c r="BC96" i="62"/>
  <c r="R130" i="60" s="1"/>
  <c r="BB96" i="62"/>
  <c r="Q130" i="60" s="1"/>
  <c r="BA96" i="62"/>
  <c r="P130" i="60" s="1"/>
  <c r="AZ96" i="62"/>
  <c r="O130" i="60" s="1"/>
  <c r="AY96" i="62"/>
  <c r="N130" i="60" s="1"/>
  <c r="AX96" i="62"/>
  <c r="M130" i="60" s="1"/>
  <c r="AW96" i="62"/>
  <c r="L130" i="60" s="1"/>
  <c r="AV96" i="62"/>
  <c r="K130" i="60" s="1"/>
  <c r="AU96" i="62"/>
  <c r="J130" i="60" s="1"/>
  <c r="AT96" i="62"/>
  <c r="I130" i="60" s="1"/>
  <c r="AS96" i="62"/>
  <c r="H130" i="60" s="1"/>
  <c r="AR96" i="62"/>
  <c r="G130" i="60" s="1"/>
  <c r="AQ96" i="62"/>
  <c r="F130" i="60" s="1"/>
  <c r="AP96" i="62"/>
  <c r="E130" i="60" s="1"/>
  <c r="AO96" i="62"/>
  <c r="D130" i="60" s="1"/>
  <c r="AN96" i="62"/>
  <c r="C130" i="60" s="1"/>
  <c r="AM96" i="62"/>
  <c r="B130" i="60" s="1"/>
  <c r="AI100" i="62"/>
  <c r="D95" i="107" s="1"/>
  <c r="AH100" i="62"/>
  <c r="C95" i="107" s="1"/>
  <c r="BE95" i="62"/>
  <c r="T129" i="60" s="1"/>
  <c r="BD95" i="62"/>
  <c r="S129" i="60" s="1"/>
  <c r="BC95" i="62"/>
  <c r="R129" i="60" s="1"/>
  <c r="BB95" i="62"/>
  <c r="Q129" i="60" s="1"/>
  <c r="BA95" i="62"/>
  <c r="P129" i="60" s="1"/>
  <c r="AZ95" i="62"/>
  <c r="O129" i="60" s="1"/>
  <c r="AY95" i="62"/>
  <c r="N129" i="60" s="1"/>
  <c r="AX95" i="62"/>
  <c r="M129" i="60" s="1"/>
  <c r="AW95" i="62"/>
  <c r="L129" i="60" s="1"/>
  <c r="AV95" i="62"/>
  <c r="K129" i="60" s="1"/>
  <c r="AU95" i="62"/>
  <c r="J129" i="60" s="1"/>
  <c r="AT95" i="62"/>
  <c r="I129" i="60" s="1"/>
  <c r="AS95" i="62"/>
  <c r="H129" i="60" s="1"/>
  <c r="AR95" i="62"/>
  <c r="G129" i="60" s="1"/>
  <c r="AQ95" i="62"/>
  <c r="F129" i="60" s="1"/>
  <c r="AP95" i="62"/>
  <c r="E129" i="60" s="1"/>
  <c r="AO95" i="62"/>
  <c r="D129" i="60" s="1"/>
  <c r="AN95" i="62"/>
  <c r="C129" i="60" s="1"/>
  <c r="AM95" i="62"/>
  <c r="B129" i="60" s="1"/>
  <c r="AI99" i="62"/>
  <c r="D94" i="107" s="1"/>
  <c r="AH99" i="62"/>
  <c r="C94" i="107" s="1"/>
  <c r="BE94" i="62"/>
  <c r="T128" i="60" s="1"/>
  <c r="BD94" i="62"/>
  <c r="S128" i="60" s="1"/>
  <c r="BC94" i="62"/>
  <c r="R128" i="60" s="1"/>
  <c r="BB94" i="62"/>
  <c r="Q128" i="60" s="1"/>
  <c r="BA94" i="62"/>
  <c r="P128" i="60" s="1"/>
  <c r="AZ94" i="62"/>
  <c r="O128" i="60" s="1"/>
  <c r="AY94" i="62"/>
  <c r="N128" i="60" s="1"/>
  <c r="AX94" i="62"/>
  <c r="M128" i="60" s="1"/>
  <c r="AW94" i="62"/>
  <c r="L128" i="60" s="1"/>
  <c r="AV94" i="62"/>
  <c r="K128" i="60" s="1"/>
  <c r="AU94" i="62"/>
  <c r="J128" i="60" s="1"/>
  <c r="AT94" i="62"/>
  <c r="I128" i="60" s="1"/>
  <c r="AS94" i="62"/>
  <c r="H128" i="60" s="1"/>
  <c r="AR94" i="62"/>
  <c r="G128" i="60" s="1"/>
  <c r="AQ94" i="62"/>
  <c r="F128" i="60" s="1"/>
  <c r="AP94" i="62"/>
  <c r="E128" i="60" s="1"/>
  <c r="AO94" i="62"/>
  <c r="D128" i="60" s="1"/>
  <c r="AN94" i="62"/>
  <c r="C128" i="60" s="1"/>
  <c r="AM94" i="62"/>
  <c r="B128" i="60" s="1"/>
  <c r="AI98" i="62"/>
  <c r="D93" i="107" s="1"/>
  <c r="AH98" i="62"/>
  <c r="C93" i="107" s="1"/>
  <c r="BE93" i="62"/>
  <c r="T127" i="60" s="1"/>
  <c r="BD93" i="62"/>
  <c r="S127" i="60" s="1"/>
  <c r="BC93" i="62"/>
  <c r="R127" i="60" s="1"/>
  <c r="BB93" i="62"/>
  <c r="Q127" i="60" s="1"/>
  <c r="BA93" i="62"/>
  <c r="P127" i="60" s="1"/>
  <c r="AZ93" i="62"/>
  <c r="O127" i="60" s="1"/>
  <c r="AY93" i="62"/>
  <c r="N127" i="60" s="1"/>
  <c r="AX93" i="62"/>
  <c r="M127" i="60" s="1"/>
  <c r="AW93" i="62"/>
  <c r="L127" i="60" s="1"/>
  <c r="AV93" i="62"/>
  <c r="K127" i="60" s="1"/>
  <c r="AU93" i="62"/>
  <c r="J127" i="60" s="1"/>
  <c r="AT93" i="62"/>
  <c r="I127" i="60" s="1"/>
  <c r="AS93" i="62"/>
  <c r="H127" i="60" s="1"/>
  <c r="AR93" i="62"/>
  <c r="G127" i="60" s="1"/>
  <c r="AQ93" i="62"/>
  <c r="F127" i="60" s="1"/>
  <c r="AP93" i="62"/>
  <c r="E127" i="60" s="1"/>
  <c r="AO93" i="62"/>
  <c r="D127" i="60" s="1"/>
  <c r="AN93" i="62"/>
  <c r="C127" i="60" s="1"/>
  <c r="AM93" i="62"/>
  <c r="B127" i="60" s="1"/>
  <c r="AI97" i="62"/>
  <c r="D92" i="107" s="1"/>
  <c r="AH97" i="62"/>
  <c r="C92" i="107" s="1"/>
  <c r="BE92" i="62"/>
  <c r="T126" i="60" s="1"/>
  <c r="BD92" i="62"/>
  <c r="S126" i="60" s="1"/>
  <c r="BC92" i="62"/>
  <c r="R126" i="60" s="1"/>
  <c r="BB92" i="62"/>
  <c r="Q126" i="60" s="1"/>
  <c r="BA92" i="62"/>
  <c r="P126" i="60" s="1"/>
  <c r="AZ92" i="62"/>
  <c r="O126" i="60" s="1"/>
  <c r="AY92" i="62"/>
  <c r="N126" i="60" s="1"/>
  <c r="AX92" i="62"/>
  <c r="M126" i="60" s="1"/>
  <c r="AW92" i="62"/>
  <c r="L126" i="60" s="1"/>
  <c r="AV92" i="62"/>
  <c r="K126" i="60" s="1"/>
  <c r="AU92" i="62"/>
  <c r="J126" i="60" s="1"/>
  <c r="AT92" i="62"/>
  <c r="I126" i="60" s="1"/>
  <c r="AS92" i="62"/>
  <c r="H126" i="60" s="1"/>
  <c r="AR92" i="62"/>
  <c r="G126" i="60" s="1"/>
  <c r="AQ92" i="62"/>
  <c r="F126" i="60" s="1"/>
  <c r="AP92" i="62"/>
  <c r="E126" i="60" s="1"/>
  <c r="AO92" i="62"/>
  <c r="D126" i="60" s="1"/>
  <c r="AN92" i="62"/>
  <c r="C126" i="60" s="1"/>
  <c r="AM92" i="62"/>
  <c r="B126" i="60" s="1"/>
  <c r="AI96" i="62"/>
  <c r="D91" i="107" s="1"/>
  <c r="AH96" i="62"/>
  <c r="C91" i="107" s="1"/>
  <c r="BE91" i="62"/>
  <c r="T125" i="60" s="1"/>
  <c r="BD91" i="62"/>
  <c r="S125" i="60" s="1"/>
  <c r="BC91" i="62"/>
  <c r="R125" i="60" s="1"/>
  <c r="BB91" i="62"/>
  <c r="Q125" i="60" s="1"/>
  <c r="BA91" i="62"/>
  <c r="P125" i="60" s="1"/>
  <c r="AZ91" i="62"/>
  <c r="O125" i="60" s="1"/>
  <c r="AY91" i="62"/>
  <c r="N125" i="60" s="1"/>
  <c r="AX91" i="62"/>
  <c r="M125" i="60" s="1"/>
  <c r="AW91" i="62"/>
  <c r="L125" i="60" s="1"/>
  <c r="AV91" i="62"/>
  <c r="K125" i="60" s="1"/>
  <c r="AU91" i="62"/>
  <c r="J125" i="60" s="1"/>
  <c r="AT91" i="62"/>
  <c r="I125" i="60" s="1"/>
  <c r="AS91" i="62"/>
  <c r="H125" i="60" s="1"/>
  <c r="AR91" i="62"/>
  <c r="G125" i="60" s="1"/>
  <c r="AQ91" i="62"/>
  <c r="F125" i="60" s="1"/>
  <c r="AP91" i="62"/>
  <c r="E125" i="60" s="1"/>
  <c r="AO91" i="62"/>
  <c r="D125" i="60" s="1"/>
  <c r="AN91" i="62"/>
  <c r="C125" i="60" s="1"/>
  <c r="AM91" i="62"/>
  <c r="B125" i="60" s="1"/>
  <c r="AI95" i="62"/>
  <c r="D90" i="107" s="1"/>
  <c r="AH95" i="62"/>
  <c r="C90" i="107" s="1"/>
  <c r="BE90" i="62"/>
  <c r="T124" i="60" s="1"/>
  <c r="BD90" i="62"/>
  <c r="S124" i="60" s="1"/>
  <c r="BC90" i="62"/>
  <c r="R124" i="60" s="1"/>
  <c r="BB90" i="62"/>
  <c r="Q124" i="60" s="1"/>
  <c r="BA90" i="62"/>
  <c r="P124" i="60" s="1"/>
  <c r="AZ90" i="62"/>
  <c r="O124" i="60" s="1"/>
  <c r="AY90" i="62"/>
  <c r="N124" i="60" s="1"/>
  <c r="AX90" i="62"/>
  <c r="M124" i="60" s="1"/>
  <c r="AW90" i="62"/>
  <c r="L124" i="60" s="1"/>
  <c r="AV90" i="62"/>
  <c r="K124" i="60" s="1"/>
  <c r="AU90" i="62"/>
  <c r="J124" i="60" s="1"/>
  <c r="AT90" i="62"/>
  <c r="I124" i="60" s="1"/>
  <c r="AS90" i="62"/>
  <c r="H124" i="60" s="1"/>
  <c r="AR90" i="62"/>
  <c r="G124" i="60" s="1"/>
  <c r="AQ90" i="62"/>
  <c r="F124" i="60" s="1"/>
  <c r="AP90" i="62"/>
  <c r="E124" i="60" s="1"/>
  <c r="AO90" i="62"/>
  <c r="D124" i="60" s="1"/>
  <c r="AN90" i="62"/>
  <c r="C124" i="60" s="1"/>
  <c r="AM90" i="62"/>
  <c r="B124" i="60" s="1"/>
  <c r="AI94" i="62"/>
  <c r="D89" i="107" s="1"/>
  <c r="AH94" i="62"/>
  <c r="C89" i="107" s="1"/>
  <c r="AB89" i="62"/>
  <c r="BE89" i="62"/>
  <c r="T123" i="60" s="1"/>
  <c r="BD89" i="62"/>
  <c r="S123" i="60" s="1"/>
  <c r="BC89" i="62"/>
  <c r="R123" i="60" s="1"/>
  <c r="BB89" i="62"/>
  <c r="Q123" i="60" s="1"/>
  <c r="BA89" i="62"/>
  <c r="P123" i="60" s="1"/>
  <c r="AZ89" i="62"/>
  <c r="O123" i="60" s="1"/>
  <c r="AY89" i="62"/>
  <c r="N123" i="60" s="1"/>
  <c r="AX89" i="62"/>
  <c r="M123" i="60" s="1"/>
  <c r="AW89" i="62"/>
  <c r="L123" i="60" s="1"/>
  <c r="AV89" i="62"/>
  <c r="K123" i="60" s="1"/>
  <c r="AU89" i="62"/>
  <c r="J123" i="60" s="1"/>
  <c r="AT89" i="62"/>
  <c r="I123" i="60" s="1"/>
  <c r="AS89" i="62"/>
  <c r="H123" i="60" s="1"/>
  <c r="AR89" i="62"/>
  <c r="G123" i="60" s="1"/>
  <c r="AQ89" i="62"/>
  <c r="F123" i="60" s="1"/>
  <c r="AP89" i="62"/>
  <c r="E123" i="60" s="1"/>
  <c r="AO89" i="62"/>
  <c r="D123" i="60" s="1"/>
  <c r="AN89" i="62"/>
  <c r="C123" i="60" s="1"/>
  <c r="AM89" i="62"/>
  <c r="B123" i="60" s="1"/>
  <c r="AI93" i="62"/>
  <c r="D88" i="107" s="1"/>
  <c r="AH93" i="62"/>
  <c r="AB88" i="62"/>
  <c r="BE88" i="62"/>
  <c r="T122" i="60" s="1"/>
  <c r="BD88" i="62"/>
  <c r="S122" i="60" s="1"/>
  <c r="BC88" i="62"/>
  <c r="R122" i="60" s="1"/>
  <c r="BB88" i="62"/>
  <c r="Q122" i="60" s="1"/>
  <c r="BA88" i="62"/>
  <c r="P122" i="60" s="1"/>
  <c r="AZ88" i="62"/>
  <c r="O122" i="60" s="1"/>
  <c r="AY88" i="62"/>
  <c r="N122" i="60" s="1"/>
  <c r="AX88" i="62"/>
  <c r="M122" i="60" s="1"/>
  <c r="AW88" i="62"/>
  <c r="L122" i="60" s="1"/>
  <c r="AV88" i="62"/>
  <c r="K122" i="60" s="1"/>
  <c r="AU88" i="62"/>
  <c r="J122" i="60" s="1"/>
  <c r="AT88" i="62"/>
  <c r="I122" i="60" s="1"/>
  <c r="AS88" i="62"/>
  <c r="H122" i="60" s="1"/>
  <c r="AR88" i="62"/>
  <c r="G122" i="60" s="1"/>
  <c r="AQ88" i="62"/>
  <c r="F122" i="60" s="1"/>
  <c r="AP88" i="62"/>
  <c r="E122" i="60" s="1"/>
  <c r="AO88" i="62"/>
  <c r="D122" i="60" s="1"/>
  <c r="AN88" i="62"/>
  <c r="C122" i="60" s="1"/>
  <c r="AM88" i="62"/>
  <c r="B122" i="60" s="1"/>
  <c r="AI92" i="62"/>
  <c r="D87" i="107" s="1"/>
  <c r="AH92" i="62"/>
  <c r="C87" i="107" s="1"/>
  <c r="AB87" i="62"/>
  <c r="BE87" i="62"/>
  <c r="T121" i="60" s="1"/>
  <c r="BD87" i="62"/>
  <c r="S121" i="60" s="1"/>
  <c r="BC87" i="62"/>
  <c r="R121" i="60" s="1"/>
  <c r="BB87" i="62"/>
  <c r="Q121" i="60" s="1"/>
  <c r="BA87" i="62"/>
  <c r="P121" i="60" s="1"/>
  <c r="AZ87" i="62"/>
  <c r="O121" i="60" s="1"/>
  <c r="AY87" i="62"/>
  <c r="N121" i="60" s="1"/>
  <c r="AX87" i="62"/>
  <c r="M121" i="60" s="1"/>
  <c r="AW87" i="62"/>
  <c r="L121" i="60" s="1"/>
  <c r="AV87" i="62"/>
  <c r="K121" i="60" s="1"/>
  <c r="AU87" i="62"/>
  <c r="J121" i="60" s="1"/>
  <c r="AT87" i="62"/>
  <c r="I121" i="60" s="1"/>
  <c r="AS87" i="62"/>
  <c r="H121" i="60" s="1"/>
  <c r="AR87" i="62"/>
  <c r="G121" i="60" s="1"/>
  <c r="AQ87" i="62"/>
  <c r="F121" i="60" s="1"/>
  <c r="AP87" i="62"/>
  <c r="E121" i="60" s="1"/>
  <c r="AO87" i="62"/>
  <c r="D121" i="60" s="1"/>
  <c r="AN87" i="62"/>
  <c r="C121" i="60" s="1"/>
  <c r="AM87" i="62"/>
  <c r="B121" i="60" s="1"/>
  <c r="AI91" i="62"/>
  <c r="D86" i="107" s="1"/>
  <c r="AH91" i="62"/>
  <c r="C86" i="107" s="1"/>
  <c r="BE86" i="62"/>
  <c r="T120" i="60" s="1"/>
  <c r="BD86" i="62"/>
  <c r="S120" i="60" s="1"/>
  <c r="BC86" i="62"/>
  <c r="R120" i="60" s="1"/>
  <c r="BB86" i="62"/>
  <c r="Q120" i="60" s="1"/>
  <c r="BA86" i="62"/>
  <c r="P120" i="60" s="1"/>
  <c r="AZ86" i="62"/>
  <c r="O120" i="60" s="1"/>
  <c r="AY86" i="62"/>
  <c r="N120" i="60" s="1"/>
  <c r="AX86" i="62"/>
  <c r="M120" i="60" s="1"/>
  <c r="AW86" i="62"/>
  <c r="L120" i="60" s="1"/>
  <c r="AV86" i="62"/>
  <c r="K120" i="60" s="1"/>
  <c r="AU86" i="62"/>
  <c r="J120" i="60" s="1"/>
  <c r="AT86" i="62"/>
  <c r="I120" i="60" s="1"/>
  <c r="AS86" i="62"/>
  <c r="H120" i="60" s="1"/>
  <c r="AR86" i="62"/>
  <c r="G120" i="60" s="1"/>
  <c r="AQ86" i="62"/>
  <c r="F120" i="60" s="1"/>
  <c r="AP86" i="62"/>
  <c r="E120" i="60" s="1"/>
  <c r="AO86" i="62"/>
  <c r="D120" i="60" s="1"/>
  <c r="AN86" i="62"/>
  <c r="C120" i="60" s="1"/>
  <c r="AM86" i="62"/>
  <c r="B120" i="60" s="1"/>
  <c r="AI90" i="62"/>
  <c r="D85" i="107" s="1"/>
  <c r="AH90" i="62"/>
  <c r="C85" i="107" s="1"/>
  <c r="AB85" i="62"/>
  <c r="AB93" i="62" s="1"/>
  <c r="AB97" i="62" s="1"/>
  <c r="AA85" i="62"/>
  <c r="AA93" i="62" s="1"/>
  <c r="AA97" i="62" s="1"/>
  <c r="Z85" i="62"/>
  <c r="Z93" i="62" s="1"/>
  <c r="Z97" i="62" s="1"/>
  <c r="Y85" i="62"/>
  <c r="Y93" i="62" s="1"/>
  <c r="Y97" i="62" s="1"/>
  <c r="X85" i="62"/>
  <c r="X93" i="62" s="1"/>
  <c r="X97" i="62" s="1"/>
  <c r="W85" i="62"/>
  <c r="W93" i="62" s="1"/>
  <c r="W97" i="62" s="1"/>
  <c r="V85" i="62"/>
  <c r="V93" i="62" s="1"/>
  <c r="V97" i="62" s="1"/>
  <c r="U85" i="62"/>
  <c r="U93" i="62" s="1"/>
  <c r="U97" i="62" s="1"/>
  <c r="T85" i="62"/>
  <c r="T93" i="62" s="1"/>
  <c r="T97" i="62" s="1"/>
  <c r="S85" i="62"/>
  <c r="S93" i="62" s="1"/>
  <c r="S97" i="62" s="1"/>
  <c r="R85" i="62"/>
  <c r="R93" i="62" s="1"/>
  <c r="R97" i="62" s="1"/>
  <c r="Q85" i="62"/>
  <c r="Q93" i="62" s="1"/>
  <c r="Q97" i="62" s="1"/>
  <c r="P85" i="62"/>
  <c r="P93" i="62" s="1"/>
  <c r="P97" i="62" s="1"/>
  <c r="O85" i="62"/>
  <c r="O93" i="62" s="1"/>
  <c r="O97" i="62" s="1"/>
  <c r="N85" i="62"/>
  <c r="N93" i="62" s="1"/>
  <c r="N97" i="62" s="1"/>
  <c r="M85" i="62"/>
  <c r="M93" i="62" s="1"/>
  <c r="M97" i="62" s="1"/>
  <c r="L85" i="62"/>
  <c r="L93" i="62" s="1"/>
  <c r="L97" i="62" s="1"/>
  <c r="K85" i="62"/>
  <c r="K93" i="62" s="1"/>
  <c r="K97" i="62" s="1"/>
  <c r="J85" i="62"/>
  <c r="J93" i="62" s="1"/>
  <c r="J97" i="62" s="1"/>
  <c r="C85" i="62"/>
  <c r="B85" i="62"/>
  <c r="BE85" i="62"/>
  <c r="T119" i="60" s="1"/>
  <c r="BD85" i="62"/>
  <c r="S119" i="60" s="1"/>
  <c r="BC85" i="62"/>
  <c r="R119" i="60" s="1"/>
  <c r="BB85" i="62"/>
  <c r="Q119" i="60" s="1"/>
  <c r="BA85" i="62"/>
  <c r="P119" i="60" s="1"/>
  <c r="AZ85" i="62"/>
  <c r="O119" i="60" s="1"/>
  <c r="AY85" i="62"/>
  <c r="N119" i="60" s="1"/>
  <c r="AX85" i="62"/>
  <c r="M119" i="60" s="1"/>
  <c r="AW85" i="62"/>
  <c r="L119" i="60" s="1"/>
  <c r="AV85" i="62"/>
  <c r="K119" i="60" s="1"/>
  <c r="AU85" i="62"/>
  <c r="J119" i="60" s="1"/>
  <c r="AT85" i="62"/>
  <c r="I119" i="60" s="1"/>
  <c r="AS85" i="62"/>
  <c r="H119" i="60" s="1"/>
  <c r="AR85" i="62"/>
  <c r="G119" i="60" s="1"/>
  <c r="AQ85" i="62"/>
  <c r="F119" i="60" s="1"/>
  <c r="AP85" i="62"/>
  <c r="E119" i="60" s="1"/>
  <c r="AO85" i="62"/>
  <c r="D119" i="60" s="1"/>
  <c r="AN85" i="62"/>
  <c r="C119" i="60" s="1"/>
  <c r="AM85" i="62"/>
  <c r="B119" i="60" s="1"/>
  <c r="AI89" i="62"/>
  <c r="D84" i="107" s="1"/>
  <c r="AH89" i="62"/>
  <c r="H84" i="62"/>
  <c r="I84" i="62" s="1"/>
  <c r="BE84" i="62"/>
  <c r="T118" i="60" s="1"/>
  <c r="BD84" i="62"/>
  <c r="S118" i="60" s="1"/>
  <c r="BC84" i="62"/>
  <c r="R118" i="60" s="1"/>
  <c r="BB84" i="62"/>
  <c r="Q118" i="60" s="1"/>
  <c r="BA84" i="62"/>
  <c r="P118" i="60" s="1"/>
  <c r="AZ84" i="62"/>
  <c r="O118" i="60" s="1"/>
  <c r="AY84" i="62"/>
  <c r="N118" i="60" s="1"/>
  <c r="AX84" i="62"/>
  <c r="M118" i="60" s="1"/>
  <c r="AW84" i="62"/>
  <c r="L118" i="60" s="1"/>
  <c r="AV84" i="62"/>
  <c r="K118" i="60" s="1"/>
  <c r="AU84" i="62"/>
  <c r="J118" i="60" s="1"/>
  <c r="AT84" i="62"/>
  <c r="I118" i="60" s="1"/>
  <c r="AS84" i="62"/>
  <c r="H118" i="60" s="1"/>
  <c r="AR84" i="62"/>
  <c r="G118" i="60" s="1"/>
  <c r="AQ84" i="62"/>
  <c r="F118" i="60" s="1"/>
  <c r="AP84" i="62"/>
  <c r="E118" i="60" s="1"/>
  <c r="AO84" i="62"/>
  <c r="D118" i="60" s="1"/>
  <c r="AN84" i="62"/>
  <c r="C118" i="60" s="1"/>
  <c r="AM84" i="62"/>
  <c r="B118" i="60" s="1"/>
  <c r="AI88" i="62"/>
  <c r="D83" i="107" s="1"/>
  <c r="AH88" i="62"/>
  <c r="C83" i="107" s="1"/>
  <c r="H83" i="62"/>
  <c r="I83" i="62" s="1"/>
  <c r="BE83" i="62"/>
  <c r="T117" i="60" s="1"/>
  <c r="BD83" i="62"/>
  <c r="S117" i="60" s="1"/>
  <c r="BC83" i="62"/>
  <c r="R117" i="60" s="1"/>
  <c r="BB83" i="62"/>
  <c r="Q117" i="60" s="1"/>
  <c r="BA83" i="62"/>
  <c r="P117" i="60" s="1"/>
  <c r="AZ83" i="62"/>
  <c r="O117" i="60" s="1"/>
  <c r="AY83" i="62"/>
  <c r="N117" i="60" s="1"/>
  <c r="AX83" i="62"/>
  <c r="M117" i="60" s="1"/>
  <c r="AW83" i="62"/>
  <c r="L117" i="60" s="1"/>
  <c r="AV83" i="62"/>
  <c r="K117" i="60" s="1"/>
  <c r="AU83" i="62"/>
  <c r="J117" i="60" s="1"/>
  <c r="AT83" i="62"/>
  <c r="I117" i="60" s="1"/>
  <c r="AS83" i="62"/>
  <c r="H117" i="60" s="1"/>
  <c r="AR83" i="62"/>
  <c r="G117" i="60" s="1"/>
  <c r="AQ83" i="62"/>
  <c r="F117" i="60" s="1"/>
  <c r="AP83" i="62"/>
  <c r="E117" i="60" s="1"/>
  <c r="AO83" i="62"/>
  <c r="D117" i="60" s="1"/>
  <c r="AN83" i="62"/>
  <c r="C117" i="60" s="1"/>
  <c r="AM83" i="62"/>
  <c r="B117" i="60" s="1"/>
  <c r="AI87" i="62"/>
  <c r="AH87" i="62"/>
  <c r="BE82" i="62"/>
  <c r="T116" i="60" s="1"/>
  <c r="BD82" i="62"/>
  <c r="S116" i="60" s="1"/>
  <c r="BC82" i="62"/>
  <c r="R116" i="60" s="1"/>
  <c r="BB82" i="62"/>
  <c r="Q116" i="60" s="1"/>
  <c r="BA82" i="62"/>
  <c r="P116" i="60" s="1"/>
  <c r="AZ82" i="62"/>
  <c r="O116" i="60" s="1"/>
  <c r="AY82" i="62"/>
  <c r="N116" i="60" s="1"/>
  <c r="AX82" i="62"/>
  <c r="M116" i="60" s="1"/>
  <c r="AW82" i="62"/>
  <c r="L116" i="60" s="1"/>
  <c r="AV82" i="62"/>
  <c r="K116" i="60" s="1"/>
  <c r="AU82" i="62"/>
  <c r="J116" i="60" s="1"/>
  <c r="AT82" i="62"/>
  <c r="I116" i="60" s="1"/>
  <c r="AS82" i="62"/>
  <c r="H116" i="60" s="1"/>
  <c r="AR82" i="62"/>
  <c r="G116" i="60" s="1"/>
  <c r="AQ82" i="62"/>
  <c r="F116" i="60" s="1"/>
  <c r="AP82" i="62"/>
  <c r="E116" i="60" s="1"/>
  <c r="AO82" i="62"/>
  <c r="D116" i="60" s="1"/>
  <c r="AN82" i="62"/>
  <c r="C116" i="60" s="1"/>
  <c r="AM82" i="62"/>
  <c r="B116" i="60" s="1"/>
  <c r="AI86" i="62"/>
  <c r="D81" i="107" s="1"/>
  <c r="AH86" i="62"/>
  <c r="C81" i="107" s="1"/>
  <c r="BE81" i="62"/>
  <c r="T115" i="60" s="1"/>
  <c r="BD81" i="62"/>
  <c r="S115" i="60" s="1"/>
  <c r="BC81" i="62"/>
  <c r="R115" i="60" s="1"/>
  <c r="BB81" i="62"/>
  <c r="Q115" i="60" s="1"/>
  <c r="BA81" i="62"/>
  <c r="P115" i="60" s="1"/>
  <c r="AZ81" i="62"/>
  <c r="O115" i="60" s="1"/>
  <c r="AY81" i="62"/>
  <c r="N115" i="60" s="1"/>
  <c r="AX81" i="62"/>
  <c r="M115" i="60" s="1"/>
  <c r="AW81" i="62"/>
  <c r="L115" i="60" s="1"/>
  <c r="AV81" i="62"/>
  <c r="K115" i="60" s="1"/>
  <c r="AU81" i="62"/>
  <c r="J115" i="60" s="1"/>
  <c r="AT81" i="62"/>
  <c r="I115" i="60" s="1"/>
  <c r="AS81" i="62"/>
  <c r="H115" i="60" s="1"/>
  <c r="AR81" i="62"/>
  <c r="G115" i="60" s="1"/>
  <c r="AQ81" i="62"/>
  <c r="F115" i="60" s="1"/>
  <c r="AP81" i="62"/>
  <c r="E115" i="60" s="1"/>
  <c r="AO81" i="62"/>
  <c r="D115" i="60" s="1"/>
  <c r="AN81" i="62"/>
  <c r="C115" i="60" s="1"/>
  <c r="AM81" i="62"/>
  <c r="B115" i="60" s="1"/>
  <c r="H80" i="62"/>
  <c r="I80" i="62" s="1"/>
  <c r="BE80" i="62"/>
  <c r="T114" i="60" s="1"/>
  <c r="BD80" i="62"/>
  <c r="S114" i="60" s="1"/>
  <c r="BC80" i="62"/>
  <c r="R114" i="60" s="1"/>
  <c r="BB80" i="62"/>
  <c r="Q114" i="60" s="1"/>
  <c r="BA80" i="62"/>
  <c r="P114" i="60" s="1"/>
  <c r="AZ80" i="62"/>
  <c r="O114" i="60" s="1"/>
  <c r="AY80" i="62"/>
  <c r="N114" i="60" s="1"/>
  <c r="AX80" i="62"/>
  <c r="M114" i="60" s="1"/>
  <c r="AW80" i="62"/>
  <c r="L114" i="60" s="1"/>
  <c r="AV80" i="62"/>
  <c r="K114" i="60" s="1"/>
  <c r="AU80" i="62"/>
  <c r="J114" i="60" s="1"/>
  <c r="AT80" i="62"/>
  <c r="I114" i="60" s="1"/>
  <c r="AS80" i="62"/>
  <c r="H114" i="60" s="1"/>
  <c r="AR80" i="62"/>
  <c r="G114" i="60" s="1"/>
  <c r="AQ80" i="62"/>
  <c r="F114" i="60" s="1"/>
  <c r="AP80" i="62"/>
  <c r="E114" i="60" s="1"/>
  <c r="AO80" i="62"/>
  <c r="D114" i="60" s="1"/>
  <c r="AN80" i="62"/>
  <c r="C114" i="60" s="1"/>
  <c r="AM80" i="62"/>
  <c r="B114" i="60" s="1"/>
  <c r="AI83" i="62"/>
  <c r="D78" i="107" s="1"/>
  <c r="AH83" i="62"/>
  <c r="BE79" i="62"/>
  <c r="T113" i="60" s="1"/>
  <c r="BD79" i="62"/>
  <c r="S113" i="60" s="1"/>
  <c r="BC79" i="62"/>
  <c r="R113" i="60" s="1"/>
  <c r="BB79" i="62"/>
  <c r="Q113" i="60" s="1"/>
  <c r="BA79" i="62"/>
  <c r="P113" i="60" s="1"/>
  <c r="AZ79" i="62"/>
  <c r="O113" i="60" s="1"/>
  <c r="AY79" i="62"/>
  <c r="N113" i="60" s="1"/>
  <c r="AX79" i="62"/>
  <c r="M113" i="60" s="1"/>
  <c r="AW79" i="62"/>
  <c r="L113" i="60" s="1"/>
  <c r="AV79" i="62"/>
  <c r="K113" i="60" s="1"/>
  <c r="AU79" i="62"/>
  <c r="J113" i="60" s="1"/>
  <c r="AT79" i="62"/>
  <c r="I113" i="60" s="1"/>
  <c r="AS79" i="62"/>
  <c r="H113" i="60" s="1"/>
  <c r="AR79" i="62"/>
  <c r="G113" i="60" s="1"/>
  <c r="AQ79" i="62"/>
  <c r="F113" i="60" s="1"/>
  <c r="AP79" i="62"/>
  <c r="E113" i="60" s="1"/>
  <c r="AO79" i="62"/>
  <c r="D113" i="60" s="1"/>
  <c r="AN79" i="62"/>
  <c r="C113" i="60" s="1"/>
  <c r="AM79" i="62"/>
  <c r="B113" i="60" s="1"/>
  <c r="AI82" i="62"/>
  <c r="D77" i="107" s="1"/>
  <c r="AH82" i="62"/>
  <c r="C77" i="107" s="1"/>
  <c r="BE78" i="62"/>
  <c r="T112" i="60" s="1"/>
  <c r="BD78" i="62"/>
  <c r="S112" i="60" s="1"/>
  <c r="BC78" i="62"/>
  <c r="R112" i="60" s="1"/>
  <c r="BB78" i="62"/>
  <c r="Q112" i="60" s="1"/>
  <c r="BA78" i="62"/>
  <c r="P112" i="60" s="1"/>
  <c r="AZ78" i="62"/>
  <c r="O112" i="60" s="1"/>
  <c r="AY78" i="62"/>
  <c r="N112" i="60" s="1"/>
  <c r="AX78" i="62"/>
  <c r="M112" i="60" s="1"/>
  <c r="AW78" i="62"/>
  <c r="L112" i="60" s="1"/>
  <c r="AV78" i="62"/>
  <c r="K112" i="60" s="1"/>
  <c r="AU78" i="62"/>
  <c r="J112" i="60" s="1"/>
  <c r="AT78" i="62"/>
  <c r="I112" i="60" s="1"/>
  <c r="AS78" i="62"/>
  <c r="H112" i="60" s="1"/>
  <c r="AR78" i="62"/>
  <c r="G112" i="60" s="1"/>
  <c r="AQ78" i="62"/>
  <c r="F112" i="60" s="1"/>
  <c r="AP78" i="62"/>
  <c r="E112" i="60" s="1"/>
  <c r="AO78" i="62"/>
  <c r="D112" i="60" s="1"/>
  <c r="AN78" i="62"/>
  <c r="C112" i="60" s="1"/>
  <c r="AM78" i="62"/>
  <c r="B112" i="60" s="1"/>
  <c r="AI81" i="62"/>
  <c r="D76" i="107" s="1"/>
  <c r="AH81" i="62"/>
  <c r="C76" i="107" s="1"/>
  <c r="H77" i="62"/>
  <c r="I77" i="62" s="1"/>
  <c r="BE77" i="62"/>
  <c r="T111" i="60" s="1"/>
  <c r="BD77" i="62"/>
  <c r="S111" i="60" s="1"/>
  <c r="BC77" i="62"/>
  <c r="R111" i="60" s="1"/>
  <c r="BB77" i="62"/>
  <c r="Q111" i="60" s="1"/>
  <c r="BA77" i="62"/>
  <c r="P111" i="60" s="1"/>
  <c r="AZ77" i="62"/>
  <c r="O111" i="60" s="1"/>
  <c r="AY77" i="62"/>
  <c r="N111" i="60" s="1"/>
  <c r="AX77" i="62"/>
  <c r="M111" i="60" s="1"/>
  <c r="AW77" i="62"/>
  <c r="L111" i="60" s="1"/>
  <c r="AV77" i="62"/>
  <c r="K111" i="60" s="1"/>
  <c r="AU77" i="62"/>
  <c r="J111" i="60" s="1"/>
  <c r="AT77" i="62"/>
  <c r="I111" i="60" s="1"/>
  <c r="AS77" i="62"/>
  <c r="H111" i="60" s="1"/>
  <c r="AR77" i="62"/>
  <c r="G111" i="60" s="1"/>
  <c r="AQ77" i="62"/>
  <c r="F111" i="60" s="1"/>
  <c r="AP77" i="62"/>
  <c r="E111" i="60" s="1"/>
  <c r="AO77" i="62"/>
  <c r="D111" i="60" s="1"/>
  <c r="AN77" i="62"/>
  <c r="C111" i="60" s="1"/>
  <c r="AM77" i="62"/>
  <c r="B111" i="60" s="1"/>
  <c r="AI80" i="62"/>
  <c r="D75" i="107" s="1"/>
  <c r="AH80" i="62"/>
  <c r="H76" i="62"/>
  <c r="I76" i="62" s="1"/>
  <c r="BE76" i="62"/>
  <c r="T110" i="60" s="1"/>
  <c r="BD76" i="62"/>
  <c r="S110" i="60" s="1"/>
  <c r="BC76" i="62"/>
  <c r="R110" i="60" s="1"/>
  <c r="BB76" i="62"/>
  <c r="Q110" i="60" s="1"/>
  <c r="BA76" i="62"/>
  <c r="P110" i="60" s="1"/>
  <c r="AZ76" i="62"/>
  <c r="O110" i="60" s="1"/>
  <c r="AY76" i="62"/>
  <c r="N110" i="60" s="1"/>
  <c r="AX76" i="62"/>
  <c r="M110" i="60" s="1"/>
  <c r="AW76" i="62"/>
  <c r="L110" i="60" s="1"/>
  <c r="AV76" i="62"/>
  <c r="K110" i="60" s="1"/>
  <c r="AU76" i="62"/>
  <c r="J110" i="60" s="1"/>
  <c r="AT76" i="62"/>
  <c r="I110" i="60" s="1"/>
  <c r="AS76" i="62"/>
  <c r="H110" i="60" s="1"/>
  <c r="AR76" i="62"/>
  <c r="G110" i="60" s="1"/>
  <c r="AQ76" i="62"/>
  <c r="F110" i="60" s="1"/>
  <c r="AP76" i="62"/>
  <c r="E110" i="60" s="1"/>
  <c r="AO76" i="62"/>
  <c r="D110" i="60" s="1"/>
  <c r="AN76" i="62"/>
  <c r="C110" i="60" s="1"/>
  <c r="AM76" i="62"/>
  <c r="B110" i="60" s="1"/>
  <c r="AI79" i="62"/>
  <c r="D74" i="107" s="1"/>
  <c r="AH79" i="62"/>
  <c r="C74" i="107" s="1"/>
  <c r="H75" i="62"/>
  <c r="I75" i="62" s="1"/>
  <c r="BE75" i="62"/>
  <c r="T109" i="60" s="1"/>
  <c r="BD75" i="62"/>
  <c r="S109" i="60" s="1"/>
  <c r="BC75" i="62"/>
  <c r="R109" i="60" s="1"/>
  <c r="BB75" i="62"/>
  <c r="Q109" i="60" s="1"/>
  <c r="BA75" i="62"/>
  <c r="P109" i="60" s="1"/>
  <c r="AZ75" i="62"/>
  <c r="O109" i="60" s="1"/>
  <c r="AY75" i="62"/>
  <c r="N109" i="60" s="1"/>
  <c r="AX75" i="62"/>
  <c r="M109" i="60" s="1"/>
  <c r="AW75" i="62"/>
  <c r="L109" i="60" s="1"/>
  <c r="AV75" i="62"/>
  <c r="K109" i="60" s="1"/>
  <c r="AU75" i="62"/>
  <c r="J109" i="60" s="1"/>
  <c r="AT75" i="62"/>
  <c r="I109" i="60" s="1"/>
  <c r="AS75" i="62"/>
  <c r="H109" i="60" s="1"/>
  <c r="AR75" i="62"/>
  <c r="G109" i="60" s="1"/>
  <c r="AQ75" i="62"/>
  <c r="F109" i="60" s="1"/>
  <c r="AP75" i="62"/>
  <c r="E109" i="60" s="1"/>
  <c r="AO75" i="62"/>
  <c r="D109" i="60" s="1"/>
  <c r="AN75" i="62"/>
  <c r="C109" i="60" s="1"/>
  <c r="AM75" i="62"/>
  <c r="B109" i="60" s="1"/>
  <c r="AI78" i="62"/>
  <c r="D73" i="107" s="1"/>
  <c r="AH78" i="62"/>
  <c r="C73" i="107" s="1"/>
  <c r="H74" i="62"/>
  <c r="I74" i="62" s="1"/>
  <c r="BE74" i="62"/>
  <c r="T108" i="60" s="1"/>
  <c r="BD74" i="62"/>
  <c r="S108" i="60" s="1"/>
  <c r="BC74" i="62"/>
  <c r="R108" i="60" s="1"/>
  <c r="BB74" i="62"/>
  <c r="Q108" i="60" s="1"/>
  <c r="BA74" i="62"/>
  <c r="P108" i="60" s="1"/>
  <c r="AZ74" i="62"/>
  <c r="O108" i="60" s="1"/>
  <c r="AY74" i="62"/>
  <c r="N108" i="60" s="1"/>
  <c r="AX74" i="62"/>
  <c r="M108" i="60" s="1"/>
  <c r="AW74" i="62"/>
  <c r="L108" i="60" s="1"/>
  <c r="AV74" i="62"/>
  <c r="K108" i="60" s="1"/>
  <c r="AU74" i="62"/>
  <c r="J108" i="60" s="1"/>
  <c r="AT74" i="62"/>
  <c r="I108" i="60" s="1"/>
  <c r="AS74" i="62"/>
  <c r="H108" i="60" s="1"/>
  <c r="AR74" i="62"/>
  <c r="G108" i="60" s="1"/>
  <c r="AQ74" i="62"/>
  <c r="F108" i="60" s="1"/>
  <c r="AP74" i="62"/>
  <c r="E108" i="60" s="1"/>
  <c r="AO74" i="62"/>
  <c r="D108" i="60" s="1"/>
  <c r="AN74" i="62"/>
  <c r="C108" i="60" s="1"/>
  <c r="AM74" i="62"/>
  <c r="B108" i="60" s="1"/>
  <c r="AI77" i="62"/>
  <c r="D72" i="107" s="1"/>
  <c r="AH77" i="62"/>
  <c r="H73" i="62"/>
  <c r="I73" i="62" s="1"/>
  <c r="BE73" i="62"/>
  <c r="T107" i="60" s="1"/>
  <c r="BD73" i="62"/>
  <c r="S107" i="60" s="1"/>
  <c r="BC73" i="62"/>
  <c r="R107" i="60" s="1"/>
  <c r="BB73" i="62"/>
  <c r="Q107" i="60" s="1"/>
  <c r="BA73" i="62"/>
  <c r="P107" i="60" s="1"/>
  <c r="AZ73" i="62"/>
  <c r="O107" i="60" s="1"/>
  <c r="AY73" i="62"/>
  <c r="N107" i="60" s="1"/>
  <c r="AX73" i="62"/>
  <c r="M107" i="60" s="1"/>
  <c r="AW73" i="62"/>
  <c r="L107" i="60" s="1"/>
  <c r="AV73" i="62"/>
  <c r="K107" i="60" s="1"/>
  <c r="AU73" i="62"/>
  <c r="J107" i="60" s="1"/>
  <c r="AT73" i="62"/>
  <c r="I107" i="60" s="1"/>
  <c r="AS73" i="62"/>
  <c r="H107" i="60" s="1"/>
  <c r="AR73" i="62"/>
  <c r="G107" i="60" s="1"/>
  <c r="AQ73" i="62"/>
  <c r="F107" i="60" s="1"/>
  <c r="AP73" i="62"/>
  <c r="E107" i="60" s="1"/>
  <c r="AO73" i="62"/>
  <c r="D107" i="60" s="1"/>
  <c r="AN73" i="62"/>
  <c r="C107" i="60" s="1"/>
  <c r="AM73" i="62"/>
  <c r="B107" i="60" s="1"/>
  <c r="AI76" i="62"/>
  <c r="AH76" i="62"/>
  <c r="BE72" i="62"/>
  <c r="T106" i="60" s="1"/>
  <c r="BD72" i="62"/>
  <c r="S106" i="60" s="1"/>
  <c r="BC72" i="62"/>
  <c r="R106" i="60" s="1"/>
  <c r="BB72" i="62"/>
  <c r="Q106" i="60" s="1"/>
  <c r="BA72" i="62"/>
  <c r="P106" i="60" s="1"/>
  <c r="AZ72" i="62"/>
  <c r="O106" i="60" s="1"/>
  <c r="AY72" i="62"/>
  <c r="N106" i="60" s="1"/>
  <c r="AX72" i="62"/>
  <c r="M106" i="60" s="1"/>
  <c r="AW72" i="62"/>
  <c r="L106" i="60" s="1"/>
  <c r="AV72" i="62"/>
  <c r="K106" i="60" s="1"/>
  <c r="AU72" i="62"/>
  <c r="J106" i="60" s="1"/>
  <c r="AT72" i="62"/>
  <c r="I106" i="60" s="1"/>
  <c r="AS72" i="62"/>
  <c r="H106" i="60" s="1"/>
  <c r="AR72" i="62"/>
  <c r="G106" i="60" s="1"/>
  <c r="AQ72" i="62"/>
  <c r="F106" i="60" s="1"/>
  <c r="AP72" i="62"/>
  <c r="E106" i="60" s="1"/>
  <c r="AO72" i="62"/>
  <c r="D106" i="60" s="1"/>
  <c r="AN72" i="62"/>
  <c r="C106" i="60" s="1"/>
  <c r="AM72" i="62"/>
  <c r="B106" i="60" s="1"/>
  <c r="AI75" i="62"/>
  <c r="D70" i="107" s="1"/>
  <c r="AH75" i="62"/>
  <c r="BE71" i="62"/>
  <c r="T105" i="60" s="1"/>
  <c r="BD71" i="62"/>
  <c r="S105" i="60" s="1"/>
  <c r="BC71" i="62"/>
  <c r="R105" i="60" s="1"/>
  <c r="BB71" i="62"/>
  <c r="Q105" i="60" s="1"/>
  <c r="BA71" i="62"/>
  <c r="P105" i="60" s="1"/>
  <c r="AZ71" i="62"/>
  <c r="O105" i="60" s="1"/>
  <c r="AY71" i="62"/>
  <c r="N105" i="60" s="1"/>
  <c r="AX71" i="62"/>
  <c r="M105" i="60" s="1"/>
  <c r="AW71" i="62"/>
  <c r="L105" i="60" s="1"/>
  <c r="AV71" i="62"/>
  <c r="K105" i="60" s="1"/>
  <c r="AU71" i="62"/>
  <c r="J105" i="60" s="1"/>
  <c r="AT71" i="62"/>
  <c r="I105" i="60" s="1"/>
  <c r="AS71" i="62"/>
  <c r="H105" i="60" s="1"/>
  <c r="AR71" i="62"/>
  <c r="G105" i="60" s="1"/>
  <c r="AQ71" i="62"/>
  <c r="F105" i="60" s="1"/>
  <c r="AP71" i="62"/>
  <c r="E105" i="60" s="1"/>
  <c r="AO71" i="62"/>
  <c r="D105" i="60" s="1"/>
  <c r="AN71" i="62"/>
  <c r="C105" i="60" s="1"/>
  <c r="AM71" i="62"/>
  <c r="B105" i="60" s="1"/>
  <c r="AI74" i="62"/>
  <c r="D69" i="107" s="1"/>
  <c r="AH74" i="62"/>
  <c r="C69" i="107" s="1"/>
  <c r="BE70" i="62"/>
  <c r="T104" i="60" s="1"/>
  <c r="BD70" i="62"/>
  <c r="S104" i="60" s="1"/>
  <c r="BC70" i="62"/>
  <c r="R104" i="60" s="1"/>
  <c r="BB70" i="62"/>
  <c r="Q104" i="60" s="1"/>
  <c r="BA70" i="62"/>
  <c r="P104" i="60" s="1"/>
  <c r="AZ70" i="62"/>
  <c r="O104" i="60" s="1"/>
  <c r="AY70" i="62"/>
  <c r="N104" i="60" s="1"/>
  <c r="AX70" i="62"/>
  <c r="M104" i="60" s="1"/>
  <c r="AW70" i="62"/>
  <c r="L104" i="60" s="1"/>
  <c r="AV70" i="62"/>
  <c r="K104" i="60" s="1"/>
  <c r="AU70" i="62"/>
  <c r="J104" i="60" s="1"/>
  <c r="AT70" i="62"/>
  <c r="I104" i="60" s="1"/>
  <c r="AS70" i="62"/>
  <c r="H104" i="60" s="1"/>
  <c r="AR70" i="62"/>
  <c r="G104" i="60" s="1"/>
  <c r="AQ70" i="62"/>
  <c r="F104" i="60" s="1"/>
  <c r="AP70" i="62"/>
  <c r="E104" i="60" s="1"/>
  <c r="AO70" i="62"/>
  <c r="D104" i="60" s="1"/>
  <c r="AN70" i="62"/>
  <c r="C104" i="60" s="1"/>
  <c r="AM70" i="62"/>
  <c r="B104" i="60" s="1"/>
  <c r="AI73" i="62"/>
  <c r="D68" i="107" s="1"/>
  <c r="AH73" i="62"/>
  <c r="C68" i="107" s="1"/>
  <c r="H69" i="62"/>
  <c r="I69" i="62" s="1"/>
  <c r="BE69" i="62"/>
  <c r="T103" i="60" s="1"/>
  <c r="BD69" i="62"/>
  <c r="S103" i="60" s="1"/>
  <c r="BC69" i="62"/>
  <c r="R103" i="60" s="1"/>
  <c r="BB69" i="62"/>
  <c r="Q103" i="60" s="1"/>
  <c r="BA69" i="62"/>
  <c r="P103" i="60" s="1"/>
  <c r="AZ69" i="62"/>
  <c r="O103" i="60" s="1"/>
  <c r="AY69" i="62"/>
  <c r="N103" i="60" s="1"/>
  <c r="AX69" i="62"/>
  <c r="M103" i="60" s="1"/>
  <c r="AW69" i="62"/>
  <c r="L103" i="60" s="1"/>
  <c r="AV69" i="62"/>
  <c r="K103" i="60" s="1"/>
  <c r="AU69" i="62"/>
  <c r="J103" i="60" s="1"/>
  <c r="AT69" i="62"/>
  <c r="I103" i="60" s="1"/>
  <c r="AS69" i="62"/>
  <c r="H103" i="60" s="1"/>
  <c r="AR69" i="62"/>
  <c r="G103" i="60" s="1"/>
  <c r="AQ69" i="62"/>
  <c r="F103" i="60" s="1"/>
  <c r="AP69" i="62"/>
  <c r="E103" i="60" s="1"/>
  <c r="AO69" i="62"/>
  <c r="D103" i="60" s="1"/>
  <c r="AN69" i="62"/>
  <c r="C103" i="60" s="1"/>
  <c r="AM69" i="62"/>
  <c r="B103" i="60" s="1"/>
  <c r="AI72" i="62"/>
  <c r="D67" i="107" s="1"/>
  <c r="AH72" i="62"/>
  <c r="H68" i="62"/>
  <c r="I68" i="62" s="1"/>
  <c r="BE68" i="62"/>
  <c r="T102" i="60" s="1"/>
  <c r="BD68" i="62"/>
  <c r="S102" i="60" s="1"/>
  <c r="BC68" i="62"/>
  <c r="R102" i="60" s="1"/>
  <c r="BB68" i="62"/>
  <c r="Q102" i="60" s="1"/>
  <c r="BA68" i="62"/>
  <c r="P102" i="60" s="1"/>
  <c r="AZ68" i="62"/>
  <c r="O102" i="60" s="1"/>
  <c r="AY68" i="62"/>
  <c r="N102" i="60" s="1"/>
  <c r="AX68" i="62"/>
  <c r="M102" i="60" s="1"/>
  <c r="AW68" i="62"/>
  <c r="L102" i="60" s="1"/>
  <c r="AV68" i="62"/>
  <c r="K102" i="60" s="1"/>
  <c r="AU68" i="62"/>
  <c r="J102" i="60" s="1"/>
  <c r="AT68" i="62"/>
  <c r="I102" i="60" s="1"/>
  <c r="AS68" i="62"/>
  <c r="H102" i="60" s="1"/>
  <c r="AR68" i="62"/>
  <c r="G102" i="60" s="1"/>
  <c r="AQ68" i="62"/>
  <c r="F102" i="60" s="1"/>
  <c r="AP68" i="62"/>
  <c r="E102" i="60" s="1"/>
  <c r="AO68" i="62"/>
  <c r="D102" i="60" s="1"/>
  <c r="AN68" i="62"/>
  <c r="C102" i="60" s="1"/>
  <c r="AM68" i="62"/>
  <c r="B102" i="60" s="1"/>
  <c r="AI71" i="62"/>
  <c r="D66" i="107" s="1"/>
  <c r="AH71" i="62"/>
  <c r="H67" i="62"/>
  <c r="I67" i="62" s="1"/>
  <c r="BE67" i="62"/>
  <c r="T101" i="60" s="1"/>
  <c r="BD67" i="62"/>
  <c r="S101" i="60" s="1"/>
  <c r="BC67" i="62"/>
  <c r="R101" i="60" s="1"/>
  <c r="BB67" i="62"/>
  <c r="Q101" i="60" s="1"/>
  <c r="BA67" i="62"/>
  <c r="P101" i="60" s="1"/>
  <c r="AZ67" i="62"/>
  <c r="O101" i="60" s="1"/>
  <c r="AY67" i="62"/>
  <c r="N101" i="60" s="1"/>
  <c r="AX67" i="62"/>
  <c r="M101" i="60" s="1"/>
  <c r="AW67" i="62"/>
  <c r="L101" i="60" s="1"/>
  <c r="AV67" i="62"/>
  <c r="K101" i="60" s="1"/>
  <c r="AU67" i="62"/>
  <c r="J101" i="60" s="1"/>
  <c r="AT67" i="62"/>
  <c r="I101" i="60" s="1"/>
  <c r="AS67" i="62"/>
  <c r="H101" i="60" s="1"/>
  <c r="AR67" i="62"/>
  <c r="G101" i="60" s="1"/>
  <c r="AQ67" i="62"/>
  <c r="F101" i="60" s="1"/>
  <c r="AP67" i="62"/>
  <c r="E101" i="60" s="1"/>
  <c r="AO67" i="62"/>
  <c r="D101" i="60" s="1"/>
  <c r="AN67" i="62"/>
  <c r="C101" i="60" s="1"/>
  <c r="AM67" i="62"/>
  <c r="B101" i="60" s="1"/>
  <c r="H66" i="62"/>
  <c r="I66" i="62" s="1"/>
  <c r="BE66" i="62"/>
  <c r="T100" i="60" s="1"/>
  <c r="BD66" i="62"/>
  <c r="S100" i="60" s="1"/>
  <c r="BC66" i="62"/>
  <c r="R100" i="60" s="1"/>
  <c r="BB66" i="62"/>
  <c r="Q100" i="60" s="1"/>
  <c r="BA66" i="62"/>
  <c r="P100" i="60" s="1"/>
  <c r="AZ66" i="62"/>
  <c r="O100" i="60" s="1"/>
  <c r="AY66" i="62"/>
  <c r="N100" i="60" s="1"/>
  <c r="AX66" i="62"/>
  <c r="M100" i="60" s="1"/>
  <c r="AW66" i="62"/>
  <c r="L100" i="60" s="1"/>
  <c r="AV66" i="62"/>
  <c r="K100" i="60" s="1"/>
  <c r="AU66" i="62"/>
  <c r="J100" i="60" s="1"/>
  <c r="AT66" i="62"/>
  <c r="I100" i="60" s="1"/>
  <c r="AS66" i="62"/>
  <c r="H100" i="60" s="1"/>
  <c r="AR66" i="62"/>
  <c r="G100" i="60" s="1"/>
  <c r="AQ66" i="62"/>
  <c r="F100" i="60" s="1"/>
  <c r="AP66" i="62"/>
  <c r="E100" i="60" s="1"/>
  <c r="AO66" i="62"/>
  <c r="D100" i="60" s="1"/>
  <c r="AN66" i="62"/>
  <c r="C100" i="60" s="1"/>
  <c r="AM66" i="62"/>
  <c r="B100" i="60" s="1"/>
  <c r="AI69" i="62"/>
  <c r="D64" i="107" s="1"/>
  <c r="AH69" i="62"/>
  <c r="H65" i="62"/>
  <c r="I65" i="62" s="1"/>
  <c r="BE65" i="62"/>
  <c r="T99" i="60" s="1"/>
  <c r="BD65" i="62"/>
  <c r="S99" i="60" s="1"/>
  <c r="BC65" i="62"/>
  <c r="R99" i="60" s="1"/>
  <c r="BB65" i="62"/>
  <c r="Q99" i="60" s="1"/>
  <c r="BA65" i="62"/>
  <c r="P99" i="60" s="1"/>
  <c r="AZ65" i="62"/>
  <c r="O99" i="60" s="1"/>
  <c r="AY65" i="62"/>
  <c r="N99" i="60" s="1"/>
  <c r="AX65" i="62"/>
  <c r="M99" i="60" s="1"/>
  <c r="AW65" i="62"/>
  <c r="L99" i="60" s="1"/>
  <c r="AV65" i="62"/>
  <c r="K99" i="60" s="1"/>
  <c r="AU65" i="62"/>
  <c r="J99" i="60" s="1"/>
  <c r="AT65" i="62"/>
  <c r="I99" i="60" s="1"/>
  <c r="AS65" i="62"/>
  <c r="H99" i="60" s="1"/>
  <c r="AR65" i="62"/>
  <c r="G99" i="60" s="1"/>
  <c r="AQ65" i="62"/>
  <c r="F99" i="60" s="1"/>
  <c r="AP65" i="62"/>
  <c r="E99" i="60" s="1"/>
  <c r="AO65" i="62"/>
  <c r="D99" i="60" s="1"/>
  <c r="AN65" i="62"/>
  <c r="C99" i="60" s="1"/>
  <c r="AM65" i="62"/>
  <c r="B99" i="60" s="1"/>
  <c r="AI68" i="62"/>
  <c r="D63" i="107" s="1"/>
  <c r="AH68" i="62"/>
  <c r="C63" i="107" s="1"/>
  <c r="H64" i="62"/>
  <c r="I64" i="62" s="1"/>
  <c r="BE64" i="62"/>
  <c r="T98" i="60" s="1"/>
  <c r="BD64" i="62"/>
  <c r="S98" i="60" s="1"/>
  <c r="BC64" i="62"/>
  <c r="R98" i="60" s="1"/>
  <c r="BB64" i="62"/>
  <c r="Q98" i="60" s="1"/>
  <c r="BA64" i="62"/>
  <c r="P98" i="60" s="1"/>
  <c r="AZ64" i="62"/>
  <c r="O98" i="60" s="1"/>
  <c r="AY64" i="62"/>
  <c r="N98" i="60" s="1"/>
  <c r="AX64" i="62"/>
  <c r="M98" i="60" s="1"/>
  <c r="AW64" i="62"/>
  <c r="L98" i="60" s="1"/>
  <c r="AV64" i="62"/>
  <c r="K98" i="60" s="1"/>
  <c r="AU64" i="62"/>
  <c r="J98" i="60" s="1"/>
  <c r="AT64" i="62"/>
  <c r="I98" i="60" s="1"/>
  <c r="AS64" i="62"/>
  <c r="H98" i="60" s="1"/>
  <c r="AR64" i="62"/>
  <c r="G98" i="60" s="1"/>
  <c r="AQ64" i="62"/>
  <c r="F98" i="60" s="1"/>
  <c r="AP64" i="62"/>
  <c r="E98" i="60" s="1"/>
  <c r="AO64" i="62"/>
  <c r="D98" i="60" s="1"/>
  <c r="AN64" i="62"/>
  <c r="C98" i="60" s="1"/>
  <c r="AM64" i="62"/>
  <c r="B98" i="60" s="1"/>
  <c r="AI67" i="62"/>
  <c r="D62" i="107" s="1"/>
  <c r="AH67" i="62"/>
  <c r="C62" i="107" s="1"/>
  <c r="H63" i="62"/>
  <c r="I63" i="62" s="1"/>
  <c r="BE63" i="62"/>
  <c r="T97" i="60" s="1"/>
  <c r="BD63" i="62"/>
  <c r="S97" i="60" s="1"/>
  <c r="BC63" i="62"/>
  <c r="R97" i="60" s="1"/>
  <c r="BB63" i="62"/>
  <c r="Q97" i="60" s="1"/>
  <c r="BA63" i="62"/>
  <c r="P97" i="60" s="1"/>
  <c r="AZ63" i="62"/>
  <c r="O97" i="60" s="1"/>
  <c r="AY63" i="62"/>
  <c r="N97" i="60" s="1"/>
  <c r="AX63" i="62"/>
  <c r="M97" i="60" s="1"/>
  <c r="AW63" i="62"/>
  <c r="L97" i="60" s="1"/>
  <c r="AV63" i="62"/>
  <c r="K97" i="60" s="1"/>
  <c r="AU63" i="62"/>
  <c r="J97" i="60" s="1"/>
  <c r="AT63" i="62"/>
  <c r="I97" i="60" s="1"/>
  <c r="AS63" i="62"/>
  <c r="H97" i="60" s="1"/>
  <c r="AR63" i="62"/>
  <c r="G97" i="60" s="1"/>
  <c r="AQ63" i="62"/>
  <c r="F97" i="60" s="1"/>
  <c r="AP63" i="62"/>
  <c r="E97" i="60" s="1"/>
  <c r="AO63" i="62"/>
  <c r="D97" i="60" s="1"/>
  <c r="AN63" i="62"/>
  <c r="C97" i="60" s="1"/>
  <c r="AM63" i="62"/>
  <c r="B97" i="60" s="1"/>
  <c r="AI66" i="62"/>
  <c r="D61" i="107" s="1"/>
  <c r="AH66" i="62"/>
  <c r="H62" i="62"/>
  <c r="I62" i="62" s="1"/>
  <c r="BE62" i="62"/>
  <c r="T96" i="60" s="1"/>
  <c r="BD62" i="62"/>
  <c r="S96" i="60" s="1"/>
  <c r="BC62" i="62"/>
  <c r="R96" i="60" s="1"/>
  <c r="BB62" i="62"/>
  <c r="Q96" i="60" s="1"/>
  <c r="BA62" i="62"/>
  <c r="P96" i="60" s="1"/>
  <c r="AZ62" i="62"/>
  <c r="O96" i="60" s="1"/>
  <c r="AY62" i="62"/>
  <c r="N96" i="60" s="1"/>
  <c r="AX62" i="62"/>
  <c r="M96" i="60" s="1"/>
  <c r="AW62" i="62"/>
  <c r="L96" i="60" s="1"/>
  <c r="AV62" i="62"/>
  <c r="K96" i="60" s="1"/>
  <c r="AU62" i="62"/>
  <c r="J96" i="60" s="1"/>
  <c r="AT62" i="62"/>
  <c r="I96" i="60" s="1"/>
  <c r="AS62" i="62"/>
  <c r="H96" i="60" s="1"/>
  <c r="AR62" i="62"/>
  <c r="G96" i="60" s="1"/>
  <c r="AQ62" i="62"/>
  <c r="F96" i="60" s="1"/>
  <c r="AP62" i="62"/>
  <c r="E96" i="60" s="1"/>
  <c r="AO62" i="62"/>
  <c r="D96" i="60" s="1"/>
  <c r="AN62" i="62"/>
  <c r="C96" i="60" s="1"/>
  <c r="AM62" i="62"/>
  <c r="B96" i="60" s="1"/>
  <c r="BE61" i="62"/>
  <c r="T95" i="60" s="1"/>
  <c r="BD61" i="62"/>
  <c r="S95" i="60" s="1"/>
  <c r="BC61" i="62"/>
  <c r="R95" i="60" s="1"/>
  <c r="BB61" i="62"/>
  <c r="Q95" i="60" s="1"/>
  <c r="BA61" i="62"/>
  <c r="P95" i="60" s="1"/>
  <c r="AZ61" i="62"/>
  <c r="O95" i="60" s="1"/>
  <c r="AY61" i="62"/>
  <c r="N95" i="60" s="1"/>
  <c r="AX61" i="62"/>
  <c r="M95" i="60" s="1"/>
  <c r="AW61" i="62"/>
  <c r="L95" i="60" s="1"/>
  <c r="AV61" i="62"/>
  <c r="K95" i="60" s="1"/>
  <c r="AU61" i="62"/>
  <c r="J95" i="60" s="1"/>
  <c r="AT61" i="62"/>
  <c r="I95" i="60" s="1"/>
  <c r="AS61" i="62"/>
  <c r="H95" i="60" s="1"/>
  <c r="AR61" i="62"/>
  <c r="G95" i="60" s="1"/>
  <c r="AQ61" i="62"/>
  <c r="F95" i="60" s="1"/>
  <c r="AP61" i="62"/>
  <c r="E95" i="60" s="1"/>
  <c r="AO61" i="62"/>
  <c r="D95" i="60" s="1"/>
  <c r="AN61" i="62"/>
  <c r="C95" i="60" s="1"/>
  <c r="AM61" i="62"/>
  <c r="B95" i="60" s="1"/>
  <c r="BE60" i="62"/>
  <c r="T94" i="60" s="1"/>
  <c r="BD60" i="62"/>
  <c r="S94" i="60" s="1"/>
  <c r="BC60" i="62"/>
  <c r="R94" i="60" s="1"/>
  <c r="BB60" i="62"/>
  <c r="Q94" i="60" s="1"/>
  <c r="BA60" i="62"/>
  <c r="P94" i="60" s="1"/>
  <c r="AZ60" i="62"/>
  <c r="O94" i="60" s="1"/>
  <c r="AY60" i="62"/>
  <c r="N94" i="60" s="1"/>
  <c r="AX60" i="62"/>
  <c r="M94" i="60" s="1"/>
  <c r="AW60" i="62"/>
  <c r="L94" i="60" s="1"/>
  <c r="AV60" i="62"/>
  <c r="K94" i="60" s="1"/>
  <c r="AU60" i="62"/>
  <c r="J94" i="60" s="1"/>
  <c r="AT60" i="62"/>
  <c r="I94" i="60" s="1"/>
  <c r="AS60" i="62"/>
  <c r="H94" i="60" s="1"/>
  <c r="AR60" i="62"/>
  <c r="G94" i="60" s="1"/>
  <c r="AQ60" i="62"/>
  <c r="F94" i="60" s="1"/>
  <c r="AP60" i="62"/>
  <c r="E94" i="60" s="1"/>
  <c r="AO60" i="62"/>
  <c r="D94" i="60" s="1"/>
  <c r="AN60" i="62"/>
  <c r="C94" i="60" s="1"/>
  <c r="AM60" i="62"/>
  <c r="B94" i="60" s="1"/>
  <c r="BE59" i="62"/>
  <c r="T93" i="60" s="1"/>
  <c r="BD59" i="62"/>
  <c r="S93" i="60" s="1"/>
  <c r="BC59" i="62"/>
  <c r="R93" i="60" s="1"/>
  <c r="BB59" i="62"/>
  <c r="Q93" i="60" s="1"/>
  <c r="BA59" i="62"/>
  <c r="P93" i="60" s="1"/>
  <c r="AZ59" i="62"/>
  <c r="O93" i="60" s="1"/>
  <c r="AY59" i="62"/>
  <c r="N93" i="60" s="1"/>
  <c r="AX59" i="62"/>
  <c r="M93" i="60" s="1"/>
  <c r="AW59" i="62"/>
  <c r="L93" i="60" s="1"/>
  <c r="AV59" i="62"/>
  <c r="K93" i="60" s="1"/>
  <c r="AU59" i="62"/>
  <c r="J93" i="60" s="1"/>
  <c r="AT59" i="62"/>
  <c r="I93" i="60" s="1"/>
  <c r="AS59" i="62"/>
  <c r="H93" i="60" s="1"/>
  <c r="AR59" i="62"/>
  <c r="G93" i="60" s="1"/>
  <c r="AQ59" i="62"/>
  <c r="F93" i="60" s="1"/>
  <c r="AP59" i="62"/>
  <c r="E93" i="60" s="1"/>
  <c r="AO59" i="62"/>
  <c r="D93" i="60" s="1"/>
  <c r="AN59" i="62"/>
  <c r="C93" i="60" s="1"/>
  <c r="AM59" i="62"/>
  <c r="B93" i="60" s="1"/>
  <c r="AI62" i="62"/>
  <c r="D57" i="107" s="1"/>
  <c r="AH62" i="62"/>
  <c r="H58" i="62"/>
  <c r="I58" i="62" s="1"/>
  <c r="BE58" i="62"/>
  <c r="T92" i="60" s="1"/>
  <c r="BD58" i="62"/>
  <c r="S92" i="60" s="1"/>
  <c r="BC58" i="62"/>
  <c r="R92" i="60" s="1"/>
  <c r="BB58" i="62"/>
  <c r="Q92" i="60" s="1"/>
  <c r="BA58" i="62"/>
  <c r="P92" i="60" s="1"/>
  <c r="AZ58" i="62"/>
  <c r="O92" i="60" s="1"/>
  <c r="AY58" i="62"/>
  <c r="N92" i="60" s="1"/>
  <c r="AX58" i="62"/>
  <c r="M92" i="60" s="1"/>
  <c r="AW58" i="62"/>
  <c r="L92" i="60" s="1"/>
  <c r="AV58" i="62"/>
  <c r="K92" i="60" s="1"/>
  <c r="AU58" i="62"/>
  <c r="J92" i="60" s="1"/>
  <c r="AT58" i="62"/>
  <c r="I92" i="60" s="1"/>
  <c r="AS58" i="62"/>
  <c r="H92" i="60" s="1"/>
  <c r="AR58" i="62"/>
  <c r="G92" i="60" s="1"/>
  <c r="AQ58" i="62"/>
  <c r="F92" i="60" s="1"/>
  <c r="AP58" i="62"/>
  <c r="E92" i="60" s="1"/>
  <c r="AO58" i="62"/>
  <c r="D92" i="60" s="1"/>
  <c r="AN58" i="62"/>
  <c r="C92" i="60" s="1"/>
  <c r="AM58" i="62"/>
  <c r="B92" i="60" s="1"/>
  <c r="AI61" i="62"/>
  <c r="D56" i="107" s="1"/>
  <c r="AH61" i="62"/>
  <c r="C56" i="107" s="1"/>
  <c r="H57" i="62"/>
  <c r="I57" i="62" s="1"/>
  <c r="BE57" i="62"/>
  <c r="T91" i="60" s="1"/>
  <c r="BD57" i="62"/>
  <c r="S91" i="60" s="1"/>
  <c r="BC57" i="62"/>
  <c r="R91" i="60" s="1"/>
  <c r="BB57" i="62"/>
  <c r="Q91" i="60" s="1"/>
  <c r="BA57" i="62"/>
  <c r="P91" i="60" s="1"/>
  <c r="AZ57" i="62"/>
  <c r="O91" i="60" s="1"/>
  <c r="AY57" i="62"/>
  <c r="N91" i="60" s="1"/>
  <c r="AX57" i="62"/>
  <c r="M91" i="60" s="1"/>
  <c r="AW57" i="62"/>
  <c r="L91" i="60" s="1"/>
  <c r="AV57" i="62"/>
  <c r="K91" i="60" s="1"/>
  <c r="AU57" i="62"/>
  <c r="J91" i="60" s="1"/>
  <c r="AT57" i="62"/>
  <c r="I91" i="60" s="1"/>
  <c r="AS57" i="62"/>
  <c r="H91" i="60" s="1"/>
  <c r="AR57" i="62"/>
  <c r="G91" i="60" s="1"/>
  <c r="AQ57" i="62"/>
  <c r="F91" i="60" s="1"/>
  <c r="AP57" i="62"/>
  <c r="E91" i="60" s="1"/>
  <c r="AO57" i="62"/>
  <c r="D91" i="60" s="1"/>
  <c r="AN57" i="62"/>
  <c r="C91" i="60" s="1"/>
  <c r="AM57" i="62"/>
  <c r="B91" i="60" s="1"/>
  <c r="AI60" i="62"/>
  <c r="D55" i="107" s="1"/>
  <c r="AH60" i="62"/>
  <c r="H56" i="62"/>
  <c r="I56" i="62" s="1"/>
  <c r="BE56" i="62"/>
  <c r="T90" i="60" s="1"/>
  <c r="BD56" i="62"/>
  <c r="S90" i="60" s="1"/>
  <c r="BC56" i="62"/>
  <c r="R90" i="60" s="1"/>
  <c r="BB56" i="62"/>
  <c r="Q90" i="60" s="1"/>
  <c r="BA56" i="62"/>
  <c r="P90" i="60" s="1"/>
  <c r="AZ56" i="62"/>
  <c r="O90" i="60" s="1"/>
  <c r="AY56" i="62"/>
  <c r="N90" i="60" s="1"/>
  <c r="AX56" i="62"/>
  <c r="M90" i="60" s="1"/>
  <c r="AW56" i="62"/>
  <c r="L90" i="60" s="1"/>
  <c r="AV56" i="62"/>
  <c r="K90" i="60" s="1"/>
  <c r="AU56" i="62"/>
  <c r="J90" i="60" s="1"/>
  <c r="AT56" i="62"/>
  <c r="I90" i="60" s="1"/>
  <c r="AS56" i="62"/>
  <c r="H90" i="60" s="1"/>
  <c r="AR56" i="62"/>
  <c r="G90" i="60" s="1"/>
  <c r="AQ56" i="62"/>
  <c r="F90" i="60" s="1"/>
  <c r="AP56" i="62"/>
  <c r="E90" i="60" s="1"/>
  <c r="AO56" i="62"/>
  <c r="D90" i="60" s="1"/>
  <c r="AN56" i="62"/>
  <c r="C90" i="60" s="1"/>
  <c r="AM56" i="62"/>
  <c r="B90" i="60" s="1"/>
  <c r="AI59" i="62"/>
  <c r="D54" i="107" s="1"/>
  <c r="AH59" i="62"/>
  <c r="H55" i="62"/>
  <c r="I55" i="62" s="1"/>
  <c r="BE55" i="62"/>
  <c r="T89" i="60" s="1"/>
  <c r="BD55" i="62"/>
  <c r="S89" i="60" s="1"/>
  <c r="BC55" i="62"/>
  <c r="R89" i="60" s="1"/>
  <c r="BB55" i="62"/>
  <c r="Q89" i="60" s="1"/>
  <c r="BA55" i="62"/>
  <c r="P89" i="60" s="1"/>
  <c r="AZ55" i="62"/>
  <c r="O89" i="60" s="1"/>
  <c r="AY55" i="62"/>
  <c r="N89" i="60" s="1"/>
  <c r="AX55" i="62"/>
  <c r="M89" i="60" s="1"/>
  <c r="AW55" i="62"/>
  <c r="L89" i="60" s="1"/>
  <c r="AV55" i="62"/>
  <c r="K89" i="60" s="1"/>
  <c r="AU55" i="62"/>
  <c r="J89" i="60" s="1"/>
  <c r="AT55" i="62"/>
  <c r="I89" i="60" s="1"/>
  <c r="AS55" i="62"/>
  <c r="H89" i="60" s="1"/>
  <c r="AR55" i="62"/>
  <c r="G89" i="60" s="1"/>
  <c r="AQ55" i="62"/>
  <c r="F89" i="60" s="1"/>
  <c r="AP55" i="62"/>
  <c r="E89" i="60" s="1"/>
  <c r="AO55" i="62"/>
  <c r="D89" i="60" s="1"/>
  <c r="AN55" i="62"/>
  <c r="C89" i="60" s="1"/>
  <c r="AM55" i="62"/>
  <c r="B89" i="60" s="1"/>
  <c r="AI58" i="62"/>
  <c r="D53" i="107" s="1"/>
  <c r="AH58" i="62"/>
  <c r="H54" i="62"/>
  <c r="I54" i="62" s="1"/>
  <c r="BE54" i="62"/>
  <c r="T88" i="60" s="1"/>
  <c r="BD54" i="62"/>
  <c r="S88" i="60" s="1"/>
  <c r="BC54" i="62"/>
  <c r="R88" i="60" s="1"/>
  <c r="BB54" i="62"/>
  <c r="Q88" i="60" s="1"/>
  <c r="BA54" i="62"/>
  <c r="P88" i="60" s="1"/>
  <c r="AZ54" i="62"/>
  <c r="O88" i="60" s="1"/>
  <c r="AY54" i="62"/>
  <c r="N88" i="60" s="1"/>
  <c r="AX54" i="62"/>
  <c r="M88" i="60" s="1"/>
  <c r="AW54" i="62"/>
  <c r="L88" i="60" s="1"/>
  <c r="AV54" i="62"/>
  <c r="K88" i="60" s="1"/>
  <c r="AU54" i="62"/>
  <c r="J88" i="60" s="1"/>
  <c r="AT54" i="62"/>
  <c r="I88" i="60" s="1"/>
  <c r="AS54" i="62"/>
  <c r="H88" i="60" s="1"/>
  <c r="AR54" i="62"/>
  <c r="G88" i="60" s="1"/>
  <c r="AQ54" i="62"/>
  <c r="F88" i="60" s="1"/>
  <c r="AP54" i="62"/>
  <c r="E88" i="60" s="1"/>
  <c r="AO54" i="62"/>
  <c r="D88" i="60" s="1"/>
  <c r="AN54" i="62"/>
  <c r="C88" i="60" s="1"/>
  <c r="AM54" i="62"/>
  <c r="B88" i="60" s="1"/>
  <c r="H53" i="62"/>
  <c r="I53" i="62" s="1"/>
  <c r="BE53" i="62"/>
  <c r="T87" i="60" s="1"/>
  <c r="BD53" i="62"/>
  <c r="S87" i="60" s="1"/>
  <c r="BC53" i="62"/>
  <c r="R87" i="60" s="1"/>
  <c r="BB53" i="62"/>
  <c r="Q87" i="60" s="1"/>
  <c r="BA53" i="62"/>
  <c r="P87" i="60" s="1"/>
  <c r="AZ53" i="62"/>
  <c r="O87" i="60" s="1"/>
  <c r="AY53" i="62"/>
  <c r="N87" i="60" s="1"/>
  <c r="AX53" i="62"/>
  <c r="M87" i="60" s="1"/>
  <c r="AW53" i="62"/>
  <c r="L87" i="60" s="1"/>
  <c r="AV53" i="62"/>
  <c r="K87" i="60" s="1"/>
  <c r="AU53" i="62"/>
  <c r="J87" i="60" s="1"/>
  <c r="AT53" i="62"/>
  <c r="I87" i="60" s="1"/>
  <c r="AS53" i="62"/>
  <c r="H87" i="60" s="1"/>
  <c r="AR53" i="62"/>
  <c r="G87" i="60" s="1"/>
  <c r="AQ53" i="62"/>
  <c r="F87" i="60" s="1"/>
  <c r="AP53" i="62"/>
  <c r="E87" i="60" s="1"/>
  <c r="AO53" i="62"/>
  <c r="D87" i="60" s="1"/>
  <c r="AN53" i="62"/>
  <c r="C87" i="60" s="1"/>
  <c r="AM53" i="62"/>
  <c r="B87" i="60" s="1"/>
  <c r="H52" i="62"/>
  <c r="I52" i="62" s="1"/>
  <c r="BE52" i="62"/>
  <c r="T86" i="60" s="1"/>
  <c r="BD52" i="62"/>
  <c r="S86" i="60" s="1"/>
  <c r="BC52" i="62"/>
  <c r="R86" i="60" s="1"/>
  <c r="BB52" i="62"/>
  <c r="Q86" i="60" s="1"/>
  <c r="BA52" i="62"/>
  <c r="P86" i="60" s="1"/>
  <c r="AZ52" i="62"/>
  <c r="O86" i="60" s="1"/>
  <c r="AY52" i="62"/>
  <c r="N86" i="60" s="1"/>
  <c r="AX52" i="62"/>
  <c r="M86" i="60" s="1"/>
  <c r="AW52" i="62"/>
  <c r="L86" i="60" s="1"/>
  <c r="AV52" i="62"/>
  <c r="K86" i="60" s="1"/>
  <c r="AU52" i="62"/>
  <c r="J86" i="60" s="1"/>
  <c r="AT52" i="62"/>
  <c r="I86" i="60" s="1"/>
  <c r="AS52" i="62"/>
  <c r="H86" i="60" s="1"/>
  <c r="AR52" i="62"/>
  <c r="G86" i="60" s="1"/>
  <c r="AQ52" i="62"/>
  <c r="F86" i="60" s="1"/>
  <c r="AP52" i="62"/>
  <c r="E86" i="60" s="1"/>
  <c r="AO52" i="62"/>
  <c r="D86" i="60" s="1"/>
  <c r="AN52" i="62"/>
  <c r="C86" i="60" s="1"/>
  <c r="AM52" i="62"/>
  <c r="B86" i="60" s="1"/>
  <c r="H51" i="62"/>
  <c r="I51" i="62" s="1"/>
  <c r="BE51" i="62"/>
  <c r="T85" i="60" s="1"/>
  <c r="BD51" i="62"/>
  <c r="S85" i="60" s="1"/>
  <c r="BC51" i="62"/>
  <c r="R85" i="60" s="1"/>
  <c r="BB51" i="62"/>
  <c r="Q85" i="60" s="1"/>
  <c r="BA51" i="62"/>
  <c r="P85" i="60" s="1"/>
  <c r="AZ51" i="62"/>
  <c r="O85" i="60" s="1"/>
  <c r="AY51" i="62"/>
  <c r="N85" i="60" s="1"/>
  <c r="AX51" i="62"/>
  <c r="M85" i="60" s="1"/>
  <c r="AW51" i="62"/>
  <c r="L85" i="60" s="1"/>
  <c r="AV51" i="62"/>
  <c r="K85" i="60" s="1"/>
  <c r="AU51" i="62"/>
  <c r="J85" i="60" s="1"/>
  <c r="AT51" i="62"/>
  <c r="I85" i="60" s="1"/>
  <c r="AS51" i="62"/>
  <c r="H85" i="60" s="1"/>
  <c r="AR51" i="62"/>
  <c r="G85" i="60" s="1"/>
  <c r="AQ51" i="62"/>
  <c r="F85" i="60" s="1"/>
  <c r="AP51" i="62"/>
  <c r="E85" i="60" s="1"/>
  <c r="AO51" i="62"/>
  <c r="D85" i="60" s="1"/>
  <c r="AN51" i="62"/>
  <c r="C85" i="60" s="1"/>
  <c r="AM51" i="62"/>
  <c r="B85" i="60" s="1"/>
  <c r="H50" i="62"/>
  <c r="I50" i="62" s="1"/>
  <c r="BE50" i="62"/>
  <c r="T84" i="60" s="1"/>
  <c r="BD50" i="62"/>
  <c r="S84" i="60" s="1"/>
  <c r="BC50" i="62"/>
  <c r="R84" i="60" s="1"/>
  <c r="BB50" i="62"/>
  <c r="Q84" i="60" s="1"/>
  <c r="BA50" i="62"/>
  <c r="P84" i="60" s="1"/>
  <c r="AZ50" i="62"/>
  <c r="O84" i="60" s="1"/>
  <c r="AY50" i="62"/>
  <c r="N84" i="60" s="1"/>
  <c r="AX50" i="62"/>
  <c r="M84" i="60" s="1"/>
  <c r="AW50" i="62"/>
  <c r="L84" i="60" s="1"/>
  <c r="AV50" i="62"/>
  <c r="K84" i="60" s="1"/>
  <c r="AU50" i="62"/>
  <c r="J84" i="60" s="1"/>
  <c r="AT50" i="62"/>
  <c r="I84" i="60" s="1"/>
  <c r="AS50" i="62"/>
  <c r="H84" i="60" s="1"/>
  <c r="AR50" i="62"/>
  <c r="G84" i="60" s="1"/>
  <c r="AQ50" i="62"/>
  <c r="F84" i="60" s="1"/>
  <c r="AP50" i="62"/>
  <c r="E84" i="60" s="1"/>
  <c r="AO50" i="62"/>
  <c r="D84" i="60" s="1"/>
  <c r="AN50" i="62"/>
  <c r="C84" i="60" s="1"/>
  <c r="AM50" i="62"/>
  <c r="B84" i="60" s="1"/>
  <c r="H49" i="62"/>
  <c r="I49" i="62" s="1"/>
  <c r="BE49" i="62"/>
  <c r="T83" i="60" s="1"/>
  <c r="BD49" i="62"/>
  <c r="S83" i="60" s="1"/>
  <c r="BC49" i="62"/>
  <c r="R83" i="60" s="1"/>
  <c r="BB49" i="62"/>
  <c r="Q83" i="60" s="1"/>
  <c r="BA49" i="62"/>
  <c r="P83" i="60" s="1"/>
  <c r="AZ49" i="62"/>
  <c r="O83" i="60" s="1"/>
  <c r="AY49" i="62"/>
  <c r="N83" i="60" s="1"/>
  <c r="AX49" i="62"/>
  <c r="M83" i="60" s="1"/>
  <c r="AW49" i="62"/>
  <c r="L83" i="60" s="1"/>
  <c r="AV49" i="62"/>
  <c r="K83" i="60" s="1"/>
  <c r="AU49" i="62"/>
  <c r="J83" i="60" s="1"/>
  <c r="AT49" i="62"/>
  <c r="I83" i="60" s="1"/>
  <c r="AS49" i="62"/>
  <c r="H83" i="60" s="1"/>
  <c r="AR49" i="62"/>
  <c r="G83" i="60" s="1"/>
  <c r="AQ49" i="62"/>
  <c r="F83" i="60" s="1"/>
  <c r="AP49" i="62"/>
  <c r="E83" i="60" s="1"/>
  <c r="AO49" i="62"/>
  <c r="D83" i="60" s="1"/>
  <c r="AN49" i="62"/>
  <c r="C83" i="60" s="1"/>
  <c r="AM49" i="62"/>
  <c r="B83" i="60" s="1"/>
  <c r="AI48" i="62"/>
  <c r="D43" i="107" s="1"/>
  <c r="AH48" i="62"/>
  <c r="BE48" i="62"/>
  <c r="T82" i="60" s="1"/>
  <c r="BD48" i="62"/>
  <c r="S82" i="60" s="1"/>
  <c r="BC48" i="62"/>
  <c r="R82" i="60" s="1"/>
  <c r="BB48" i="62"/>
  <c r="Q82" i="60" s="1"/>
  <c r="BA48" i="62"/>
  <c r="P82" i="60" s="1"/>
  <c r="AZ48" i="62"/>
  <c r="O82" i="60" s="1"/>
  <c r="AY48" i="62"/>
  <c r="N82" i="60" s="1"/>
  <c r="AX48" i="62"/>
  <c r="M82" i="60" s="1"/>
  <c r="AW48" i="62"/>
  <c r="L82" i="60" s="1"/>
  <c r="AV48" i="62"/>
  <c r="K82" i="60" s="1"/>
  <c r="AU48" i="62"/>
  <c r="J82" i="60" s="1"/>
  <c r="AT48" i="62"/>
  <c r="I82" i="60" s="1"/>
  <c r="AS48" i="62"/>
  <c r="H82" i="60" s="1"/>
  <c r="AR48" i="62"/>
  <c r="G82" i="60" s="1"/>
  <c r="AQ48" i="62"/>
  <c r="F82" i="60" s="1"/>
  <c r="AP48" i="62"/>
  <c r="E82" i="60" s="1"/>
  <c r="AO48" i="62"/>
  <c r="D82" i="60" s="1"/>
  <c r="AN48" i="62"/>
  <c r="C82" i="60" s="1"/>
  <c r="AM48" i="62"/>
  <c r="B82" i="60" s="1"/>
  <c r="BE47" i="62"/>
  <c r="T81" i="60" s="1"/>
  <c r="BD47" i="62"/>
  <c r="S81" i="60" s="1"/>
  <c r="BC47" i="62"/>
  <c r="R81" i="60" s="1"/>
  <c r="BB47" i="62"/>
  <c r="Q81" i="60" s="1"/>
  <c r="BA47" i="62"/>
  <c r="P81" i="60" s="1"/>
  <c r="AZ47" i="62"/>
  <c r="O81" i="60" s="1"/>
  <c r="AY47" i="62"/>
  <c r="N81" i="60" s="1"/>
  <c r="AX47" i="62"/>
  <c r="M81" i="60" s="1"/>
  <c r="AW47" i="62"/>
  <c r="L81" i="60" s="1"/>
  <c r="AV47" i="62"/>
  <c r="K81" i="60" s="1"/>
  <c r="AU47" i="62"/>
  <c r="J81" i="60" s="1"/>
  <c r="AT47" i="62"/>
  <c r="I81" i="60" s="1"/>
  <c r="AS47" i="62"/>
  <c r="H81" i="60" s="1"/>
  <c r="AR47" i="62"/>
  <c r="G81" i="60" s="1"/>
  <c r="AQ47" i="62"/>
  <c r="F81" i="60" s="1"/>
  <c r="AP47" i="62"/>
  <c r="E81" i="60" s="1"/>
  <c r="AO47" i="62"/>
  <c r="D81" i="60" s="1"/>
  <c r="AN47" i="62"/>
  <c r="C81" i="60" s="1"/>
  <c r="AM47" i="62"/>
  <c r="B81" i="60" s="1"/>
  <c r="AI46" i="62"/>
  <c r="AH46" i="62"/>
  <c r="BE45" i="62"/>
  <c r="T79" i="60" s="1"/>
  <c r="BD45" i="62"/>
  <c r="S79" i="60" s="1"/>
  <c r="BC45" i="62"/>
  <c r="R79" i="60" s="1"/>
  <c r="BB45" i="62"/>
  <c r="Q79" i="60" s="1"/>
  <c r="BA45" i="62"/>
  <c r="P79" i="60" s="1"/>
  <c r="AZ45" i="62"/>
  <c r="O79" i="60" s="1"/>
  <c r="AY45" i="62"/>
  <c r="N79" i="60" s="1"/>
  <c r="AX45" i="62"/>
  <c r="M79" i="60" s="1"/>
  <c r="AW45" i="62"/>
  <c r="L79" i="60" s="1"/>
  <c r="AV45" i="62"/>
  <c r="K79" i="60" s="1"/>
  <c r="AU45" i="62"/>
  <c r="J79" i="60" s="1"/>
  <c r="AT45" i="62"/>
  <c r="I79" i="60" s="1"/>
  <c r="AS45" i="62"/>
  <c r="H79" i="60" s="1"/>
  <c r="AR45" i="62"/>
  <c r="G79" i="60" s="1"/>
  <c r="AQ45" i="62"/>
  <c r="F79" i="60" s="1"/>
  <c r="AP45" i="62"/>
  <c r="E79" i="60" s="1"/>
  <c r="AO45" i="62"/>
  <c r="D79" i="60" s="1"/>
  <c r="AN45" i="62"/>
  <c r="C79" i="60" s="1"/>
  <c r="AM45" i="62"/>
  <c r="B79" i="60" s="1"/>
  <c r="H45" i="62"/>
  <c r="I45" i="62" s="1"/>
  <c r="BE44" i="62"/>
  <c r="T78" i="60" s="1"/>
  <c r="BD44" i="62"/>
  <c r="S78" i="60" s="1"/>
  <c r="BC44" i="62"/>
  <c r="R78" i="60" s="1"/>
  <c r="BB44" i="62"/>
  <c r="Q78" i="60" s="1"/>
  <c r="BA44" i="62"/>
  <c r="P78" i="60" s="1"/>
  <c r="AZ44" i="62"/>
  <c r="O78" i="60" s="1"/>
  <c r="AY44" i="62"/>
  <c r="N78" i="60" s="1"/>
  <c r="AX44" i="62"/>
  <c r="M78" i="60" s="1"/>
  <c r="AW44" i="62"/>
  <c r="L78" i="60" s="1"/>
  <c r="AV44" i="62"/>
  <c r="K78" i="60" s="1"/>
  <c r="AU44" i="62"/>
  <c r="J78" i="60" s="1"/>
  <c r="AT44" i="62"/>
  <c r="I78" i="60" s="1"/>
  <c r="AS44" i="62"/>
  <c r="H78" i="60" s="1"/>
  <c r="AR44" i="62"/>
  <c r="G78" i="60" s="1"/>
  <c r="AQ44" i="62"/>
  <c r="F78" i="60" s="1"/>
  <c r="AP44" i="62"/>
  <c r="E78" i="60" s="1"/>
  <c r="AO44" i="62"/>
  <c r="D78" i="60" s="1"/>
  <c r="AN44" i="62"/>
  <c r="C78" i="60" s="1"/>
  <c r="AM44" i="62"/>
  <c r="B78" i="60" s="1"/>
  <c r="AI44" i="62"/>
  <c r="D39" i="107" s="1"/>
  <c r="AH44" i="62"/>
  <c r="C39" i="107" s="1"/>
  <c r="H44" i="62"/>
  <c r="I44" i="62" s="1"/>
  <c r="BE43" i="62"/>
  <c r="T77" i="60" s="1"/>
  <c r="BD43" i="62"/>
  <c r="S77" i="60" s="1"/>
  <c r="BC43" i="62"/>
  <c r="R77" i="60" s="1"/>
  <c r="BB43" i="62"/>
  <c r="Q77" i="60" s="1"/>
  <c r="BA43" i="62"/>
  <c r="P77" i="60" s="1"/>
  <c r="AZ43" i="62"/>
  <c r="O77" i="60" s="1"/>
  <c r="AY43" i="62"/>
  <c r="N77" i="60" s="1"/>
  <c r="AX43" i="62"/>
  <c r="M77" i="60" s="1"/>
  <c r="AW43" i="62"/>
  <c r="L77" i="60" s="1"/>
  <c r="AV43" i="62"/>
  <c r="K77" i="60" s="1"/>
  <c r="AU43" i="62"/>
  <c r="J77" i="60" s="1"/>
  <c r="AT43" i="62"/>
  <c r="I77" i="60" s="1"/>
  <c r="AS43" i="62"/>
  <c r="H77" i="60" s="1"/>
  <c r="AR43" i="62"/>
  <c r="G77" i="60" s="1"/>
  <c r="AQ43" i="62"/>
  <c r="F77" i="60" s="1"/>
  <c r="AP43" i="62"/>
  <c r="E77" i="60" s="1"/>
  <c r="AO43" i="62"/>
  <c r="D77" i="60" s="1"/>
  <c r="AN43" i="62"/>
  <c r="C77" i="60" s="1"/>
  <c r="AM43" i="62"/>
  <c r="B77" i="60" s="1"/>
  <c r="AI43" i="62"/>
  <c r="D38" i="107" s="1"/>
  <c r="AH43" i="62"/>
  <c r="C38" i="107" s="1"/>
  <c r="H43" i="62"/>
  <c r="I43" i="62" s="1"/>
  <c r="BE42" i="62"/>
  <c r="T76" i="60" s="1"/>
  <c r="BD42" i="62"/>
  <c r="S76" i="60" s="1"/>
  <c r="BC42" i="62"/>
  <c r="R76" i="60" s="1"/>
  <c r="BB42" i="62"/>
  <c r="Q76" i="60" s="1"/>
  <c r="BA42" i="62"/>
  <c r="P76" i="60" s="1"/>
  <c r="AZ42" i="62"/>
  <c r="O76" i="60" s="1"/>
  <c r="AY42" i="62"/>
  <c r="N76" i="60" s="1"/>
  <c r="AX42" i="62"/>
  <c r="M76" i="60" s="1"/>
  <c r="AW42" i="62"/>
  <c r="L76" i="60" s="1"/>
  <c r="AV42" i="62"/>
  <c r="K76" i="60" s="1"/>
  <c r="AU42" i="62"/>
  <c r="J76" i="60" s="1"/>
  <c r="AT42" i="62"/>
  <c r="I76" i="60" s="1"/>
  <c r="AS42" i="62"/>
  <c r="H76" i="60" s="1"/>
  <c r="AR42" i="62"/>
  <c r="G76" i="60" s="1"/>
  <c r="AQ42" i="62"/>
  <c r="F76" i="60" s="1"/>
  <c r="AP42" i="62"/>
  <c r="E76" i="60" s="1"/>
  <c r="AO42" i="62"/>
  <c r="D76" i="60" s="1"/>
  <c r="AN42" i="62"/>
  <c r="C76" i="60" s="1"/>
  <c r="AM42" i="62"/>
  <c r="B76" i="60" s="1"/>
  <c r="AI42" i="62"/>
  <c r="D37" i="107" s="1"/>
  <c r="AH42" i="62"/>
  <c r="C37" i="107" s="1"/>
  <c r="H42" i="62"/>
  <c r="I42" i="62" s="1"/>
  <c r="BE41" i="62"/>
  <c r="T75" i="60" s="1"/>
  <c r="BD41" i="62"/>
  <c r="S75" i="60" s="1"/>
  <c r="BC41" i="62"/>
  <c r="R75" i="60" s="1"/>
  <c r="BB41" i="62"/>
  <c r="Q75" i="60" s="1"/>
  <c r="BA41" i="62"/>
  <c r="P75" i="60" s="1"/>
  <c r="AZ41" i="62"/>
  <c r="O75" i="60" s="1"/>
  <c r="AY41" i="62"/>
  <c r="N75" i="60" s="1"/>
  <c r="AX41" i="62"/>
  <c r="M75" i="60" s="1"/>
  <c r="AW41" i="62"/>
  <c r="L75" i="60" s="1"/>
  <c r="AV41" i="62"/>
  <c r="K75" i="60" s="1"/>
  <c r="AU41" i="62"/>
  <c r="J75" i="60" s="1"/>
  <c r="AT41" i="62"/>
  <c r="I75" i="60" s="1"/>
  <c r="AS41" i="62"/>
  <c r="H75" i="60" s="1"/>
  <c r="AR41" i="62"/>
  <c r="G75" i="60" s="1"/>
  <c r="AQ41" i="62"/>
  <c r="F75" i="60" s="1"/>
  <c r="AP41" i="62"/>
  <c r="E75" i="60" s="1"/>
  <c r="AO41" i="62"/>
  <c r="D75" i="60" s="1"/>
  <c r="AN41" i="62"/>
  <c r="C75" i="60" s="1"/>
  <c r="AM41" i="62"/>
  <c r="B75" i="60" s="1"/>
  <c r="AI41" i="62"/>
  <c r="D36" i="107" s="1"/>
  <c r="AH41" i="62"/>
  <c r="C36" i="107" s="1"/>
  <c r="H41" i="62"/>
  <c r="I41" i="62" s="1"/>
  <c r="BE40" i="62"/>
  <c r="T74" i="60" s="1"/>
  <c r="BD40" i="62"/>
  <c r="S74" i="60" s="1"/>
  <c r="BC40" i="62"/>
  <c r="R74" i="60" s="1"/>
  <c r="BB40" i="62"/>
  <c r="Q74" i="60" s="1"/>
  <c r="BA40" i="62"/>
  <c r="P74" i="60" s="1"/>
  <c r="AZ40" i="62"/>
  <c r="O74" i="60" s="1"/>
  <c r="AY40" i="62"/>
  <c r="N74" i="60" s="1"/>
  <c r="AX40" i="62"/>
  <c r="M74" i="60" s="1"/>
  <c r="AW40" i="62"/>
  <c r="L74" i="60" s="1"/>
  <c r="AV40" i="62"/>
  <c r="K74" i="60" s="1"/>
  <c r="AU40" i="62"/>
  <c r="J74" i="60" s="1"/>
  <c r="AT40" i="62"/>
  <c r="I74" i="60" s="1"/>
  <c r="AS40" i="62"/>
  <c r="H74" i="60" s="1"/>
  <c r="AR40" i="62"/>
  <c r="G74" i="60" s="1"/>
  <c r="AQ40" i="62"/>
  <c r="F74" i="60" s="1"/>
  <c r="AP40" i="62"/>
  <c r="E74" i="60" s="1"/>
  <c r="AO40" i="62"/>
  <c r="D74" i="60" s="1"/>
  <c r="AN40" i="62"/>
  <c r="C74" i="60" s="1"/>
  <c r="AM40" i="62"/>
  <c r="B74" i="60" s="1"/>
  <c r="AI40" i="62"/>
  <c r="AH40" i="62"/>
  <c r="H40" i="62"/>
  <c r="I40" i="62" s="1"/>
  <c r="BE39" i="62"/>
  <c r="T73" i="60" s="1"/>
  <c r="BD39" i="62"/>
  <c r="S73" i="60" s="1"/>
  <c r="BC39" i="62"/>
  <c r="R73" i="60" s="1"/>
  <c r="BB39" i="62"/>
  <c r="Q73" i="60" s="1"/>
  <c r="BA39" i="62"/>
  <c r="P73" i="60" s="1"/>
  <c r="AZ39" i="62"/>
  <c r="O73" i="60" s="1"/>
  <c r="AY39" i="62"/>
  <c r="N73" i="60" s="1"/>
  <c r="AX39" i="62"/>
  <c r="M73" i="60" s="1"/>
  <c r="AW39" i="62"/>
  <c r="L73" i="60" s="1"/>
  <c r="AV39" i="62"/>
  <c r="K73" i="60" s="1"/>
  <c r="AU39" i="62"/>
  <c r="J73" i="60" s="1"/>
  <c r="AT39" i="62"/>
  <c r="I73" i="60" s="1"/>
  <c r="AS39" i="62"/>
  <c r="H73" i="60" s="1"/>
  <c r="AR39" i="62"/>
  <c r="G73" i="60" s="1"/>
  <c r="AQ39" i="62"/>
  <c r="F73" i="60" s="1"/>
  <c r="AP39" i="62"/>
  <c r="E73" i="60" s="1"/>
  <c r="AO39" i="62"/>
  <c r="D73" i="60" s="1"/>
  <c r="AN39" i="62"/>
  <c r="C73" i="60" s="1"/>
  <c r="AM39" i="62"/>
  <c r="B73" i="60" s="1"/>
  <c r="AI39" i="62"/>
  <c r="D34" i="107" s="1"/>
  <c r="AH39" i="62"/>
  <c r="C34" i="107" s="1"/>
  <c r="BE38" i="62"/>
  <c r="T72" i="60" s="1"/>
  <c r="BD38" i="62"/>
  <c r="S72" i="60" s="1"/>
  <c r="BC38" i="62"/>
  <c r="R72" i="60" s="1"/>
  <c r="BB38" i="62"/>
  <c r="Q72" i="60" s="1"/>
  <c r="BA38" i="62"/>
  <c r="P72" i="60" s="1"/>
  <c r="AZ38" i="62"/>
  <c r="O72" i="60" s="1"/>
  <c r="AY38" i="62"/>
  <c r="N72" i="60" s="1"/>
  <c r="AX38" i="62"/>
  <c r="M72" i="60" s="1"/>
  <c r="AW38" i="62"/>
  <c r="L72" i="60" s="1"/>
  <c r="AV38" i="62"/>
  <c r="K72" i="60" s="1"/>
  <c r="AU38" i="62"/>
  <c r="J72" i="60" s="1"/>
  <c r="AT38" i="62"/>
  <c r="I72" i="60" s="1"/>
  <c r="AS38" i="62"/>
  <c r="H72" i="60" s="1"/>
  <c r="AR38" i="62"/>
  <c r="G72" i="60" s="1"/>
  <c r="AQ38" i="62"/>
  <c r="F72" i="60" s="1"/>
  <c r="AP38" i="62"/>
  <c r="E72" i="60" s="1"/>
  <c r="AO38" i="62"/>
  <c r="D72" i="60" s="1"/>
  <c r="AN38" i="62"/>
  <c r="C72" i="60" s="1"/>
  <c r="AM38" i="62"/>
  <c r="B72" i="60" s="1"/>
  <c r="AI38" i="62"/>
  <c r="D33" i="107" s="1"/>
  <c r="AH38" i="62"/>
  <c r="C33" i="107" s="1"/>
  <c r="AI160" i="62"/>
  <c r="BE37" i="62"/>
  <c r="T71" i="60" s="1"/>
  <c r="BD37" i="62"/>
  <c r="S71" i="60" s="1"/>
  <c r="BC37" i="62"/>
  <c r="R71" i="60" s="1"/>
  <c r="BB37" i="62"/>
  <c r="Q71" i="60" s="1"/>
  <c r="BA37" i="62"/>
  <c r="P71" i="60" s="1"/>
  <c r="AZ37" i="62"/>
  <c r="O71" i="60" s="1"/>
  <c r="AY37" i="62"/>
  <c r="N71" i="60" s="1"/>
  <c r="AX37" i="62"/>
  <c r="M71" i="60" s="1"/>
  <c r="AW37" i="62"/>
  <c r="L71" i="60" s="1"/>
  <c r="AV37" i="62"/>
  <c r="K71" i="60" s="1"/>
  <c r="AU37" i="62"/>
  <c r="J71" i="60" s="1"/>
  <c r="AT37" i="62"/>
  <c r="I71" i="60" s="1"/>
  <c r="AS37" i="62"/>
  <c r="H71" i="60" s="1"/>
  <c r="AR37" i="62"/>
  <c r="G71" i="60" s="1"/>
  <c r="AQ37" i="62"/>
  <c r="F71" i="60" s="1"/>
  <c r="AP37" i="62"/>
  <c r="E71" i="60" s="1"/>
  <c r="AO37" i="62"/>
  <c r="D71" i="60" s="1"/>
  <c r="AN37" i="62"/>
  <c r="C71" i="60" s="1"/>
  <c r="AM37" i="62"/>
  <c r="B71" i="60" s="1"/>
  <c r="AI37" i="62"/>
  <c r="D32" i="107" s="1"/>
  <c r="AH37" i="62"/>
  <c r="BE36" i="62"/>
  <c r="T70" i="60" s="1"/>
  <c r="BD36" i="62"/>
  <c r="S70" i="60" s="1"/>
  <c r="BC36" i="62"/>
  <c r="R70" i="60" s="1"/>
  <c r="BB36" i="62"/>
  <c r="Q70" i="60" s="1"/>
  <c r="BA36" i="62"/>
  <c r="P70" i="60" s="1"/>
  <c r="AZ36" i="62"/>
  <c r="O70" i="60" s="1"/>
  <c r="AY36" i="62"/>
  <c r="N70" i="60" s="1"/>
  <c r="AX36" i="62"/>
  <c r="M70" i="60" s="1"/>
  <c r="AW36" i="62"/>
  <c r="L70" i="60" s="1"/>
  <c r="AV36" i="62"/>
  <c r="K70" i="60" s="1"/>
  <c r="AU36" i="62"/>
  <c r="J70" i="60" s="1"/>
  <c r="AT36" i="62"/>
  <c r="I70" i="60" s="1"/>
  <c r="AS36" i="62"/>
  <c r="H70" i="60" s="1"/>
  <c r="AR36" i="62"/>
  <c r="G70" i="60" s="1"/>
  <c r="AQ36" i="62"/>
  <c r="F70" i="60" s="1"/>
  <c r="AP36" i="62"/>
  <c r="E70" i="60" s="1"/>
  <c r="AO36" i="62"/>
  <c r="D70" i="60" s="1"/>
  <c r="AN36" i="62"/>
  <c r="C70" i="60" s="1"/>
  <c r="AM36" i="62"/>
  <c r="B70" i="60" s="1"/>
  <c r="AI36" i="62"/>
  <c r="D31" i="107" s="1"/>
  <c r="AH36" i="62"/>
  <c r="AI134" i="62"/>
  <c r="D129" i="107" s="1"/>
  <c r="BE35" i="62"/>
  <c r="T69" i="60" s="1"/>
  <c r="BD35" i="62"/>
  <c r="S69" i="60" s="1"/>
  <c r="BC35" i="62"/>
  <c r="R69" i="60" s="1"/>
  <c r="BB35" i="62"/>
  <c r="Q69" i="60" s="1"/>
  <c r="BA35" i="62"/>
  <c r="P69" i="60" s="1"/>
  <c r="AZ35" i="62"/>
  <c r="O69" i="60" s="1"/>
  <c r="AY35" i="62"/>
  <c r="N69" i="60" s="1"/>
  <c r="AX35" i="62"/>
  <c r="M69" i="60" s="1"/>
  <c r="AW35" i="62"/>
  <c r="L69" i="60" s="1"/>
  <c r="AV35" i="62"/>
  <c r="K69" i="60" s="1"/>
  <c r="AU35" i="62"/>
  <c r="J69" i="60" s="1"/>
  <c r="AT35" i="62"/>
  <c r="I69" i="60" s="1"/>
  <c r="AS35" i="62"/>
  <c r="H69" i="60" s="1"/>
  <c r="AR35" i="62"/>
  <c r="G69" i="60" s="1"/>
  <c r="AQ35" i="62"/>
  <c r="F69" i="60" s="1"/>
  <c r="AP35" i="62"/>
  <c r="E69" i="60" s="1"/>
  <c r="AO35" i="62"/>
  <c r="D69" i="60" s="1"/>
  <c r="AN35" i="62"/>
  <c r="C69" i="60" s="1"/>
  <c r="AM35" i="62"/>
  <c r="B69" i="60" s="1"/>
  <c r="AI35" i="62"/>
  <c r="D30" i="107" s="1"/>
  <c r="AH35" i="62"/>
  <c r="H35" i="62"/>
  <c r="BE34" i="62"/>
  <c r="T68" i="60" s="1"/>
  <c r="BD34" i="62"/>
  <c r="S68" i="60" s="1"/>
  <c r="BC34" i="62"/>
  <c r="R68" i="60" s="1"/>
  <c r="BB34" i="62"/>
  <c r="Q68" i="60" s="1"/>
  <c r="BA34" i="62"/>
  <c r="P68" i="60" s="1"/>
  <c r="AZ34" i="62"/>
  <c r="O68" i="60" s="1"/>
  <c r="AY34" i="62"/>
  <c r="N68" i="60" s="1"/>
  <c r="AX34" i="62"/>
  <c r="M68" i="60" s="1"/>
  <c r="AW34" i="62"/>
  <c r="L68" i="60" s="1"/>
  <c r="AV34" i="62"/>
  <c r="K68" i="60" s="1"/>
  <c r="AU34" i="62"/>
  <c r="J68" i="60" s="1"/>
  <c r="AT34" i="62"/>
  <c r="I68" i="60" s="1"/>
  <c r="AS34" i="62"/>
  <c r="H68" i="60" s="1"/>
  <c r="AR34" i="62"/>
  <c r="G68" i="60" s="1"/>
  <c r="AQ34" i="62"/>
  <c r="F68" i="60" s="1"/>
  <c r="AP34" i="62"/>
  <c r="E68" i="60" s="1"/>
  <c r="AO34" i="62"/>
  <c r="D68" i="60" s="1"/>
  <c r="AN34" i="62"/>
  <c r="C68" i="60" s="1"/>
  <c r="AM34" i="62"/>
  <c r="B68" i="60" s="1"/>
  <c r="AI34" i="62"/>
  <c r="AH34" i="62"/>
  <c r="H34" i="62"/>
  <c r="I34" i="62" s="1"/>
  <c r="BE33" i="62"/>
  <c r="T67" i="60" s="1"/>
  <c r="BD33" i="62"/>
  <c r="S67" i="60" s="1"/>
  <c r="BC33" i="62"/>
  <c r="R67" i="60" s="1"/>
  <c r="BB33" i="62"/>
  <c r="Q67" i="60" s="1"/>
  <c r="BA33" i="62"/>
  <c r="P67" i="60" s="1"/>
  <c r="AZ33" i="62"/>
  <c r="O67" i="60" s="1"/>
  <c r="AY33" i="62"/>
  <c r="N67" i="60" s="1"/>
  <c r="AX33" i="62"/>
  <c r="M67" i="60" s="1"/>
  <c r="AW33" i="62"/>
  <c r="L67" i="60" s="1"/>
  <c r="AV33" i="62"/>
  <c r="K67" i="60" s="1"/>
  <c r="AU33" i="62"/>
  <c r="J67" i="60" s="1"/>
  <c r="AT33" i="62"/>
  <c r="I67" i="60" s="1"/>
  <c r="AS33" i="62"/>
  <c r="H67" i="60" s="1"/>
  <c r="AR33" i="62"/>
  <c r="G67" i="60" s="1"/>
  <c r="AQ33" i="62"/>
  <c r="F67" i="60" s="1"/>
  <c r="AP33" i="62"/>
  <c r="E67" i="60" s="1"/>
  <c r="AO33" i="62"/>
  <c r="D67" i="60" s="1"/>
  <c r="AN33" i="62"/>
  <c r="C67" i="60" s="1"/>
  <c r="AM33" i="62"/>
  <c r="B67" i="60" s="1"/>
  <c r="AI33" i="62"/>
  <c r="AH33" i="62"/>
  <c r="BE32" i="62"/>
  <c r="T66" i="60" s="1"/>
  <c r="BD32" i="62"/>
  <c r="S66" i="60" s="1"/>
  <c r="BC32" i="62"/>
  <c r="R66" i="60" s="1"/>
  <c r="BB32" i="62"/>
  <c r="Q66" i="60" s="1"/>
  <c r="BA32" i="62"/>
  <c r="P66" i="60" s="1"/>
  <c r="AZ32" i="62"/>
  <c r="O66" i="60" s="1"/>
  <c r="AY32" i="62"/>
  <c r="N66" i="60" s="1"/>
  <c r="AX32" i="62"/>
  <c r="M66" i="60" s="1"/>
  <c r="AW32" i="62"/>
  <c r="L66" i="60" s="1"/>
  <c r="AV32" i="62"/>
  <c r="K66" i="60" s="1"/>
  <c r="AU32" i="62"/>
  <c r="J66" i="60" s="1"/>
  <c r="AT32" i="62"/>
  <c r="I66" i="60" s="1"/>
  <c r="AS32" i="62"/>
  <c r="H66" i="60" s="1"/>
  <c r="AR32" i="62"/>
  <c r="G66" i="60" s="1"/>
  <c r="AQ32" i="62"/>
  <c r="F66" i="60" s="1"/>
  <c r="AP32" i="62"/>
  <c r="E66" i="60" s="1"/>
  <c r="AO32" i="62"/>
  <c r="D66" i="60" s="1"/>
  <c r="AN32" i="62"/>
  <c r="C66" i="60" s="1"/>
  <c r="AM32" i="62"/>
  <c r="B66" i="60" s="1"/>
  <c r="AI32" i="62"/>
  <c r="D27" i="107" s="1"/>
  <c r="AH32" i="62"/>
  <c r="C27" i="107" s="1"/>
  <c r="AI65" i="62"/>
  <c r="D60" i="107" s="1"/>
  <c r="BE31" i="62"/>
  <c r="T65" i="60" s="1"/>
  <c r="BD31" i="62"/>
  <c r="S65" i="60" s="1"/>
  <c r="BC31" i="62"/>
  <c r="R65" i="60" s="1"/>
  <c r="BB31" i="62"/>
  <c r="Q65" i="60" s="1"/>
  <c r="BA31" i="62"/>
  <c r="P65" i="60" s="1"/>
  <c r="AZ31" i="62"/>
  <c r="O65" i="60" s="1"/>
  <c r="AY31" i="62"/>
  <c r="N65" i="60" s="1"/>
  <c r="AX31" i="62"/>
  <c r="M65" i="60" s="1"/>
  <c r="AW31" i="62"/>
  <c r="L65" i="60" s="1"/>
  <c r="AV31" i="62"/>
  <c r="K65" i="60" s="1"/>
  <c r="AU31" i="62"/>
  <c r="J65" i="60" s="1"/>
  <c r="AT31" i="62"/>
  <c r="I65" i="60" s="1"/>
  <c r="AS31" i="62"/>
  <c r="H65" i="60" s="1"/>
  <c r="AR31" i="62"/>
  <c r="G65" i="60" s="1"/>
  <c r="AQ31" i="62"/>
  <c r="F65" i="60" s="1"/>
  <c r="AP31" i="62"/>
  <c r="E65" i="60" s="1"/>
  <c r="AO31" i="62"/>
  <c r="D65" i="60" s="1"/>
  <c r="AN31" i="62"/>
  <c r="C65" i="60" s="1"/>
  <c r="AM31" i="62"/>
  <c r="B65" i="60" s="1"/>
  <c r="AI31" i="62"/>
  <c r="AH31" i="62"/>
  <c r="AI64" i="62"/>
  <c r="D59" i="107" s="1"/>
  <c r="BE30" i="62"/>
  <c r="T64" i="60" s="1"/>
  <c r="BD30" i="62"/>
  <c r="S64" i="60" s="1"/>
  <c r="BC30" i="62"/>
  <c r="R64" i="60" s="1"/>
  <c r="BB30" i="62"/>
  <c r="Q64" i="60" s="1"/>
  <c r="BA30" i="62"/>
  <c r="P64" i="60" s="1"/>
  <c r="AZ30" i="62"/>
  <c r="O64" i="60" s="1"/>
  <c r="AY30" i="62"/>
  <c r="N64" i="60" s="1"/>
  <c r="AX30" i="62"/>
  <c r="M64" i="60" s="1"/>
  <c r="AW30" i="62"/>
  <c r="L64" i="60" s="1"/>
  <c r="AV30" i="62"/>
  <c r="K64" i="60" s="1"/>
  <c r="AU30" i="62"/>
  <c r="J64" i="60" s="1"/>
  <c r="AT30" i="62"/>
  <c r="I64" i="60" s="1"/>
  <c r="AS30" i="62"/>
  <c r="H64" i="60" s="1"/>
  <c r="AR30" i="62"/>
  <c r="G64" i="60" s="1"/>
  <c r="AQ30" i="62"/>
  <c r="F64" i="60" s="1"/>
  <c r="AP30" i="62"/>
  <c r="E64" i="60" s="1"/>
  <c r="AO30" i="62"/>
  <c r="D64" i="60" s="1"/>
  <c r="AN30" i="62"/>
  <c r="C64" i="60" s="1"/>
  <c r="AM30" i="62"/>
  <c r="B64" i="60" s="1"/>
  <c r="BE29" i="62"/>
  <c r="T63" i="60" s="1"/>
  <c r="BD29" i="62"/>
  <c r="S63" i="60" s="1"/>
  <c r="BC29" i="62"/>
  <c r="R63" i="60" s="1"/>
  <c r="BB29" i="62"/>
  <c r="Q63" i="60" s="1"/>
  <c r="BA29" i="62"/>
  <c r="P63" i="60" s="1"/>
  <c r="AZ29" i="62"/>
  <c r="O63" i="60" s="1"/>
  <c r="AY29" i="62"/>
  <c r="N63" i="60" s="1"/>
  <c r="AX29" i="62"/>
  <c r="M63" i="60" s="1"/>
  <c r="AW29" i="62"/>
  <c r="L63" i="60" s="1"/>
  <c r="AV29" i="62"/>
  <c r="K63" i="60" s="1"/>
  <c r="AU29" i="62"/>
  <c r="J63" i="60" s="1"/>
  <c r="AT29" i="62"/>
  <c r="I63" i="60" s="1"/>
  <c r="AS29" i="62"/>
  <c r="H63" i="60" s="1"/>
  <c r="AR29" i="62"/>
  <c r="G63" i="60" s="1"/>
  <c r="AQ29" i="62"/>
  <c r="F63" i="60" s="1"/>
  <c r="AP29" i="62"/>
  <c r="E63" i="60" s="1"/>
  <c r="AO29" i="62"/>
  <c r="D63" i="60" s="1"/>
  <c r="AN29" i="62"/>
  <c r="C63" i="60" s="1"/>
  <c r="AM29" i="62"/>
  <c r="B63" i="60" s="1"/>
  <c r="AI29" i="62"/>
  <c r="D24" i="107" s="1"/>
  <c r="AH29" i="62"/>
  <c r="C24" i="107" s="1"/>
  <c r="BE28" i="62"/>
  <c r="T62" i="60" s="1"/>
  <c r="BD28" i="62"/>
  <c r="S62" i="60" s="1"/>
  <c r="BC28" i="62"/>
  <c r="R62" i="60" s="1"/>
  <c r="BB28" i="62"/>
  <c r="Q62" i="60" s="1"/>
  <c r="BA28" i="62"/>
  <c r="P62" i="60" s="1"/>
  <c r="AZ28" i="62"/>
  <c r="O62" i="60" s="1"/>
  <c r="AY28" i="62"/>
  <c r="N62" i="60" s="1"/>
  <c r="AX28" i="62"/>
  <c r="M62" i="60" s="1"/>
  <c r="AW28" i="62"/>
  <c r="L62" i="60" s="1"/>
  <c r="AV28" i="62"/>
  <c r="K62" i="60" s="1"/>
  <c r="AU28" i="62"/>
  <c r="J62" i="60" s="1"/>
  <c r="AT28" i="62"/>
  <c r="I62" i="60" s="1"/>
  <c r="AS28" i="62"/>
  <c r="H62" i="60" s="1"/>
  <c r="AR28" i="62"/>
  <c r="G62" i="60" s="1"/>
  <c r="AQ28" i="62"/>
  <c r="F62" i="60" s="1"/>
  <c r="AP28" i="62"/>
  <c r="E62" i="60" s="1"/>
  <c r="AO28" i="62"/>
  <c r="D62" i="60" s="1"/>
  <c r="AN28" i="62"/>
  <c r="C62" i="60" s="1"/>
  <c r="AM28" i="62"/>
  <c r="B62" i="60" s="1"/>
  <c r="AI28" i="62"/>
  <c r="D23" i="107" s="1"/>
  <c r="AH28" i="62"/>
  <c r="C23" i="107" s="1"/>
  <c r="H28" i="62"/>
  <c r="I28" i="62" s="1"/>
  <c r="BE27" i="62"/>
  <c r="T61" i="60" s="1"/>
  <c r="BD27" i="62"/>
  <c r="S61" i="60" s="1"/>
  <c r="BC27" i="62"/>
  <c r="R61" i="60" s="1"/>
  <c r="BB27" i="62"/>
  <c r="Q61" i="60" s="1"/>
  <c r="BA27" i="62"/>
  <c r="P61" i="60" s="1"/>
  <c r="AZ27" i="62"/>
  <c r="O61" i="60" s="1"/>
  <c r="AY27" i="62"/>
  <c r="N61" i="60" s="1"/>
  <c r="AX27" i="62"/>
  <c r="M61" i="60" s="1"/>
  <c r="AW27" i="62"/>
  <c r="L61" i="60" s="1"/>
  <c r="AV27" i="62"/>
  <c r="K61" i="60" s="1"/>
  <c r="AU27" i="62"/>
  <c r="J61" i="60" s="1"/>
  <c r="AT27" i="62"/>
  <c r="I61" i="60" s="1"/>
  <c r="AS27" i="62"/>
  <c r="H61" i="60" s="1"/>
  <c r="AR27" i="62"/>
  <c r="G61" i="60" s="1"/>
  <c r="AQ27" i="62"/>
  <c r="F61" i="60" s="1"/>
  <c r="AP27" i="62"/>
  <c r="E61" i="60" s="1"/>
  <c r="AO27" i="62"/>
  <c r="D61" i="60" s="1"/>
  <c r="AN27" i="62"/>
  <c r="C61" i="60" s="1"/>
  <c r="AM27" i="62"/>
  <c r="B61" i="60" s="1"/>
  <c r="AI27" i="62"/>
  <c r="D22" i="107" s="1"/>
  <c r="AH27" i="62"/>
  <c r="AI63" i="62"/>
  <c r="D58" i="107" s="1"/>
  <c r="BE26" i="62"/>
  <c r="T60" i="60" s="1"/>
  <c r="BD26" i="62"/>
  <c r="S60" i="60" s="1"/>
  <c r="BC26" i="62"/>
  <c r="R60" i="60" s="1"/>
  <c r="BB26" i="62"/>
  <c r="Q60" i="60" s="1"/>
  <c r="BA26" i="62"/>
  <c r="P60" i="60" s="1"/>
  <c r="AZ26" i="62"/>
  <c r="O60" i="60" s="1"/>
  <c r="AY26" i="62"/>
  <c r="N60" i="60" s="1"/>
  <c r="AX26" i="62"/>
  <c r="M60" i="60" s="1"/>
  <c r="AW26" i="62"/>
  <c r="L60" i="60" s="1"/>
  <c r="AV26" i="62"/>
  <c r="K60" i="60" s="1"/>
  <c r="AU26" i="62"/>
  <c r="J60" i="60" s="1"/>
  <c r="AT26" i="62"/>
  <c r="I60" i="60" s="1"/>
  <c r="AS26" i="62"/>
  <c r="H60" i="60" s="1"/>
  <c r="AR26" i="62"/>
  <c r="G60" i="60" s="1"/>
  <c r="AQ26" i="62"/>
  <c r="F60" i="60" s="1"/>
  <c r="AP26" i="62"/>
  <c r="E60" i="60" s="1"/>
  <c r="AO26" i="62"/>
  <c r="D60" i="60" s="1"/>
  <c r="AN26" i="62"/>
  <c r="C60" i="60" s="1"/>
  <c r="AM26" i="62"/>
  <c r="B60" i="60" s="1"/>
  <c r="AI26" i="62"/>
  <c r="AH26" i="62"/>
  <c r="BE25" i="62"/>
  <c r="T59" i="60" s="1"/>
  <c r="BD25" i="62"/>
  <c r="S59" i="60" s="1"/>
  <c r="BC25" i="62"/>
  <c r="R59" i="60" s="1"/>
  <c r="BB25" i="62"/>
  <c r="Q59" i="60" s="1"/>
  <c r="BA25" i="62"/>
  <c r="P59" i="60" s="1"/>
  <c r="AZ25" i="62"/>
  <c r="O59" i="60" s="1"/>
  <c r="AY25" i="62"/>
  <c r="N59" i="60" s="1"/>
  <c r="AX25" i="62"/>
  <c r="M59" i="60" s="1"/>
  <c r="AW25" i="62"/>
  <c r="L59" i="60" s="1"/>
  <c r="AV25" i="62"/>
  <c r="K59" i="60" s="1"/>
  <c r="AU25" i="62"/>
  <c r="J59" i="60" s="1"/>
  <c r="AT25" i="62"/>
  <c r="I59" i="60" s="1"/>
  <c r="AS25" i="62"/>
  <c r="H59" i="60" s="1"/>
  <c r="AR25" i="62"/>
  <c r="G59" i="60" s="1"/>
  <c r="AQ25" i="62"/>
  <c r="F59" i="60" s="1"/>
  <c r="AP25" i="62"/>
  <c r="E59" i="60" s="1"/>
  <c r="AO25" i="62"/>
  <c r="D59" i="60" s="1"/>
  <c r="AN25" i="62"/>
  <c r="C59" i="60" s="1"/>
  <c r="AM25" i="62"/>
  <c r="B59" i="60" s="1"/>
  <c r="H25" i="62"/>
  <c r="BE24" i="62"/>
  <c r="T58" i="60" s="1"/>
  <c r="BD24" i="62"/>
  <c r="S58" i="60" s="1"/>
  <c r="BC24" i="62"/>
  <c r="R58" i="60" s="1"/>
  <c r="BB24" i="62"/>
  <c r="Q58" i="60" s="1"/>
  <c r="BA24" i="62"/>
  <c r="P58" i="60" s="1"/>
  <c r="AZ24" i="62"/>
  <c r="O58" i="60" s="1"/>
  <c r="AY24" i="62"/>
  <c r="N58" i="60" s="1"/>
  <c r="AX24" i="62"/>
  <c r="M58" i="60" s="1"/>
  <c r="AW24" i="62"/>
  <c r="L58" i="60" s="1"/>
  <c r="AV24" i="62"/>
  <c r="K58" i="60" s="1"/>
  <c r="AU24" i="62"/>
  <c r="J58" i="60" s="1"/>
  <c r="AT24" i="62"/>
  <c r="I58" i="60" s="1"/>
  <c r="AS24" i="62"/>
  <c r="H58" i="60" s="1"/>
  <c r="AR24" i="62"/>
  <c r="G58" i="60" s="1"/>
  <c r="AQ24" i="62"/>
  <c r="F58" i="60" s="1"/>
  <c r="AP24" i="62"/>
  <c r="E58" i="60" s="1"/>
  <c r="AO24" i="62"/>
  <c r="D58" i="60" s="1"/>
  <c r="AN24" i="62"/>
  <c r="C58" i="60" s="1"/>
  <c r="AM24" i="62"/>
  <c r="B58" i="60" s="1"/>
  <c r="AI24" i="62"/>
  <c r="D19" i="107" s="1"/>
  <c r="AH24" i="62"/>
  <c r="BE23" i="62"/>
  <c r="T57" i="60" s="1"/>
  <c r="BD23" i="62"/>
  <c r="S57" i="60" s="1"/>
  <c r="BC23" i="62"/>
  <c r="R57" i="60" s="1"/>
  <c r="BB23" i="62"/>
  <c r="Q57" i="60" s="1"/>
  <c r="BA23" i="62"/>
  <c r="P57" i="60" s="1"/>
  <c r="AZ23" i="62"/>
  <c r="O57" i="60" s="1"/>
  <c r="AY23" i="62"/>
  <c r="N57" i="60" s="1"/>
  <c r="AX23" i="62"/>
  <c r="M57" i="60" s="1"/>
  <c r="AW23" i="62"/>
  <c r="L57" i="60" s="1"/>
  <c r="AV23" i="62"/>
  <c r="K57" i="60" s="1"/>
  <c r="AU23" i="62"/>
  <c r="J57" i="60" s="1"/>
  <c r="AT23" i="62"/>
  <c r="I57" i="60" s="1"/>
  <c r="AS23" i="62"/>
  <c r="H57" i="60" s="1"/>
  <c r="AR23" i="62"/>
  <c r="G57" i="60" s="1"/>
  <c r="AQ23" i="62"/>
  <c r="F57" i="60" s="1"/>
  <c r="AP23" i="62"/>
  <c r="E57" i="60" s="1"/>
  <c r="AO23" i="62"/>
  <c r="D57" i="60" s="1"/>
  <c r="AN23" i="62"/>
  <c r="C57" i="60" s="1"/>
  <c r="AM23" i="62"/>
  <c r="B57" i="60" s="1"/>
  <c r="AI23" i="62"/>
  <c r="AH23" i="62"/>
  <c r="AI139" i="62"/>
  <c r="D134" i="107" s="1"/>
  <c r="BE22" i="62"/>
  <c r="T56" i="60" s="1"/>
  <c r="BD22" i="62"/>
  <c r="S56" i="60" s="1"/>
  <c r="BC22" i="62"/>
  <c r="R56" i="60" s="1"/>
  <c r="BB22" i="62"/>
  <c r="Q56" i="60" s="1"/>
  <c r="BA22" i="62"/>
  <c r="P56" i="60" s="1"/>
  <c r="AZ22" i="62"/>
  <c r="O56" i="60" s="1"/>
  <c r="AY22" i="62"/>
  <c r="N56" i="60" s="1"/>
  <c r="AX22" i="62"/>
  <c r="M56" i="60" s="1"/>
  <c r="AW22" i="62"/>
  <c r="L56" i="60" s="1"/>
  <c r="AV22" i="62"/>
  <c r="K56" i="60" s="1"/>
  <c r="AU22" i="62"/>
  <c r="J56" i="60" s="1"/>
  <c r="AT22" i="62"/>
  <c r="I56" i="60" s="1"/>
  <c r="AS22" i="62"/>
  <c r="H56" i="60" s="1"/>
  <c r="AR22" i="62"/>
  <c r="G56" i="60" s="1"/>
  <c r="AQ22" i="62"/>
  <c r="F56" i="60" s="1"/>
  <c r="AP22" i="62"/>
  <c r="E56" i="60" s="1"/>
  <c r="AO22" i="62"/>
  <c r="D56" i="60" s="1"/>
  <c r="AN22" i="62"/>
  <c r="C56" i="60" s="1"/>
  <c r="AM22" i="62"/>
  <c r="B56" i="60" s="1"/>
  <c r="AI22" i="62"/>
  <c r="D17" i="107" s="1"/>
  <c r="AH22" i="62"/>
  <c r="C17" i="107" s="1"/>
  <c r="BE21" i="62"/>
  <c r="T55" i="60" s="1"/>
  <c r="BD21" i="62"/>
  <c r="S55" i="60" s="1"/>
  <c r="BC21" i="62"/>
  <c r="R55" i="60" s="1"/>
  <c r="BB21" i="62"/>
  <c r="Q55" i="60" s="1"/>
  <c r="BA21" i="62"/>
  <c r="P55" i="60" s="1"/>
  <c r="AZ21" i="62"/>
  <c r="O55" i="60" s="1"/>
  <c r="AY21" i="62"/>
  <c r="N55" i="60" s="1"/>
  <c r="AX21" i="62"/>
  <c r="M55" i="60" s="1"/>
  <c r="AW21" i="62"/>
  <c r="L55" i="60" s="1"/>
  <c r="AV21" i="62"/>
  <c r="K55" i="60" s="1"/>
  <c r="AU21" i="62"/>
  <c r="J55" i="60" s="1"/>
  <c r="AT21" i="62"/>
  <c r="I55" i="60" s="1"/>
  <c r="AS21" i="62"/>
  <c r="H55" i="60" s="1"/>
  <c r="AR21" i="62"/>
  <c r="G55" i="60" s="1"/>
  <c r="AQ21" i="62"/>
  <c r="F55" i="60" s="1"/>
  <c r="AP21" i="62"/>
  <c r="E55" i="60" s="1"/>
  <c r="AO21" i="62"/>
  <c r="D55" i="60" s="1"/>
  <c r="AN21" i="62"/>
  <c r="C55" i="60" s="1"/>
  <c r="AM21" i="62"/>
  <c r="B55" i="60" s="1"/>
  <c r="AI21" i="62"/>
  <c r="D16" i="107" s="1"/>
  <c r="AH21" i="62"/>
  <c r="C16" i="107" s="1"/>
  <c r="H21" i="62"/>
  <c r="I21" i="62" s="1"/>
  <c r="BE20" i="62"/>
  <c r="T54" i="60" s="1"/>
  <c r="BD20" i="62"/>
  <c r="S54" i="60" s="1"/>
  <c r="BC20" i="62"/>
  <c r="R54" i="60" s="1"/>
  <c r="BB20" i="62"/>
  <c r="Q54" i="60" s="1"/>
  <c r="BA20" i="62"/>
  <c r="P54" i="60" s="1"/>
  <c r="AZ20" i="62"/>
  <c r="O54" i="60" s="1"/>
  <c r="AY20" i="62"/>
  <c r="N54" i="60" s="1"/>
  <c r="AX20" i="62"/>
  <c r="M54" i="60" s="1"/>
  <c r="AW20" i="62"/>
  <c r="L54" i="60" s="1"/>
  <c r="AV20" i="62"/>
  <c r="K54" i="60" s="1"/>
  <c r="AU20" i="62"/>
  <c r="J54" i="60" s="1"/>
  <c r="AT20" i="62"/>
  <c r="I54" i="60" s="1"/>
  <c r="AS20" i="62"/>
  <c r="H54" i="60" s="1"/>
  <c r="AR20" i="62"/>
  <c r="G54" i="60" s="1"/>
  <c r="AQ20" i="62"/>
  <c r="F54" i="60" s="1"/>
  <c r="AP20" i="62"/>
  <c r="E54" i="60" s="1"/>
  <c r="AO20" i="62"/>
  <c r="D54" i="60" s="1"/>
  <c r="AN20" i="62"/>
  <c r="C54" i="60" s="1"/>
  <c r="AM20" i="62"/>
  <c r="B54" i="60" s="1"/>
  <c r="AI20" i="62"/>
  <c r="AH20" i="62"/>
  <c r="BE19" i="62"/>
  <c r="T53" i="60" s="1"/>
  <c r="BD19" i="62"/>
  <c r="S53" i="60" s="1"/>
  <c r="BC19" i="62"/>
  <c r="R53" i="60" s="1"/>
  <c r="BB19" i="62"/>
  <c r="Q53" i="60" s="1"/>
  <c r="BA19" i="62"/>
  <c r="P53" i="60" s="1"/>
  <c r="AZ19" i="62"/>
  <c r="O53" i="60" s="1"/>
  <c r="AY19" i="62"/>
  <c r="N53" i="60" s="1"/>
  <c r="AX19" i="62"/>
  <c r="M53" i="60" s="1"/>
  <c r="AW19" i="62"/>
  <c r="L53" i="60" s="1"/>
  <c r="AV19" i="62"/>
  <c r="K53" i="60" s="1"/>
  <c r="AU19" i="62"/>
  <c r="J53" i="60" s="1"/>
  <c r="AT19" i="62"/>
  <c r="I53" i="60" s="1"/>
  <c r="AS19" i="62"/>
  <c r="H53" i="60" s="1"/>
  <c r="AR19" i="62"/>
  <c r="G53" i="60" s="1"/>
  <c r="AQ19" i="62"/>
  <c r="F53" i="60" s="1"/>
  <c r="AP19" i="62"/>
  <c r="E53" i="60" s="1"/>
  <c r="AO19" i="62"/>
  <c r="D53" i="60" s="1"/>
  <c r="AN19" i="62"/>
  <c r="C53" i="60" s="1"/>
  <c r="AM19" i="62"/>
  <c r="B53" i="60" s="1"/>
  <c r="AI19" i="62"/>
  <c r="D14" i="107" s="1"/>
  <c r="AH19" i="62"/>
  <c r="H19" i="62"/>
  <c r="I19" i="62" s="1"/>
  <c r="BE18" i="62"/>
  <c r="T52" i="60" s="1"/>
  <c r="BD18" i="62"/>
  <c r="S52" i="60" s="1"/>
  <c r="BC18" i="62"/>
  <c r="R52" i="60" s="1"/>
  <c r="BB18" i="62"/>
  <c r="Q52" i="60" s="1"/>
  <c r="BA18" i="62"/>
  <c r="P52" i="60" s="1"/>
  <c r="AZ18" i="62"/>
  <c r="O52" i="60" s="1"/>
  <c r="AY18" i="62"/>
  <c r="N52" i="60" s="1"/>
  <c r="AX18" i="62"/>
  <c r="M52" i="60" s="1"/>
  <c r="AW18" i="62"/>
  <c r="L52" i="60" s="1"/>
  <c r="AV18" i="62"/>
  <c r="K52" i="60" s="1"/>
  <c r="AU18" i="62"/>
  <c r="J52" i="60" s="1"/>
  <c r="AT18" i="62"/>
  <c r="I52" i="60" s="1"/>
  <c r="AS18" i="62"/>
  <c r="H52" i="60" s="1"/>
  <c r="AR18" i="62"/>
  <c r="G52" i="60" s="1"/>
  <c r="AQ18" i="62"/>
  <c r="F52" i="60" s="1"/>
  <c r="AP18" i="62"/>
  <c r="E52" i="60" s="1"/>
  <c r="AO18" i="62"/>
  <c r="D52" i="60" s="1"/>
  <c r="AN18" i="62"/>
  <c r="C52" i="60" s="1"/>
  <c r="AM18" i="62"/>
  <c r="B52" i="60" s="1"/>
  <c r="AI18" i="62"/>
  <c r="D13" i="107" s="1"/>
  <c r="AH18" i="62"/>
  <c r="C13" i="107" s="1"/>
  <c r="BE17" i="62"/>
  <c r="T51" i="60" s="1"/>
  <c r="BD17" i="62"/>
  <c r="S51" i="60" s="1"/>
  <c r="BC17" i="62"/>
  <c r="R51" i="60" s="1"/>
  <c r="BB17" i="62"/>
  <c r="Q51" i="60" s="1"/>
  <c r="BA17" i="62"/>
  <c r="P51" i="60" s="1"/>
  <c r="AZ17" i="62"/>
  <c r="O51" i="60" s="1"/>
  <c r="AY17" i="62"/>
  <c r="N51" i="60" s="1"/>
  <c r="AX17" i="62"/>
  <c r="M51" i="60" s="1"/>
  <c r="AW17" i="62"/>
  <c r="L51" i="60" s="1"/>
  <c r="AV17" i="62"/>
  <c r="K51" i="60" s="1"/>
  <c r="AU17" i="62"/>
  <c r="J51" i="60" s="1"/>
  <c r="AT17" i="62"/>
  <c r="I51" i="60" s="1"/>
  <c r="AS17" i="62"/>
  <c r="H51" i="60" s="1"/>
  <c r="AR17" i="62"/>
  <c r="G51" i="60" s="1"/>
  <c r="AQ17" i="62"/>
  <c r="F51" i="60" s="1"/>
  <c r="AP17" i="62"/>
  <c r="E51" i="60" s="1"/>
  <c r="AO17" i="62"/>
  <c r="D51" i="60" s="1"/>
  <c r="AN17" i="62"/>
  <c r="C51" i="60" s="1"/>
  <c r="AM17" i="62"/>
  <c r="B51" i="60" s="1"/>
  <c r="AI17" i="62"/>
  <c r="D12" i="107" s="1"/>
  <c r="AH17" i="62"/>
  <c r="C12" i="107" s="1"/>
  <c r="H17" i="62"/>
  <c r="I17" i="62" s="1"/>
  <c r="BE16" i="62"/>
  <c r="T50" i="60" s="1"/>
  <c r="BD16" i="62"/>
  <c r="S50" i="60" s="1"/>
  <c r="BC16" i="62"/>
  <c r="R50" i="60" s="1"/>
  <c r="BB16" i="62"/>
  <c r="Q50" i="60" s="1"/>
  <c r="BA16" i="62"/>
  <c r="P50" i="60" s="1"/>
  <c r="AZ16" i="62"/>
  <c r="O50" i="60" s="1"/>
  <c r="AY16" i="62"/>
  <c r="N50" i="60" s="1"/>
  <c r="AX16" i="62"/>
  <c r="M50" i="60" s="1"/>
  <c r="AW16" i="62"/>
  <c r="L50" i="60" s="1"/>
  <c r="AV16" i="62"/>
  <c r="K50" i="60" s="1"/>
  <c r="AU16" i="62"/>
  <c r="J50" i="60" s="1"/>
  <c r="AT16" i="62"/>
  <c r="I50" i="60" s="1"/>
  <c r="AS16" i="62"/>
  <c r="H50" i="60" s="1"/>
  <c r="AR16" i="62"/>
  <c r="G50" i="60" s="1"/>
  <c r="AQ16" i="62"/>
  <c r="F50" i="60" s="1"/>
  <c r="AP16" i="62"/>
  <c r="E50" i="60" s="1"/>
  <c r="AO16" i="62"/>
  <c r="D50" i="60" s="1"/>
  <c r="AN16" i="62"/>
  <c r="C50" i="60" s="1"/>
  <c r="AM16" i="62"/>
  <c r="B50" i="60" s="1"/>
  <c r="AI16" i="62"/>
  <c r="D11" i="107" s="1"/>
  <c r="AH16" i="62"/>
  <c r="C11" i="107" s="1"/>
  <c r="BE15" i="62"/>
  <c r="T49" i="60" s="1"/>
  <c r="BD15" i="62"/>
  <c r="S49" i="60" s="1"/>
  <c r="BC15" i="62"/>
  <c r="R49" i="60" s="1"/>
  <c r="BB15" i="62"/>
  <c r="Q49" i="60" s="1"/>
  <c r="BA15" i="62"/>
  <c r="P49" i="60" s="1"/>
  <c r="AZ15" i="62"/>
  <c r="O49" i="60" s="1"/>
  <c r="AY15" i="62"/>
  <c r="N49" i="60" s="1"/>
  <c r="AX15" i="62"/>
  <c r="M49" i="60" s="1"/>
  <c r="AW15" i="62"/>
  <c r="L49" i="60" s="1"/>
  <c r="AV15" i="62"/>
  <c r="K49" i="60" s="1"/>
  <c r="AU15" i="62"/>
  <c r="J49" i="60" s="1"/>
  <c r="AT15" i="62"/>
  <c r="I49" i="60" s="1"/>
  <c r="AS15" i="62"/>
  <c r="H49" i="60" s="1"/>
  <c r="AR15" i="62"/>
  <c r="G49" i="60" s="1"/>
  <c r="AQ15" i="62"/>
  <c r="F49" i="60" s="1"/>
  <c r="AP15" i="62"/>
  <c r="E49" i="60" s="1"/>
  <c r="AO15" i="62"/>
  <c r="D49" i="60" s="1"/>
  <c r="AN15" i="62"/>
  <c r="C49" i="60" s="1"/>
  <c r="AM15" i="62"/>
  <c r="B49" i="60" s="1"/>
  <c r="AI15" i="62"/>
  <c r="D10" i="107" s="1"/>
  <c r="AH15" i="62"/>
  <c r="C10" i="107" s="1"/>
  <c r="H15" i="62"/>
  <c r="I15" i="62" s="1"/>
  <c r="BE14" i="62"/>
  <c r="T48" i="60" s="1"/>
  <c r="BD14" i="62"/>
  <c r="S48" i="60" s="1"/>
  <c r="BC14" i="62"/>
  <c r="R48" i="60" s="1"/>
  <c r="BB14" i="62"/>
  <c r="Q48" i="60" s="1"/>
  <c r="BA14" i="62"/>
  <c r="P48" i="60" s="1"/>
  <c r="AZ14" i="62"/>
  <c r="O48" i="60" s="1"/>
  <c r="AY14" i="62"/>
  <c r="N48" i="60" s="1"/>
  <c r="AX14" i="62"/>
  <c r="M48" i="60" s="1"/>
  <c r="AW14" i="62"/>
  <c r="L48" i="60" s="1"/>
  <c r="AV14" i="62"/>
  <c r="K48" i="60" s="1"/>
  <c r="AU14" i="62"/>
  <c r="J48" i="60" s="1"/>
  <c r="AT14" i="62"/>
  <c r="I48" i="60" s="1"/>
  <c r="AS14" i="62"/>
  <c r="H48" i="60" s="1"/>
  <c r="AR14" i="62"/>
  <c r="G48" i="60" s="1"/>
  <c r="AQ14" i="62"/>
  <c r="F48" i="60" s="1"/>
  <c r="AP14" i="62"/>
  <c r="E48" i="60" s="1"/>
  <c r="AO14" i="62"/>
  <c r="D48" i="60" s="1"/>
  <c r="AN14" i="62"/>
  <c r="C48" i="60" s="1"/>
  <c r="AM14" i="62"/>
  <c r="B48" i="60" s="1"/>
  <c r="AI14" i="62"/>
  <c r="D9" i="107" s="1"/>
  <c r="AH14" i="62"/>
  <c r="C9" i="107" s="1"/>
  <c r="H14" i="62"/>
  <c r="I14" i="62" s="1"/>
  <c r="BE13" i="62"/>
  <c r="T47" i="60" s="1"/>
  <c r="BD13" i="62"/>
  <c r="S47" i="60" s="1"/>
  <c r="BC13" i="62"/>
  <c r="R47" i="60" s="1"/>
  <c r="BB13" i="62"/>
  <c r="Q47" i="60" s="1"/>
  <c r="BA13" i="62"/>
  <c r="P47" i="60" s="1"/>
  <c r="AZ13" i="62"/>
  <c r="O47" i="60" s="1"/>
  <c r="AY13" i="62"/>
  <c r="N47" i="60" s="1"/>
  <c r="AX13" i="62"/>
  <c r="M47" i="60" s="1"/>
  <c r="AW13" i="62"/>
  <c r="L47" i="60" s="1"/>
  <c r="AV13" i="62"/>
  <c r="K47" i="60" s="1"/>
  <c r="AU13" i="62"/>
  <c r="J47" i="60" s="1"/>
  <c r="AT13" i="62"/>
  <c r="I47" i="60" s="1"/>
  <c r="AS13" i="62"/>
  <c r="H47" i="60" s="1"/>
  <c r="AR13" i="62"/>
  <c r="G47" i="60" s="1"/>
  <c r="AQ13" i="62"/>
  <c r="F47" i="60" s="1"/>
  <c r="AP13" i="62"/>
  <c r="E47" i="60" s="1"/>
  <c r="AO13" i="62"/>
  <c r="D47" i="60" s="1"/>
  <c r="AN13" i="62"/>
  <c r="C47" i="60" s="1"/>
  <c r="AM13" i="62"/>
  <c r="B47" i="60" s="1"/>
  <c r="AI13" i="62"/>
  <c r="D8" i="107" s="1"/>
  <c r="AH13" i="62"/>
  <c r="C8" i="107" s="1"/>
  <c r="H13" i="62"/>
  <c r="I13" i="62" s="1"/>
  <c r="BE12" i="62"/>
  <c r="T46" i="60" s="1"/>
  <c r="BD12" i="62"/>
  <c r="S46" i="60" s="1"/>
  <c r="BC12" i="62"/>
  <c r="R46" i="60" s="1"/>
  <c r="BB12" i="62"/>
  <c r="Q46" i="60" s="1"/>
  <c r="BA12" i="62"/>
  <c r="P46" i="60" s="1"/>
  <c r="AZ12" i="62"/>
  <c r="O46" i="60" s="1"/>
  <c r="AY12" i="62"/>
  <c r="N46" i="60" s="1"/>
  <c r="AX12" i="62"/>
  <c r="M46" i="60" s="1"/>
  <c r="AW12" i="62"/>
  <c r="L46" i="60" s="1"/>
  <c r="AV12" i="62"/>
  <c r="K46" i="60" s="1"/>
  <c r="AU12" i="62"/>
  <c r="J46" i="60" s="1"/>
  <c r="AT12" i="62"/>
  <c r="I46" i="60" s="1"/>
  <c r="AS12" i="62"/>
  <c r="H46" i="60" s="1"/>
  <c r="AR12" i="62"/>
  <c r="G46" i="60" s="1"/>
  <c r="AQ12" i="62"/>
  <c r="F46" i="60" s="1"/>
  <c r="AP12" i="62"/>
  <c r="E46" i="60" s="1"/>
  <c r="AO12" i="62"/>
  <c r="D46" i="60" s="1"/>
  <c r="AN12" i="62"/>
  <c r="C46" i="60" s="1"/>
  <c r="AM12" i="62"/>
  <c r="B46" i="60" s="1"/>
  <c r="AI12" i="62"/>
  <c r="D7" i="107" s="1"/>
  <c r="AH12" i="62"/>
  <c r="C7" i="107" s="1"/>
  <c r="BE11" i="62"/>
  <c r="T45" i="60" s="1"/>
  <c r="BD11" i="62"/>
  <c r="S45" i="60" s="1"/>
  <c r="BC11" i="62"/>
  <c r="R45" i="60" s="1"/>
  <c r="BB11" i="62"/>
  <c r="Q45" i="60" s="1"/>
  <c r="BA11" i="62"/>
  <c r="P45" i="60" s="1"/>
  <c r="AZ11" i="62"/>
  <c r="O45" i="60" s="1"/>
  <c r="AY11" i="62"/>
  <c r="N45" i="60" s="1"/>
  <c r="AX11" i="62"/>
  <c r="M45" i="60" s="1"/>
  <c r="AW11" i="62"/>
  <c r="L45" i="60" s="1"/>
  <c r="AV11" i="62"/>
  <c r="K45" i="60" s="1"/>
  <c r="AU11" i="62"/>
  <c r="J45" i="60" s="1"/>
  <c r="AT11" i="62"/>
  <c r="I45" i="60" s="1"/>
  <c r="AS11" i="62"/>
  <c r="H45" i="60" s="1"/>
  <c r="AR11" i="62"/>
  <c r="G45" i="60" s="1"/>
  <c r="AQ11" i="62"/>
  <c r="F45" i="60" s="1"/>
  <c r="AP11" i="62"/>
  <c r="E45" i="60" s="1"/>
  <c r="AO11" i="62"/>
  <c r="D45" i="60" s="1"/>
  <c r="AN11" i="62"/>
  <c r="C45" i="60" s="1"/>
  <c r="AM11" i="62"/>
  <c r="B45" i="60" s="1"/>
  <c r="AI11" i="62"/>
  <c r="D6" i="107" s="1"/>
  <c r="AH11" i="62"/>
  <c r="C6" i="107" s="1"/>
  <c r="BE10" i="62"/>
  <c r="T44" i="60" s="1"/>
  <c r="BD10" i="62"/>
  <c r="S44" i="60" s="1"/>
  <c r="BC10" i="62"/>
  <c r="R44" i="60" s="1"/>
  <c r="BB10" i="62"/>
  <c r="Q44" i="60" s="1"/>
  <c r="BA10" i="62"/>
  <c r="P44" i="60" s="1"/>
  <c r="AZ10" i="62"/>
  <c r="O44" i="60" s="1"/>
  <c r="AY10" i="62"/>
  <c r="N44" i="60" s="1"/>
  <c r="AX10" i="62"/>
  <c r="M44" i="60" s="1"/>
  <c r="AW10" i="62"/>
  <c r="L44" i="60" s="1"/>
  <c r="AV10" i="62"/>
  <c r="K44" i="60" s="1"/>
  <c r="AU10" i="62"/>
  <c r="J44" i="60" s="1"/>
  <c r="AT10" i="62"/>
  <c r="I44" i="60" s="1"/>
  <c r="AS10" i="62"/>
  <c r="H44" i="60" s="1"/>
  <c r="AR10" i="62"/>
  <c r="G44" i="60" s="1"/>
  <c r="AQ10" i="62"/>
  <c r="F44" i="60" s="1"/>
  <c r="AP10" i="62"/>
  <c r="E44" i="60" s="1"/>
  <c r="AO10" i="62"/>
  <c r="D44" i="60" s="1"/>
  <c r="AN10" i="62"/>
  <c r="C44" i="60" s="1"/>
  <c r="AM10" i="62"/>
  <c r="B44" i="60" s="1"/>
  <c r="AI10" i="62"/>
  <c r="D5" i="107" s="1"/>
  <c r="AH10" i="62"/>
  <c r="C5" i="107" s="1"/>
  <c r="BE9" i="62"/>
  <c r="BD9" i="62"/>
  <c r="BC9" i="62"/>
  <c r="BB9" i="62"/>
  <c r="BA9" i="62"/>
  <c r="AZ9" i="62"/>
  <c r="AY9" i="62"/>
  <c r="AX9" i="62"/>
  <c r="AW9" i="62"/>
  <c r="AV9" i="62"/>
  <c r="AU9" i="62"/>
  <c r="AT9" i="62"/>
  <c r="AS9" i="62"/>
  <c r="AR9" i="62"/>
  <c r="AQ9" i="62"/>
  <c r="AP9" i="62"/>
  <c r="AO9" i="62"/>
  <c r="AN9" i="62"/>
  <c r="AI9" i="62"/>
  <c r="D4" i="107" s="1"/>
  <c r="AH9" i="62"/>
  <c r="C4" i="107" s="1"/>
  <c r="H9" i="62"/>
  <c r="I9" i="62" s="1"/>
  <c r="AI8" i="62"/>
  <c r="AH8" i="62"/>
  <c r="BE7" i="62"/>
  <c r="BD7" i="62"/>
  <c r="BC7" i="62"/>
  <c r="BB7" i="62"/>
  <c r="BA7" i="62"/>
  <c r="AZ7" i="62"/>
  <c r="AY7" i="62"/>
  <c r="AX7" i="62"/>
  <c r="AW7" i="62"/>
  <c r="AV7" i="62"/>
  <c r="AU7" i="62"/>
  <c r="AT7" i="62"/>
  <c r="AS7" i="62"/>
  <c r="AR7" i="62"/>
  <c r="AQ7" i="62"/>
  <c r="AP7" i="62"/>
  <c r="AO7" i="62"/>
  <c r="AN7" i="62"/>
  <c r="AM7" i="62"/>
  <c r="H7" i="62"/>
  <c r="I7" i="62" s="1"/>
  <c r="AB6" i="62"/>
  <c r="AB92" i="62" s="1"/>
  <c r="AB96" i="62" s="1"/>
  <c r="AA6" i="62"/>
  <c r="AA92" i="62" s="1"/>
  <c r="AA96" i="62" s="1"/>
  <c r="Z6" i="62"/>
  <c r="Z92" i="62" s="1"/>
  <c r="Z96" i="62" s="1"/>
  <c r="Y6" i="62"/>
  <c r="Y92" i="62" s="1"/>
  <c r="Y96" i="62" s="1"/>
  <c r="X6" i="62"/>
  <c r="X92" i="62" s="1"/>
  <c r="X96" i="62" s="1"/>
  <c r="W6" i="62"/>
  <c r="W92" i="62" s="1"/>
  <c r="W96" i="62" s="1"/>
  <c r="V6" i="62"/>
  <c r="V92" i="62" s="1"/>
  <c r="V96" i="62" s="1"/>
  <c r="U6" i="62"/>
  <c r="U92" i="62" s="1"/>
  <c r="U96" i="62" s="1"/>
  <c r="T6" i="62"/>
  <c r="T92" i="62" s="1"/>
  <c r="T96" i="62" s="1"/>
  <c r="S6" i="62"/>
  <c r="S92" i="62" s="1"/>
  <c r="S96" i="62" s="1"/>
  <c r="R6" i="62"/>
  <c r="R92" i="62" s="1"/>
  <c r="R96" i="62" s="1"/>
  <c r="Q6" i="62"/>
  <c r="Q92" i="62" s="1"/>
  <c r="Q96" i="62" s="1"/>
  <c r="P6" i="62"/>
  <c r="P92" i="62" s="1"/>
  <c r="P96" i="62" s="1"/>
  <c r="O6" i="62"/>
  <c r="O92" i="62" s="1"/>
  <c r="O96" i="62" s="1"/>
  <c r="N6" i="62"/>
  <c r="N92" i="62" s="1"/>
  <c r="N96" i="62" s="1"/>
  <c r="M6" i="62"/>
  <c r="M92" i="62" s="1"/>
  <c r="M96" i="62" s="1"/>
  <c r="L6" i="62"/>
  <c r="L92" i="62" s="1"/>
  <c r="L96" i="62" s="1"/>
  <c r="K6" i="62"/>
  <c r="K92" i="62" s="1"/>
  <c r="K96" i="62" s="1"/>
  <c r="J6" i="62"/>
  <c r="J92" i="62" s="1"/>
  <c r="J96" i="62" s="1"/>
  <c r="AN6" i="129"/>
  <c r="AN8" i="129" s="1"/>
  <c r="AM6" i="129"/>
  <c r="AM8" i="129" s="1"/>
  <c r="AL6" i="129"/>
  <c r="AL8" i="129" s="1"/>
  <c r="AK6" i="129"/>
  <c r="AK8" i="129" s="1"/>
  <c r="AJ6" i="129"/>
  <c r="AJ8" i="129" s="1"/>
  <c r="AI6" i="129"/>
  <c r="AI8" i="129" s="1"/>
  <c r="AH6" i="129"/>
  <c r="AH8" i="129" s="1"/>
  <c r="AG6" i="129"/>
  <c r="AG8" i="129" s="1"/>
  <c r="AF6" i="129"/>
  <c r="AF8" i="129" s="1"/>
  <c r="AE6" i="129"/>
  <c r="AE8" i="129" s="1"/>
  <c r="AD6" i="129"/>
  <c r="AD8" i="129" s="1"/>
  <c r="AC6" i="129"/>
  <c r="AC8" i="129" s="1"/>
  <c r="AB6" i="129"/>
  <c r="AB8" i="129" s="1"/>
  <c r="AA6" i="129"/>
  <c r="AA8" i="129" s="1"/>
  <c r="Z6" i="129"/>
  <c r="Z8" i="129" s="1"/>
  <c r="Y6" i="129"/>
  <c r="Y8" i="129" s="1"/>
  <c r="X6" i="129"/>
  <c r="X8" i="129" s="1"/>
  <c r="W6" i="129"/>
  <c r="W8" i="129" s="1"/>
  <c r="V6" i="129"/>
  <c r="V8" i="129" s="1"/>
  <c r="U6" i="129"/>
  <c r="U8" i="129" s="1"/>
  <c r="T6" i="129"/>
  <c r="T8" i="129" s="1"/>
  <c r="S6" i="129"/>
  <c r="S8" i="129" s="1"/>
  <c r="R6" i="129"/>
  <c r="R8" i="129" s="1"/>
  <c r="Q6" i="129"/>
  <c r="Q8" i="129" s="1"/>
  <c r="P6" i="129"/>
  <c r="P8" i="129" s="1"/>
  <c r="O6" i="129"/>
  <c r="O8" i="129" s="1"/>
  <c r="N6" i="129"/>
  <c r="N8" i="129" s="1"/>
  <c r="M6" i="129"/>
  <c r="M8" i="129" s="1"/>
  <c r="L6" i="129"/>
  <c r="L8" i="129" s="1"/>
  <c r="K6" i="129"/>
  <c r="K8" i="129" s="1"/>
  <c r="J6" i="129"/>
  <c r="J8" i="129" s="1"/>
  <c r="I6" i="129"/>
  <c r="I8" i="129" s="1"/>
  <c r="H6" i="129"/>
  <c r="H8" i="129" s="1"/>
  <c r="G6" i="129"/>
  <c r="G8" i="129" s="1"/>
  <c r="F6" i="129"/>
  <c r="F8" i="129" s="1"/>
  <c r="E6" i="129"/>
  <c r="E8" i="129" s="1"/>
  <c r="D6" i="129"/>
  <c r="D8" i="129" s="1"/>
  <c r="C6" i="129"/>
  <c r="C8" i="129" s="1"/>
  <c r="F20" i="128"/>
  <c r="J20" i="128" s="1"/>
  <c r="I20" i="128" s="1"/>
  <c r="G19" i="128"/>
  <c r="I19" i="128" s="1"/>
  <c r="J19" i="128" s="1"/>
  <c r="G18" i="128"/>
  <c r="I18" i="128" s="1"/>
  <c r="J18" i="128" s="1"/>
  <c r="G17" i="128"/>
  <c r="I17" i="128" s="1"/>
  <c r="J17" i="128" s="1"/>
  <c r="G16" i="128"/>
  <c r="I16" i="128" s="1"/>
  <c r="J16" i="128" s="1"/>
  <c r="G15" i="128"/>
  <c r="I15" i="128" s="1"/>
  <c r="J15" i="128" s="1"/>
  <c r="G14" i="128"/>
  <c r="I14" i="128" s="1"/>
  <c r="J14" i="128" s="1"/>
  <c r="G13" i="128"/>
  <c r="I13" i="128" s="1"/>
  <c r="J13" i="128" s="1"/>
  <c r="G12" i="128"/>
  <c r="I12" i="128" s="1"/>
  <c r="J12" i="128" s="1"/>
  <c r="G11" i="128"/>
  <c r="I11" i="128" s="1"/>
  <c r="J11" i="128" s="1"/>
  <c r="G10" i="128"/>
  <c r="I10" i="128" s="1"/>
  <c r="J10" i="128" s="1"/>
  <c r="G9" i="128"/>
  <c r="I9" i="128" s="1"/>
  <c r="J9" i="128" s="1"/>
  <c r="G8" i="128"/>
  <c r="I8" i="128" s="1"/>
  <c r="J8" i="128" s="1"/>
  <c r="G7" i="128"/>
  <c r="I7" i="128" s="1"/>
  <c r="J7" i="128" s="1"/>
  <c r="G6" i="128"/>
  <c r="I6" i="128" s="1"/>
  <c r="J6" i="128" s="1"/>
  <c r="G5" i="128"/>
  <c r="I5" i="128" s="1"/>
  <c r="J5" i="128" s="1"/>
  <c r="G4" i="128"/>
  <c r="G3" i="128"/>
  <c r="I3" i="128" s="1"/>
  <c r="J3" i="128" s="1"/>
  <c r="BD25" i="127"/>
  <c r="BC25" i="127"/>
  <c r="BB25" i="127"/>
  <c r="BA25" i="127"/>
  <c r="AZ25" i="127"/>
  <c r="AY25" i="127"/>
  <c r="BD24" i="127"/>
  <c r="BC24" i="127"/>
  <c r="BB24" i="127"/>
  <c r="BA24" i="127"/>
  <c r="AZ24" i="127"/>
  <c r="AY24" i="127"/>
  <c r="AM16" i="127"/>
  <c r="AL16" i="127"/>
  <c r="AK16" i="127"/>
  <c r="AM15" i="127"/>
  <c r="AL15" i="127"/>
  <c r="AK15" i="127"/>
  <c r="AM14" i="127"/>
  <c r="AL14" i="127"/>
  <c r="H84" i="137" s="1"/>
  <c r="AK14" i="127"/>
  <c r="AM13" i="127"/>
  <c r="AL13" i="127"/>
  <c r="AK13" i="127"/>
  <c r="AM12" i="127"/>
  <c r="AL12" i="127"/>
  <c r="AK12" i="127"/>
  <c r="AM11" i="127"/>
  <c r="AL11" i="127"/>
  <c r="H81" i="137" s="1"/>
  <c r="AM10" i="127"/>
  <c r="AL10" i="127"/>
  <c r="AK10" i="127"/>
  <c r="AM9" i="127"/>
  <c r="AL9" i="127"/>
  <c r="AK9" i="127"/>
  <c r="AM8" i="127"/>
  <c r="AL8" i="127"/>
  <c r="AK8" i="127"/>
  <c r="AM7" i="127"/>
  <c r="AL7" i="127"/>
  <c r="H77" i="137" s="1"/>
  <c r="AK7" i="127"/>
  <c r="AM6" i="127"/>
  <c r="AL6" i="127"/>
  <c r="AK6" i="127"/>
  <c r="AM5" i="127"/>
  <c r="H75" i="137"/>
  <c r="AK5" i="127"/>
  <c r="S21" i="107"/>
  <c r="R21" i="107"/>
  <c r="Q21" i="107"/>
  <c r="P21" i="107"/>
  <c r="O21" i="107"/>
  <c r="N21" i="107"/>
  <c r="M21" i="107"/>
  <c r="L21" i="107"/>
  <c r="K21" i="107"/>
  <c r="J21" i="107"/>
  <c r="I21" i="107"/>
  <c r="T8" i="107"/>
  <c r="K7" i="107"/>
  <c r="H7" i="107"/>
  <c r="U41" i="60"/>
  <c r="T41" i="60"/>
  <c r="S41" i="60"/>
  <c r="R41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D41" i="60"/>
  <c r="C41" i="60"/>
  <c r="B41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G7" i="60"/>
  <c r="F7" i="60"/>
  <c r="E7" i="60"/>
  <c r="D7" i="60"/>
  <c r="C7" i="60"/>
  <c r="B7" i="60"/>
  <c r="I27" i="106" l="1"/>
  <c r="I25" i="106"/>
  <c r="AH48" i="106"/>
  <c r="AJ48" i="106" s="1"/>
  <c r="B142" i="106" s="1"/>
  <c r="I23" i="106"/>
  <c r="AH45" i="106"/>
  <c r="AJ45" i="106" s="1"/>
  <c r="B139" i="106" s="1"/>
  <c r="AM20" i="127"/>
  <c r="AN20" i="127" s="1"/>
  <c r="AH16" i="127"/>
  <c r="I21" i="106"/>
  <c r="I17" i="106"/>
  <c r="AH59" i="106"/>
  <c r="AJ59" i="106" s="1"/>
  <c r="B149" i="106" s="1"/>
  <c r="K3" i="104"/>
  <c r="K3" i="96"/>
  <c r="K3" i="100"/>
  <c r="K3" i="103"/>
  <c r="K3" i="62"/>
  <c r="K3" i="99"/>
  <c r="K3" i="102"/>
  <c r="K3" i="106"/>
  <c r="K3" i="98"/>
  <c r="I15" i="106"/>
  <c r="AH70" i="106"/>
  <c r="AH57" i="100"/>
  <c r="I40" i="100"/>
  <c r="AH34" i="97"/>
  <c r="I21" i="97"/>
  <c r="J14" i="120"/>
  <c r="J26" i="120"/>
  <c r="H28" i="120"/>
  <c r="G19" i="120"/>
  <c r="J24" i="120"/>
  <c r="J10" i="107"/>
  <c r="G20" i="128"/>
  <c r="AH134" i="97"/>
  <c r="I14" i="97"/>
  <c r="AI56" i="104"/>
  <c r="J15" i="120"/>
  <c r="I22" i="120"/>
  <c r="K31" i="120"/>
  <c r="I34" i="120"/>
  <c r="I13" i="106"/>
  <c r="AH49" i="106"/>
  <c r="AJ49" i="106" s="1"/>
  <c r="B143" i="106" s="1"/>
  <c r="I11" i="106"/>
  <c r="AH168" i="106"/>
  <c r="AJ168" i="106" s="1"/>
  <c r="B262" i="106" s="1"/>
  <c r="I9" i="106"/>
  <c r="AH170" i="106"/>
  <c r="AJ170" i="106" s="1"/>
  <c r="B101" i="106" s="1"/>
  <c r="I8" i="106"/>
  <c r="I7" i="106"/>
  <c r="AH33" i="106"/>
  <c r="S7" i="107"/>
  <c r="I32" i="105"/>
  <c r="AH173" i="105"/>
  <c r="AJ173" i="105" s="1"/>
  <c r="B267" i="105" s="1"/>
  <c r="I27" i="105"/>
  <c r="AH57" i="105"/>
  <c r="AJ57" i="105" s="1"/>
  <c r="B149" i="105" s="1"/>
  <c r="I26" i="105"/>
  <c r="AH85" i="105"/>
  <c r="L38" i="111"/>
  <c r="L39" i="111" s="1"/>
  <c r="P38" i="111"/>
  <c r="P39" i="111" s="1"/>
  <c r="T38" i="111"/>
  <c r="T39" i="111" s="1"/>
  <c r="X38" i="111"/>
  <c r="X39" i="111" s="1"/>
  <c r="I38" i="111"/>
  <c r="I39" i="111" s="1"/>
  <c r="M38" i="111"/>
  <c r="M39" i="111" s="1"/>
  <c r="Q38" i="111"/>
  <c r="Q39" i="111" s="1"/>
  <c r="U38" i="111"/>
  <c r="U39" i="111" s="1"/>
  <c r="Y38" i="111"/>
  <c r="Y39" i="111" s="1"/>
  <c r="J38" i="111"/>
  <c r="J39" i="111" s="1"/>
  <c r="N38" i="111"/>
  <c r="N39" i="111" s="1"/>
  <c r="R38" i="111"/>
  <c r="R39" i="111" s="1"/>
  <c r="V38" i="111"/>
  <c r="V39" i="111" s="1"/>
  <c r="K38" i="111"/>
  <c r="K39" i="111" s="1"/>
  <c r="O38" i="111"/>
  <c r="O39" i="111" s="1"/>
  <c r="S38" i="111"/>
  <c r="S39" i="111" s="1"/>
  <c r="W38" i="111"/>
  <c r="W39" i="111" s="1"/>
  <c r="AA38" i="111"/>
  <c r="AA39" i="111" s="1"/>
  <c r="Z38" i="111"/>
  <c r="AB36" i="111"/>
  <c r="AB37" i="111"/>
  <c r="I20" i="105"/>
  <c r="I19" i="105"/>
  <c r="AH52" i="105"/>
  <c r="AJ52" i="105" s="1"/>
  <c r="B146" i="105" s="1"/>
  <c r="I18" i="105"/>
  <c r="I17" i="105"/>
  <c r="AH56" i="105"/>
  <c r="AJ56" i="105" s="1"/>
  <c r="B148" i="105" s="1"/>
  <c r="I16" i="105"/>
  <c r="AH136" i="105"/>
  <c r="AJ136" i="105" s="1"/>
  <c r="B225" i="105" s="1"/>
  <c r="I12" i="105"/>
  <c r="AH51" i="105"/>
  <c r="I11" i="105"/>
  <c r="AH164" i="105"/>
  <c r="I9" i="105"/>
  <c r="AH26" i="105"/>
  <c r="AJ26" i="105" s="1"/>
  <c r="B124" i="105" s="1"/>
  <c r="AB90" i="105"/>
  <c r="L10" i="107"/>
  <c r="H79" i="137"/>
  <c r="O10" i="107"/>
  <c r="H82" i="137"/>
  <c r="S10" i="107"/>
  <c r="H86" i="137"/>
  <c r="K10" i="107"/>
  <c r="H78" i="137"/>
  <c r="I10" i="107"/>
  <c r="H76" i="137"/>
  <c r="M10" i="107"/>
  <c r="H80" i="137"/>
  <c r="P10" i="107"/>
  <c r="H83" i="137"/>
  <c r="I7" i="105"/>
  <c r="AH60" i="105"/>
  <c r="R10" i="107"/>
  <c r="H85" i="137"/>
  <c r="AI46" i="104"/>
  <c r="AI20" i="104"/>
  <c r="AI176" i="104"/>
  <c r="H30" i="104"/>
  <c r="I30" i="104" s="1"/>
  <c r="AI150" i="104"/>
  <c r="D145" i="107" s="1"/>
  <c r="D15" i="107"/>
  <c r="D7" i="130" s="1"/>
  <c r="H31" i="104"/>
  <c r="AH49" i="104" s="1"/>
  <c r="AI49" i="104"/>
  <c r="H32" i="104"/>
  <c r="I32" i="104" s="1"/>
  <c r="AI155" i="104"/>
  <c r="D150" i="107" s="1"/>
  <c r="AH150" i="104"/>
  <c r="H22" i="104"/>
  <c r="AI47" i="104"/>
  <c r="H23" i="104"/>
  <c r="AH34" i="104" s="1"/>
  <c r="AI34" i="104"/>
  <c r="D29" i="107" s="1"/>
  <c r="U45" i="60"/>
  <c r="U55" i="60"/>
  <c r="U58" i="60"/>
  <c r="U102" i="60"/>
  <c r="U104" i="60"/>
  <c r="U116" i="60"/>
  <c r="I22" i="104"/>
  <c r="AH47" i="104"/>
  <c r="U68" i="60"/>
  <c r="U70" i="60"/>
  <c r="U73" i="60"/>
  <c r="U75" i="60"/>
  <c r="U77" i="60"/>
  <c r="H8" i="104"/>
  <c r="AI52" i="104"/>
  <c r="AI25" i="104"/>
  <c r="H14" i="104"/>
  <c r="AI31" i="104"/>
  <c r="D26" i="107" s="1"/>
  <c r="U218" i="60"/>
  <c r="H7" i="104"/>
  <c r="AH158" i="104" s="1"/>
  <c r="AI158" i="104"/>
  <c r="H16" i="104"/>
  <c r="I16" i="104" s="1"/>
  <c r="AI30" i="104"/>
  <c r="U138" i="60"/>
  <c r="U142" i="60"/>
  <c r="U146" i="60"/>
  <c r="U150" i="60"/>
  <c r="U154" i="60"/>
  <c r="U94" i="60"/>
  <c r="U121" i="60"/>
  <c r="U123" i="60"/>
  <c r="U159" i="60"/>
  <c r="U163" i="60"/>
  <c r="U168" i="60"/>
  <c r="U173" i="60"/>
  <c r="U175" i="60"/>
  <c r="U183" i="60"/>
  <c r="U185" i="60"/>
  <c r="U189" i="60"/>
  <c r="U195" i="60"/>
  <c r="U199" i="60"/>
  <c r="U203" i="60"/>
  <c r="U213" i="60"/>
  <c r="U83" i="60"/>
  <c r="U115" i="60"/>
  <c r="U172" i="60"/>
  <c r="U219" i="60"/>
  <c r="U220" i="60"/>
  <c r="U222" i="60"/>
  <c r="U76" i="60"/>
  <c r="U221" i="60"/>
  <c r="U54" i="60"/>
  <c r="U63" i="60"/>
  <c r="U67" i="60"/>
  <c r="U74" i="60"/>
  <c r="U78" i="60"/>
  <c r="U79" i="60"/>
  <c r="U81" i="60"/>
  <c r="U82" i="60"/>
  <c r="U96" i="60"/>
  <c r="U98" i="60"/>
  <c r="U100" i="60"/>
  <c r="U101" i="60"/>
  <c r="U103" i="60"/>
  <c r="U106" i="60"/>
  <c r="U122" i="60"/>
  <c r="U124" i="60"/>
  <c r="U128" i="60"/>
  <c r="U129" i="60"/>
  <c r="U137" i="60"/>
  <c r="U141" i="60"/>
  <c r="U149" i="60"/>
  <c r="U153" i="60"/>
  <c r="U157" i="60"/>
  <c r="U161" i="60"/>
  <c r="U165" i="60"/>
  <c r="U169" i="60"/>
  <c r="U171" i="60"/>
  <c r="U181" i="60"/>
  <c r="U187" i="60"/>
  <c r="U191" i="60"/>
  <c r="U197" i="60"/>
  <c r="U201" i="60"/>
  <c r="U205" i="60"/>
  <c r="U207" i="60"/>
  <c r="U211" i="60"/>
  <c r="U215" i="60"/>
  <c r="U44" i="60"/>
  <c r="U47" i="60"/>
  <c r="U49" i="60"/>
  <c r="U52" i="60"/>
  <c r="U57" i="60"/>
  <c r="AH84" i="62"/>
  <c r="I25" i="62"/>
  <c r="U59" i="60"/>
  <c r="U61" i="60"/>
  <c r="U65" i="60"/>
  <c r="AH49" i="62"/>
  <c r="I35" i="62"/>
  <c r="U72" i="60"/>
  <c r="U84" i="60"/>
  <c r="U85" i="60"/>
  <c r="U86" i="60"/>
  <c r="U87" i="60"/>
  <c r="U88" i="60"/>
  <c r="U90" i="60"/>
  <c r="U92" i="60"/>
  <c r="U95" i="60"/>
  <c r="U97" i="60"/>
  <c r="U107" i="60"/>
  <c r="U109" i="60"/>
  <c r="U111" i="60"/>
  <c r="U114" i="60"/>
  <c r="U118" i="60"/>
  <c r="U120" i="60"/>
  <c r="U125" i="60"/>
  <c r="U158" i="60"/>
  <c r="U162" i="60"/>
  <c r="U166" i="60"/>
  <c r="U170" i="60"/>
  <c r="U174" i="60"/>
  <c r="U178" i="60"/>
  <c r="U182" i="60"/>
  <c r="U184" i="60"/>
  <c r="U188" i="60"/>
  <c r="U198" i="60"/>
  <c r="U202" i="60"/>
  <c r="U208" i="60"/>
  <c r="U209" i="60"/>
  <c r="U212" i="60"/>
  <c r="U216" i="60"/>
  <c r="U126" i="60"/>
  <c r="U130" i="60"/>
  <c r="U139" i="60"/>
  <c r="U143" i="60"/>
  <c r="U151" i="60"/>
  <c r="U155" i="60"/>
  <c r="U217" i="60"/>
  <c r="U46" i="60"/>
  <c r="U48" i="60"/>
  <c r="U50" i="60"/>
  <c r="U51" i="60"/>
  <c r="U53" i="60"/>
  <c r="U56" i="60"/>
  <c r="U60" i="60"/>
  <c r="U62" i="60"/>
  <c r="U64" i="60"/>
  <c r="U66" i="60"/>
  <c r="U69" i="60"/>
  <c r="U71" i="60"/>
  <c r="U89" i="60"/>
  <c r="U91" i="60"/>
  <c r="U93" i="60"/>
  <c r="U99" i="60"/>
  <c r="U105" i="60"/>
  <c r="U108" i="60"/>
  <c r="U110" i="60"/>
  <c r="U112" i="60"/>
  <c r="U113" i="60"/>
  <c r="U117" i="60"/>
  <c r="U119" i="60"/>
  <c r="U127" i="60"/>
  <c r="U131" i="60"/>
  <c r="U132" i="60"/>
  <c r="U140" i="60"/>
  <c r="U144" i="60"/>
  <c r="U145" i="60"/>
  <c r="U147" i="60"/>
  <c r="U148" i="60"/>
  <c r="U152" i="60"/>
  <c r="U156" i="60"/>
  <c r="U160" i="60"/>
  <c r="U164" i="60"/>
  <c r="U176" i="60"/>
  <c r="U177" i="60"/>
  <c r="U179" i="60"/>
  <c r="U180" i="60"/>
  <c r="U186" i="60"/>
  <c r="U190" i="60"/>
  <c r="U192" i="60"/>
  <c r="U193" i="60"/>
  <c r="U194" i="60"/>
  <c r="U196" i="60"/>
  <c r="U200" i="60"/>
  <c r="U204" i="60"/>
  <c r="U206" i="60"/>
  <c r="U210" i="60"/>
  <c r="U214" i="60"/>
  <c r="L7" i="107"/>
  <c r="L9" i="107" s="1"/>
  <c r="H10" i="107"/>
  <c r="H9" i="107" s="1"/>
  <c r="AL18" i="127"/>
  <c r="AL17" i="127"/>
  <c r="I14" i="104"/>
  <c r="AH31" i="104"/>
  <c r="D171" i="107"/>
  <c r="D32" i="130" s="1"/>
  <c r="D166" i="107"/>
  <c r="D54" i="130" s="1"/>
  <c r="C90" i="130"/>
  <c r="B3" i="125"/>
  <c r="C48" i="111"/>
  <c r="E5" i="107"/>
  <c r="E49" i="111" s="1"/>
  <c r="B4" i="125"/>
  <c r="C49" i="111"/>
  <c r="C91" i="130"/>
  <c r="B7" i="125"/>
  <c r="C94" i="130"/>
  <c r="C52" i="111"/>
  <c r="C54" i="111"/>
  <c r="B9" i="125"/>
  <c r="C96" i="130"/>
  <c r="D56" i="111"/>
  <c r="C11" i="125"/>
  <c r="E12" i="107"/>
  <c r="E56" i="111" s="1"/>
  <c r="D98" i="130"/>
  <c r="C99" i="130"/>
  <c r="C57" i="111"/>
  <c r="B12" i="125"/>
  <c r="C23" i="125"/>
  <c r="E24" i="107"/>
  <c r="E64" i="111" s="1"/>
  <c r="D64" i="111"/>
  <c r="D103" i="130"/>
  <c r="C29" i="125"/>
  <c r="D68" i="111"/>
  <c r="D35" i="130"/>
  <c r="D33" i="130"/>
  <c r="D21" i="111"/>
  <c r="C128" i="125"/>
  <c r="B32" i="125"/>
  <c r="C71" i="111"/>
  <c r="C105" i="130"/>
  <c r="C36" i="125"/>
  <c r="D108" i="130"/>
  <c r="D74" i="111"/>
  <c r="E39" i="107"/>
  <c r="E76" i="111" s="1"/>
  <c r="D76" i="111"/>
  <c r="C38" i="125"/>
  <c r="D110" i="130"/>
  <c r="E56" i="107"/>
  <c r="E85" i="111" s="1"/>
  <c r="C85" i="111"/>
  <c r="B55" i="125"/>
  <c r="C114" i="130"/>
  <c r="D89" i="111"/>
  <c r="E62" i="107"/>
  <c r="E89" i="111" s="1"/>
  <c r="C61" i="125"/>
  <c r="D115" i="130"/>
  <c r="C63" i="125"/>
  <c r="D91" i="111"/>
  <c r="D25" i="130"/>
  <c r="D21" i="130"/>
  <c r="C66" i="125"/>
  <c r="D94" i="111"/>
  <c r="C69" i="125"/>
  <c r="D47" i="130"/>
  <c r="D25" i="111"/>
  <c r="B72" i="125"/>
  <c r="C99" i="111"/>
  <c r="C120" i="130"/>
  <c r="D123" i="130"/>
  <c r="E77" i="107"/>
  <c r="E102" i="111" s="1"/>
  <c r="C76" i="125"/>
  <c r="D102" i="111"/>
  <c r="B82" i="125"/>
  <c r="C106" i="111"/>
  <c r="C125" i="130"/>
  <c r="B84" i="125"/>
  <c r="C108" i="111"/>
  <c r="C126" i="130"/>
  <c r="D128" i="130"/>
  <c r="D110" i="111"/>
  <c r="E87" i="107"/>
  <c r="E110" i="111" s="1"/>
  <c r="C86" i="125"/>
  <c r="D111" i="111"/>
  <c r="E89" i="107"/>
  <c r="E111" i="111" s="1"/>
  <c r="C88" i="125"/>
  <c r="D129" i="130"/>
  <c r="B89" i="125"/>
  <c r="C112" i="111"/>
  <c r="C130" i="130"/>
  <c r="C92" i="125"/>
  <c r="D133" i="130"/>
  <c r="D115" i="111"/>
  <c r="E93" i="107"/>
  <c r="E115" i="111" s="1"/>
  <c r="B93" i="125"/>
  <c r="C116" i="111"/>
  <c r="C134" i="130"/>
  <c r="C97" i="125"/>
  <c r="D120" i="111"/>
  <c r="E98" i="107"/>
  <c r="E120" i="111" s="1"/>
  <c r="D138" i="130"/>
  <c r="C139" i="130"/>
  <c r="B98" i="125"/>
  <c r="C121" i="111"/>
  <c r="C101" i="125"/>
  <c r="D124" i="111"/>
  <c r="D142" i="130"/>
  <c r="C125" i="111"/>
  <c r="B102" i="125"/>
  <c r="C143" i="130"/>
  <c r="D145" i="130"/>
  <c r="E106" i="107"/>
  <c r="E128" i="111" s="1"/>
  <c r="C105" i="125"/>
  <c r="D128" i="111"/>
  <c r="B106" i="125"/>
  <c r="C129" i="111"/>
  <c r="C146" i="130"/>
  <c r="C109" i="125"/>
  <c r="D132" i="111"/>
  <c r="D148" i="130"/>
  <c r="E110" i="107"/>
  <c r="E132" i="111" s="1"/>
  <c r="C133" i="111"/>
  <c r="C149" i="130"/>
  <c r="B110" i="125"/>
  <c r="D152" i="130"/>
  <c r="E114" i="107"/>
  <c r="E136" i="111" s="1"/>
  <c r="C113" i="125"/>
  <c r="D136" i="111"/>
  <c r="B114" i="125"/>
  <c r="C137" i="111"/>
  <c r="C153" i="130"/>
  <c r="C117" i="125"/>
  <c r="D140" i="111"/>
  <c r="D156" i="130"/>
  <c r="C157" i="130"/>
  <c r="C141" i="111"/>
  <c r="B118" i="125"/>
  <c r="C121" i="125"/>
  <c r="D143" i="111"/>
  <c r="D159" i="130"/>
  <c r="E122" i="107"/>
  <c r="E143" i="111" s="1"/>
  <c r="D73" i="130"/>
  <c r="C125" i="125"/>
  <c r="D146" i="111"/>
  <c r="B129" i="125"/>
  <c r="C161" i="130"/>
  <c r="C147" i="111"/>
  <c r="C162" i="130"/>
  <c r="C148" i="111"/>
  <c r="B131" i="125"/>
  <c r="D163" i="130"/>
  <c r="D151" i="111"/>
  <c r="E137" i="107"/>
  <c r="E151" i="111" s="1"/>
  <c r="C136" i="125"/>
  <c r="C164" i="130"/>
  <c r="C152" i="111"/>
  <c r="B137" i="125"/>
  <c r="C140" i="125"/>
  <c r="D74" i="130"/>
  <c r="D154" i="111"/>
  <c r="B148" i="125"/>
  <c r="C161" i="111"/>
  <c r="C167" i="130"/>
  <c r="D6" i="111"/>
  <c r="D82" i="130"/>
  <c r="C151" i="125"/>
  <c r="C153" i="125"/>
  <c r="D14" i="111"/>
  <c r="D63" i="130"/>
  <c r="D66" i="130"/>
  <c r="C157" i="125"/>
  <c r="D7" i="111"/>
  <c r="D167" i="111"/>
  <c r="E162" i="107"/>
  <c r="E167" i="111" s="1"/>
  <c r="C161" i="125"/>
  <c r="D170" i="130"/>
  <c r="C165" i="125"/>
  <c r="D171" i="130"/>
  <c r="C171" i="125"/>
  <c r="D172" i="111"/>
  <c r="B172" i="125"/>
  <c r="C172" i="130"/>
  <c r="C173" i="111"/>
  <c r="C175" i="125"/>
  <c r="D176" i="111"/>
  <c r="D175" i="130"/>
  <c r="C177" i="111"/>
  <c r="C176" i="130"/>
  <c r="B176" i="125"/>
  <c r="D179" i="130"/>
  <c r="C179" i="125"/>
  <c r="D180" i="111"/>
  <c r="B180" i="125"/>
  <c r="C181" i="111"/>
  <c r="C180" i="130"/>
  <c r="D28" i="107"/>
  <c r="D43" i="111" s="1"/>
  <c r="D90" i="130"/>
  <c r="C3" i="125"/>
  <c r="D48" i="111"/>
  <c r="E4" i="107"/>
  <c r="E48" i="111" s="1"/>
  <c r="D91" i="130"/>
  <c r="D49" i="111"/>
  <c r="C4" i="125"/>
  <c r="B5" i="125"/>
  <c r="C92" i="130"/>
  <c r="C50" i="111"/>
  <c r="D52" i="111"/>
  <c r="D94" i="130"/>
  <c r="C7" i="125"/>
  <c r="E8" i="107"/>
  <c r="E52" i="111" s="1"/>
  <c r="C9" i="125"/>
  <c r="D54" i="111"/>
  <c r="D96" i="130"/>
  <c r="E10" i="107"/>
  <c r="E54" i="111" s="1"/>
  <c r="B10" i="125"/>
  <c r="C97" i="130"/>
  <c r="C55" i="111"/>
  <c r="C12" i="125"/>
  <c r="D99" i="130"/>
  <c r="D57" i="111"/>
  <c r="E13" i="107"/>
  <c r="E57" i="111" s="1"/>
  <c r="B15" i="125"/>
  <c r="C59" i="111"/>
  <c r="C100" i="130"/>
  <c r="D62" i="111"/>
  <c r="C21" i="125"/>
  <c r="D69" i="130"/>
  <c r="C59" i="125"/>
  <c r="D18" i="111"/>
  <c r="D39" i="130"/>
  <c r="C32" i="125"/>
  <c r="D71" i="111"/>
  <c r="D105" i="130"/>
  <c r="E33" i="107"/>
  <c r="E71" i="111" s="1"/>
  <c r="E34" i="107"/>
  <c r="E72" i="111" s="1"/>
  <c r="C72" i="111"/>
  <c r="B33" i="125"/>
  <c r="C106" i="130"/>
  <c r="C107" i="130"/>
  <c r="B35" i="125"/>
  <c r="C73" i="111"/>
  <c r="E38" i="107"/>
  <c r="E75" i="111" s="1"/>
  <c r="C109" i="130"/>
  <c r="C75" i="111"/>
  <c r="B37" i="125"/>
  <c r="D40" i="130"/>
  <c r="D78" i="111"/>
  <c r="C42" i="125"/>
  <c r="D84" i="111"/>
  <c r="C53" i="125"/>
  <c r="D67" i="130"/>
  <c r="C55" i="125"/>
  <c r="D85" i="111"/>
  <c r="D114" i="130"/>
  <c r="E63" i="107"/>
  <c r="E90" i="111" s="1"/>
  <c r="B62" i="125"/>
  <c r="C116" i="130"/>
  <c r="C90" i="111"/>
  <c r="B67" i="125"/>
  <c r="C95" i="111"/>
  <c r="C117" i="130"/>
  <c r="E73" i="107"/>
  <c r="E99" i="111" s="1"/>
  <c r="C72" i="125"/>
  <c r="D99" i="111"/>
  <c r="D120" i="130"/>
  <c r="C74" i="125"/>
  <c r="D37" i="111"/>
  <c r="D17" i="130"/>
  <c r="C77" i="125"/>
  <c r="D85" i="130"/>
  <c r="D103" i="111"/>
  <c r="B80" i="125"/>
  <c r="C105" i="111"/>
  <c r="C124" i="130"/>
  <c r="E83" i="107"/>
  <c r="E106" i="111" s="1"/>
  <c r="D106" i="111"/>
  <c r="C82" i="125"/>
  <c r="D125" i="130"/>
  <c r="D108" i="111"/>
  <c r="E85" i="107"/>
  <c r="E108" i="111" s="1"/>
  <c r="C84" i="125"/>
  <c r="D126" i="130"/>
  <c r="E86" i="107"/>
  <c r="E109" i="111" s="1"/>
  <c r="B85" i="125"/>
  <c r="C109" i="111"/>
  <c r="C127" i="130"/>
  <c r="E90" i="107"/>
  <c r="E112" i="111" s="1"/>
  <c r="C89" i="125"/>
  <c r="D112" i="111"/>
  <c r="D130" i="130"/>
  <c r="E91" i="107"/>
  <c r="E113" i="111" s="1"/>
  <c r="C131" i="130"/>
  <c r="B90" i="125"/>
  <c r="C113" i="111"/>
  <c r="D134" i="130"/>
  <c r="E94" i="107"/>
  <c r="E116" i="111" s="1"/>
  <c r="C93" i="125"/>
  <c r="D116" i="111"/>
  <c r="C135" i="130"/>
  <c r="C117" i="111"/>
  <c r="B94" i="125"/>
  <c r="E99" i="107"/>
  <c r="E121" i="111" s="1"/>
  <c r="D121" i="111"/>
  <c r="C98" i="125"/>
  <c r="D139" i="130"/>
  <c r="C122" i="111"/>
  <c r="B99" i="125"/>
  <c r="C140" i="130"/>
  <c r="C102" i="125"/>
  <c r="D143" i="130"/>
  <c r="D125" i="111"/>
  <c r="E103" i="107"/>
  <c r="E125" i="111" s="1"/>
  <c r="E104" i="107"/>
  <c r="E126" i="111" s="1"/>
  <c r="B103" i="125"/>
  <c r="C126" i="111"/>
  <c r="C144" i="130"/>
  <c r="C106" i="125"/>
  <c r="D146" i="130"/>
  <c r="D129" i="111"/>
  <c r="E107" i="107"/>
  <c r="E129" i="111" s="1"/>
  <c r="C110" i="125"/>
  <c r="D149" i="130"/>
  <c r="D133" i="111"/>
  <c r="E111" i="107"/>
  <c r="E133" i="111" s="1"/>
  <c r="C150" i="130"/>
  <c r="C134" i="111"/>
  <c r="B111" i="125"/>
  <c r="D137" i="111"/>
  <c r="C114" i="125"/>
  <c r="D153" i="130"/>
  <c r="E115" i="107"/>
  <c r="E137" i="111" s="1"/>
  <c r="C138" i="111"/>
  <c r="B115" i="125"/>
  <c r="C154" i="130"/>
  <c r="D157" i="130"/>
  <c r="E119" i="107"/>
  <c r="E141" i="111" s="1"/>
  <c r="C118" i="125"/>
  <c r="D141" i="111"/>
  <c r="B119" i="125"/>
  <c r="C158" i="130"/>
  <c r="C142" i="111"/>
  <c r="C122" i="125"/>
  <c r="D61" i="130"/>
  <c r="D5" i="111"/>
  <c r="B123" i="125"/>
  <c r="C160" i="130"/>
  <c r="C144" i="111"/>
  <c r="C126" i="125"/>
  <c r="D84" i="130"/>
  <c r="D3" i="111"/>
  <c r="C129" i="125"/>
  <c r="D147" i="111"/>
  <c r="D161" i="130"/>
  <c r="E130" i="107"/>
  <c r="E147" i="111" s="1"/>
  <c r="C131" i="125"/>
  <c r="D148" i="111"/>
  <c r="D162" i="130"/>
  <c r="E132" i="107"/>
  <c r="E148" i="111" s="1"/>
  <c r="C137" i="125"/>
  <c r="D164" i="130"/>
  <c r="E138" i="107"/>
  <c r="E152" i="111" s="1"/>
  <c r="D152" i="111"/>
  <c r="C141" i="125"/>
  <c r="D155" i="111"/>
  <c r="D53" i="130"/>
  <c r="D161" i="111"/>
  <c r="E149" i="107"/>
  <c r="E161" i="111" s="1"/>
  <c r="C148" i="125"/>
  <c r="D167" i="130"/>
  <c r="C165" i="111"/>
  <c r="C168" i="130"/>
  <c r="B159" i="125"/>
  <c r="D168" i="111"/>
  <c r="D80" i="130"/>
  <c r="C162" i="125"/>
  <c r="D76" i="130"/>
  <c r="D171" i="111"/>
  <c r="C168" i="125"/>
  <c r="D173" i="111"/>
  <c r="E173" i="107"/>
  <c r="E173" i="111" s="1"/>
  <c r="C172" i="125"/>
  <c r="D172" i="130"/>
  <c r="C173" i="130"/>
  <c r="B173" i="125"/>
  <c r="C174" i="111"/>
  <c r="D176" i="130"/>
  <c r="E177" i="107"/>
  <c r="E177" i="111" s="1"/>
  <c r="C176" i="125"/>
  <c r="D177" i="111"/>
  <c r="B177" i="125"/>
  <c r="C177" i="130"/>
  <c r="C178" i="111"/>
  <c r="C180" i="125"/>
  <c r="E181" i="107"/>
  <c r="E181" i="111" s="1"/>
  <c r="D181" i="111"/>
  <c r="D180" i="130"/>
  <c r="C181" i="130"/>
  <c r="B181" i="125"/>
  <c r="C182" i="111"/>
  <c r="D133" i="107"/>
  <c r="D42" i="130" s="1"/>
  <c r="D157" i="107"/>
  <c r="C156" i="125" s="1"/>
  <c r="D71" i="107"/>
  <c r="C70" i="125" s="1"/>
  <c r="D159" i="107"/>
  <c r="D33" i="111" s="1"/>
  <c r="D18" i="107"/>
  <c r="C17" i="125" s="1"/>
  <c r="C5" i="125"/>
  <c r="D50" i="111"/>
  <c r="D92" i="130"/>
  <c r="E6" i="107"/>
  <c r="E50" i="111" s="1"/>
  <c r="B6" i="125"/>
  <c r="C51" i="111"/>
  <c r="C93" i="130"/>
  <c r="B8" i="125"/>
  <c r="C53" i="111"/>
  <c r="C95" i="130"/>
  <c r="C10" i="125"/>
  <c r="D97" i="130"/>
  <c r="D55" i="111"/>
  <c r="E11" i="107"/>
  <c r="E55" i="111" s="1"/>
  <c r="D100" i="130"/>
  <c r="E16" i="107"/>
  <c r="E59" i="111" s="1"/>
  <c r="C15" i="125"/>
  <c r="D59" i="111"/>
  <c r="B16" i="125"/>
  <c r="C60" i="111"/>
  <c r="C101" i="130"/>
  <c r="C18" i="125"/>
  <c r="D86" i="130"/>
  <c r="D61" i="111"/>
  <c r="C63" i="111"/>
  <c r="C102" i="130"/>
  <c r="B22" i="125"/>
  <c r="B26" i="125"/>
  <c r="C104" i="130"/>
  <c r="C66" i="111"/>
  <c r="D51" i="130"/>
  <c r="D69" i="111"/>
  <c r="C30" i="125"/>
  <c r="D106" i="130"/>
  <c r="D72" i="111"/>
  <c r="C33" i="125"/>
  <c r="D107" i="130"/>
  <c r="E36" i="107"/>
  <c r="E73" i="111" s="1"/>
  <c r="C35" i="125"/>
  <c r="D73" i="111"/>
  <c r="D109" i="130"/>
  <c r="C37" i="125"/>
  <c r="D75" i="111"/>
  <c r="C60" i="125"/>
  <c r="D83" i="130"/>
  <c r="D88" i="111"/>
  <c r="C62" i="125"/>
  <c r="D90" i="111"/>
  <c r="D116" i="130"/>
  <c r="D93" i="111"/>
  <c r="D71" i="130"/>
  <c r="C65" i="125"/>
  <c r="D117" i="130"/>
  <c r="C67" i="125"/>
  <c r="D95" i="111"/>
  <c r="E68" i="107"/>
  <c r="E95" i="111" s="1"/>
  <c r="C118" i="130"/>
  <c r="B68" i="125"/>
  <c r="C96" i="111"/>
  <c r="C72" i="107"/>
  <c r="B73" i="125"/>
  <c r="C121" i="130"/>
  <c r="C100" i="111"/>
  <c r="E76" i="107"/>
  <c r="E101" i="111" s="1"/>
  <c r="C101" i="111"/>
  <c r="B75" i="125"/>
  <c r="C122" i="130"/>
  <c r="D105" i="111"/>
  <c r="E81" i="107"/>
  <c r="E105" i="111" s="1"/>
  <c r="C80" i="125"/>
  <c r="D124" i="130"/>
  <c r="D109" i="111"/>
  <c r="D127" i="130"/>
  <c r="C85" i="125"/>
  <c r="C87" i="125"/>
  <c r="D36" i="111"/>
  <c r="D18" i="130"/>
  <c r="C90" i="125"/>
  <c r="D131" i="130"/>
  <c r="D113" i="111"/>
  <c r="C132" i="130"/>
  <c r="C114" i="111"/>
  <c r="B91" i="125"/>
  <c r="C94" i="125"/>
  <c r="D135" i="130"/>
  <c r="D117" i="111"/>
  <c r="E95" i="107"/>
  <c r="E117" i="111" s="1"/>
  <c r="E96" i="107"/>
  <c r="E118" i="111" s="1"/>
  <c r="C95" i="125"/>
  <c r="D95" i="125" s="1"/>
  <c r="D118" i="111"/>
  <c r="D136" i="130"/>
  <c r="B96" i="125"/>
  <c r="C119" i="111"/>
  <c r="C137" i="130"/>
  <c r="C99" i="125"/>
  <c r="D122" i="111"/>
  <c r="D140" i="130"/>
  <c r="E100" i="107"/>
  <c r="E122" i="111" s="1"/>
  <c r="C123" i="111"/>
  <c r="C141" i="130"/>
  <c r="B100" i="125"/>
  <c r="D144" i="130"/>
  <c r="C103" i="125"/>
  <c r="D126" i="111"/>
  <c r="C107" i="125"/>
  <c r="D130" i="111"/>
  <c r="D88" i="130"/>
  <c r="C131" i="111"/>
  <c r="C147" i="130"/>
  <c r="B108" i="125"/>
  <c r="D134" i="111"/>
  <c r="D150" i="130"/>
  <c r="E112" i="107"/>
  <c r="E134" i="111" s="1"/>
  <c r="C111" i="125"/>
  <c r="C151" i="130"/>
  <c r="B112" i="125"/>
  <c r="C135" i="111"/>
  <c r="D154" i="130"/>
  <c r="E116" i="107"/>
  <c r="E138" i="111" s="1"/>
  <c r="C115" i="125"/>
  <c r="D138" i="111"/>
  <c r="C155" i="130"/>
  <c r="B116" i="125"/>
  <c r="C139" i="111"/>
  <c r="C119" i="125"/>
  <c r="D142" i="111"/>
  <c r="D158" i="130"/>
  <c r="E120" i="107"/>
  <c r="E142" i="111" s="1"/>
  <c r="D144" i="111"/>
  <c r="D160" i="130"/>
  <c r="C123" i="125"/>
  <c r="E124" i="107"/>
  <c r="E144" i="111" s="1"/>
  <c r="C127" i="125"/>
  <c r="D9" i="111"/>
  <c r="D62" i="130"/>
  <c r="C134" i="125"/>
  <c r="D59" i="130"/>
  <c r="D10" i="111"/>
  <c r="B139" i="125"/>
  <c r="C165" i="130"/>
  <c r="C153" i="111"/>
  <c r="D50" i="130"/>
  <c r="D156" i="111"/>
  <c r="C142" i="125"/>
  <c r="D158" i="111"/>
  <c r="D57" i="130"/>
  <c r="C145" i="125"/>
  <c r="C166" i="130"/>
  <c r="C159" i="111"/>
  <c r="B146" i="125"/>
  <c r="C159" i="125"/>
  <c r="D165" i="111"/>
  <c r="E160" i="107"/>
  <c r="E165" i="111" s="1"/>
  <c r="D168" i="130"/>
  <c r="C169" i="130"/>
  <c r="B160" i="125"/>
  <c r="C166" i="111"/>
  <c r="D56" i="130"/>
  <c r="C163" i="125"/>
  <c r="D169" i="111"/>
  <c r="C173" i="125"/>
  <c r="D174" i="111"/>
  <c r="D173" i="130"/>
  <c r="E174" i="107"/>
  <c r="E174" i="111" s="1"/>
  <c r="B174" i="125"/>
  <c r="C175" i="111"/>
  <c r="C174" i="130"/>
  <c r="D178" i="111"/>
  <c r="E178" i="107"/>
  <c r="E178" i="111" s="1"/>
  <c r="C177" i="125"/>
  <c r="D177" i="130"/>
  <c r="C179" i="111"/>
  <c r="C178" i="130"/>
  <c r="B178" i="125"/>
  <c r="D181" i="130"/>
  <c r="D182" i="111"/>
  <c r="E182" i="107"/>
  <c r="E182" i="111" s="1"/>
  <c r="C181" i="125"/>
  <c r="D148" i="107"/>
  <c r="D160" i="111" s="1"/>
  <c r="D82" i="107"/>
  <c r="C81" i="125" s="1"/>
  <c r="D168" i="107"/>
  <c r="D20" i="111" s="1"/>
  <c r="D51" i="111"/>
  <c r="C6" i="125"/>
  <c r="E7" i="107"/>
  <c r="E51" i="111" s="1"/>
  <c r="D93" i="130"/>
  <c r="C8" i="125"/>
  <c r="D53" i="111"/>
  <c r="D95" i="130"/>
  <c r="E9" i="107"/>
  <c r="E53" i="111" s="1"/>
  <c r="C98" i="130"/>
  <c r="C56" i="111"/>
  <c r="B11" i="125"/>
  <c r="D58" i="111"/>
  <c r="D68" i="130"/>
  <c r="C13" i="125"/>
  <c r="D60" i="111"/>
  <c r="E17" i="107"/>
  <c r="E60" i="111" s="1"/>
  <c r="C16" i="125"/>
  <c r="D101" i="130"/>
  <c r="D149" i="111"/>
  <c r="D58" i="130"/>
  <c r="C133" i="125"/>
  <c r="C57" i="125"/>
  <c r="D30" i="130"/>
  <c r="D86" i="111"/>
  <c r="D102" i="130"/>
  <c r="C22" i="125"/>
  <c r="E23" i="107"/>
  <c r="E63" i="111" s="1"/>
  <c r="D63" i="111"/>
  <c r="B23" i="125"/>
  <c r="C64" i="111"/>
  <c r="C103" i="130"/>
  <c r="D36" i="130"/>
  <c r="C58" i="125"/>
  <c r="D87" i="111"/>
  <c r="D104" i="130"/>
  <c r="D66" i="111"/>
  <c r="C26" i="125"/>
  <c r="E27" i="107"/>
  <c r="E66" i="111" s="1"/>
  <c r="C31" i="125"/>
  <c r="D70" i="111"/>
  <c r="D70" i="130"/>
  <c r="E37" i="107"/>
  <c r="E74" i="111" s="1"/>
  <c r="C108" i="130"/>
  <c r="C74" i="111"/>
  <c r="B36" i="125"/>
  <c r="B38" i="125"/>
  <c r="C76" i="111"/>
  <c r="C110" i="130"/>
  <c r="D60" i="130"/>
  <c r="D83" i="111"/>
  <c r="C52" i="125"/>
  <c r="D23" i="130"/>
  <c r="C54" i="125"/>
  <c r="D35" i="111"/>
  <c r="D32" i="111"/>
  <c r="C56" i="125"/>
  <c r="D27" i="130"/>
  <c r="C115" i="130"/>
  <c r="B61" i="125"/>
  <c r="D61" i="125" s="1"/>
  <c r="C89" i="111"/>
  <c r="C68" i="125"/>
  <c r="E69" i="107"/>
  <c r="E96" i="111" s="1"/>
  <c r="D96" i="111"/>
  <c r="D118" i="130"/>
  <c r="C71" i="125"/>
  <c r="D98" i="111"/>
  <c r="D119" i="130"/>
  <c r="D100" i="111"/>
  <c r="E74" i="107"/>
  <c r="E100" i="111" s="1"/>
  <c r="C73" i="125"/>
  <c r="D121" i="130"/>
  <c r="C75" i="125"/>
  <c r="D101" i="111"/>
  <c r="D122" i="130"/>
  <c r="C102" i="111"/>
  <c r="C123" i="130"/>
  <c r="B76" i="125"/>
  <c r="D76" i="125" s="1"/>
  <c r="D72" i="130"/>
  <c r="C83" i="125"/>
  <c r="D107" i="111"/>
  <c r="B86" i="125"/>
  <c r="C128" i="130"/>
  <c r="C110" i="111"/>
  <c r="C111" i="111"/>
  <c r="C129" i="130"/>
  <c r="B88" i="125"/>
  <c r="D88" i="125" s="1"/>
  <c r="D132" i="130"/>
  <c r="C91" i="125"/>
  <c r="D114" i="111"/>
  <c r="E92" i="107"/>
  <c r="E114" i="111" s="1"/>
  <c r="B92" i="125"/>
  <c r="C115" i="111"/>
  <c r="C133" i="130"/>
  <c r="C96" i="125"/>
  <c r="E97" i="107"/>
  <c r="E119" i="111" s="1"/>
  <c r="D137" i="130"/>
  <c r="D119" i="111"/>
  <c r="C120" i="111"/>
  <c r="C138" i="130"/>
  <c r="B97" i="125"/>
  <c r="D141" i="130"/>
  <c r="D123" i="111"/>
  <c r="E101" i="107"/>
  <c r="E123" i="111" s="1"/>
  <c r="C100" i="125"/>
  <c r="E102" i="107"/>
  <c r="E124" i="111" s="1"/>
  <c r="C124" i="111"/>
  <c r="B101" i="125"/>
  <c r="C142" i="130"/>
  <c r="D127" i="111"/>
  <c r="C104" i="125"/>
  <c r="D87" i="130"/>
  <c r="B105" i="125"/>
  <c r="D105" i="125" s="1"/>
  <c r="C145" i="130"/>
  <c r="C128" i="111"/>
  <c r="D131" i="111"/>
  <c r="E109" i="107"/>
  <c r="E131" i="111" s="1"/>
  <c r="C108" i="125"/>
  <c r="D147" i="130"/>
  <c r="B109" i="125"/>
  <c r="C132" i="111"/>
  <c r="C148" i="130"/>
  <c r="D135" i="111"/>
  <c r="E113" i="107"/>
  <c r="E135" i="111" s="1"/>
  <c r="C112" i="125"/>
  <c r="D151" i="130"/>
  <c r="C136" i="111"/>
  <c r="B113" i="125"/>
  <c r="D113" i="125" s="1"/>
  <c r="C152" i="130"/>
  <c r="D155" i="130"/>
  <c r="D139" i="111"/>
  <c r="E117" i="107"/>
  <c r="E139" i="111" s="1"/>
  <c r="C116" i="125"/>
  <c r="E118" i="107"/>
  <c r="E140" i="111" s="1"/>
  <c r="C140" i="111"/>
  <c r="C156" i="130"/>
  <c r="B117" i="125"/>
  <c r="D117" i="125" s="1"/>
  <c r="D52" i="130"/>
  <c r="D12" i="111"/>
  <c r="C120" i="125"/>
  <c r="C143" i="111"/>
  <c r="B121" i="125"/>
  <c r="C159" i="130"/>
  <c r="C124" i="125"/>
  <c r="D81" i="130"/>
  <c r="D145" i="111"/>
  <c r="C135" i="125"/>
  <c r="D150" i="111"/>
  <c r="D38" i="130"/>
  <c r="B136" i="125"/>
  <c r="D136" i="125" s="1"/>
  <c r="C151" i="111"/>
  <c r="C163" i="130"/>
  <c r="C139" i="125"/>
  <c r="D153" i="111"/>
  <c r="D165" i="130"/>
  <c r="E140" i="107"/>
  <c r="E153" i="111" s="1"/>
  <c r="D159" i="111"/>
  <c r="C146" i="125"/>
  <c r="D166" i="130"/>
  <c r="E147" i="107"/>
  <c r="E159" i="111" s="1"/>
  <c r="D75" i="130"/>
  <c r="C150" i="125"/>
  <c r="D162" i="111"/>
  <c r="C160" i="125"/>
  <c r="D166" i="111"/>
  <c r="D169" i="130"/>
  <c r="E161" i="107"/>
  <c r="E166" i="111" s="1"/>
  <c r="C170" i="130"/>
  <c r="C167" i="111"/>
  <c r="B161" i="125"/>
  <c r="D79" i="130"/>
  <c r="D11" i="111"/>
  <c r="C164" i="125"/>
  <c r="W103" i="62"/>
  <c r="C172" i="107"/>
  <c r="E172" i="107" s="1"/>
  <c r="E172" i="111" s="1"/>
  <c r="C174" i="125"/>
  <c r="D175" i="111"/>
  <c r="D174" i="130"/>
  <c r="E175" i="107"/>
  <c r="E175" i="111" s="1"/>
  <c r="E176" i="107"/>
  <c r="E176" i="111" s="1"/>
  <c r="C176" i="111"/>
  <c r="C175" i="130"/>
  <c r="B175" i="125"/>
  <c r="E179" i="107"/>
  <c r="E179" i="111" s="1"/>
  <c r="C178" i="125"/>
  <c r="D179" i="111"/>
  <c r="D178" i="130"/>
  <c r="E180" i="107"/>
  <c r="E180" i="111" s="1"/>
  <c r="C179" i="130"/>
  <c r="B179" i="125"/>
  <c r="C180" i="111"/>
  <c r="D155" i="107"/>
  <c r="C154" i="125" s="1"/>
  <c r="I8" i="104"/>
  <c r="AH52" i="104"/>
  <c r="AJ158" i="104"/>
  <c r="B251" i="104" s="1"/>
  <c r="Q10" i="107"/>
  <c r="AK17" i="127"/>
  <c r="AI158" i="103"/>
  <c r="H32" i="103"/>
  <c r="I32" i="103" s="1"/>
  <c r="AI45" i="103"/>
  <c r="H34" i="103"/>
  <c r="I34" i="103" s="1"/>
  <c r="AI144" i="103"/>
  <c r="D139" i="107" s="1"/>
  <c r="AH45" i="103"/>
  <c r="H30" i="103"/>
  <c r="I30" i="103" s="1"/>
  <c r="AI175" i="103"/>
  <c r="D170" i="107" s="1"/>
  <c r="D24" i="111"/>
  <c r="AI84" i="103"/>
  <c r="AI25" i="103"/>
  <c r="H26" i="103"/>
  <c r="AI56" i="103"/>
  <c r="AI52" i="102"/>
  <c r="AI25" i="101"/>
  <c r="AI25" i="100"/>
  <c r="AJ57" i="100"/>
  <c r="AI40" i="100"/>
  <c r="D35" i="107" s="1"/>
  <c r="H30" i="100"/>
  <c r="H24" i="100"/>
  <c r="AI46" i="100"/>
  <c r="AI188" i="99"/>
  <c r="AI26" i="98"/>
  <c r="D21" i="107" s="1"/>
  <c r="H26" i="98"/>
  <c r="AJ134" i="97"/>
  <c r="B105" i="97" s="1"/>
  <c r="AJ34" i="97"/>
  <c r="B269" i="97" s="1"/>
  <c r="AI188" i="97"/>
  <c r="AI53" i="96"/>
  <c r="AI46" i="96"/>
  <c r="AI188" i="96" s="1"/>
  <c r="H11" i="96"/>
  <c r="I11" i="96" s="1"/>
  <c r="H22" i="103"/>
  <c r="I22" i="103" s="1"/>
  <c r="H24" i="103"/>
  <c r="I24" i="103" s="1"/>
  <c r="AB90" i="106"/>
  <c r="H15" i="105"/>
  <c r="H63" i="105"/>
  <c r="I63" i="105" s="1"/>
  <c r="I18" i="104"/>
  <c r="H20" i="104"/>
  <c r="H17" i="102"/>
  <c r="I17" i="102" s="1"/>
  <c r="H8" i="100"/>
  <c r="I8" i="100" s="1"/>
  <c r="H36" i="100"/>
  <c r="H21" i="98"/>
  <c r="H27" i="97"/>
  <c r="H12" i="97"/>
  <c r="I12" i="97" s="1"/>
  <c r="H10" i="96"/>
  <c r="H21" i="96"/>
  <c r="H28" i="96"/>
  <c r="I28" i="96" s="1"/>
  <c r="AJ96" i="62"/>
  <c r="B180" i="62" s="1"/>
  <c r="P7" i="107"/>
  <c r="P9" i="107" s="1"/>
  <c r="H16" i="103"/>
  <c r="I16" i="103" s="1"/>
  <c r="H10" i="103"/>
  <c r="I10" i="103" s="1"/>
  <c r="H14" i="103"/>
  <c r="I14" i="103" s="1"/>
  <c r="H8" i="103"/>
  <c r="I8" i="103" s="1"/>
  <c r="H23" i="102"/>
  <c r="I23" i="102" s="1"/>
  <c r="H19" i="102"/>
  <c r="I19" i="102" s="1"/>
  <c r="H21" i="102"/>
  <c r="I21" i="102" s="1"/>
  <c r="I4" i="128"/>
  <c r="J4" i="128" s="1"/>
  <c r="AB90" i="96"/>
  <c r="H41" i="97"/>
  <c r="I41" i="97" s="1"/>
  <c r="H23" i="98"/>
  <c r="H10" i="100"/>
  <c r="I10" i="100" s="1"/>
  <c r="H10" i="104"/>
  <c r="I10" i="104" s="1"/>
  <c r="H12" i="104"/>
  <c r="H56" i="104"/>
  <c r="I56" i="104" s="1"/>
  <c r="H74" i="104"/>
  <c r="I74" i="104" s="1"/>
  <c r="H76" i="104"/>
  <c r="I76" i="104" s="1"/>
  <c r="H78" i="104"/>
  <c r="I78" i="104" s="1"/>
  <c r="H21" i="105"/>
  <c r="I21" i="105" s="1"/>
  <c r="H23" i="105"/>
  <c r="AH158" i="105" s="1"/>
  <c r="AJ158" i="105" s="1"/>
  <c r="B247" i="105" s="1"/>
  <c r="H25" i="105"/>
  <c r="H31" i="105"/>
  <c r="I31" i="105" s="1"/>
  <c r="H69" i="105"/>
  <c r="I69" i="105" s="1"/>
  <c r="H71" i="105"/>
  <c r="I71" i="105" s="1"/>
  <c r="H73" i="105"/>
  <c r="I73" i="105" s="1"/>
  <c r="H79" i="105"/>
  <c r="I79" i="105" s="1"/>
  <c r="J13" i="120"/>
  <c r="G31" i="120"/>
  <c r="J38" i="120"/>
  <c r="H41" i="101"/>
  <c r="H34" i="104"/>
  <c r="H36" i="104"/>
  <c r="H40" i="104"/>
  <c r="I40" i="104" s="1"/>
  <c r="H58" i="104"/>
  <c r="I58" i="104" s="1"/>
  <c r="H60" i="104"/>
  <c r="I60" i="104" s="1"/>
  <c r="H62" i="104"/>
  <c r="I62" i="104" s="1"/>
  <c r="H80" i="104"/>
  <c r="I80" i="104" s="1"/>
  <c r="H82" i="104"/>
  <c r="I82" i="104" s="1"/>
  <c r="H84" i="104"/>
  <c r="I84" i="104" s="1"/>
  <c r="H33" i="105"/>
  <c r="I33" i="105" s="1"/>
  <c r="H39" i="105"/>
  <c r="I39" i="105" s="1"/>
  <c r="H41" i="105"/>
  <c r="I41" i="105" s="1"/>
  <c r="H47" i="105"/>
  <c r="I47" i="105" s="1"/>
  <c r="H81" i="105"/>
  <c r="I81" i="105" s="1"/>
  <c r="G85" i="106"/>
  <c r="M7" i="107"/>
  <c r="M9" i="107" s="1"/>
  <c r="H43" i="96"/>
  <c r="H51" i="96"/>
  <c r="I51" i="96" s="1"/>
  <c r="H59" i="96"/>
  <c r="I59" i="96" s="1"/>
  <c r="H67" i="96"/>
  <c r="I67" i="96" s="1"/>
  <c r="H71" i="96"/>
  <c r="I71" i="96" s="1"/>
  <c r="H8" i="97"/>
  <c r="H10" i="97"/>
  <c r="I10" i="97" s="1"/>
  <c r="H14" i="98"/>
  <c r="H19" i="98"/>
  <c r="I19" i="98" s="1"/>
  <c r="H43" i="98"/>
  <c r="I43" i="98" s="1"/>
  <c r="H59" i="98"/>
  <c r="I59" i="98" s="1"/>
  <c r="H61" i="98"/>
  <c r="I61" i="98" s="1"/>
  <c r="H18" i="100"/>
  <c r="I18" i="100" s="1"/>
  <c r="AB90" i="104"/>
  <c r="J18" i="120"/>
  <c r="J36" i="120"/>
  <c r="H20" i="96"/>
  <c r="H22" i="96"/>
  <c r="I22" i="96" s="1"/>
  <c r="H27" i="96"/>
  <c r="I27" i="96" s="1"/>
  <c r="H36" i="96"/>
  <c r="H41" i="96"/>
  <c r="H57" i="96"/>
  <c r="I57" i="96" s="1"/>
  <c r="H69" i="96"/>
  <c r="I69" i="96" s="1"/>
  <c r="H26" i="97"/>
  <c r="H7" i="98"/>
  <c r="I7" i="98" s="1"/>
  <c r="H11" i="98"/>
  <c r="H17" i="98"/>
  <c r="H41" i="98"/>
  <c r="I41" i="98" s="1"/>
  <c r="H67" i="98"/>
  <c r="I67" i="98" s="1"/>
  <c r="H28" i="99"/>
  <c r="AB90" i="99"/>
  <c r="H16" i="100"/>
  <c r="I16" i="100" s="1"/>
  <c r="AB90" i="100"/>
  <c r="AB90" i="102"/>
  <c r="J16" i="120"/>
  <c r="I19" i="120"/>
  <c r="K19" i="120"/>
  <c r="J20" i="120"/>
  <c r="J29" i="120"/>
  <c r="J33" i="120"/>
  <c r="H40" i="120"/>
  <c r="AJ9" i="127"/>
  <c r="AN9" i="127" s="1"/>
  <c r="N8" i="137" s="1"/>
  <c r="AJ10" i="127"/>
  <c r="AN10" i="127" s="1"/>
  <c r="O7" i="107"/>
  <c r="O9" i="107" s="1"/>
  <c r="H63" i="102"/>
  <c r="I63" i="102" s="1"/>
  <c r="H65" i="102"/>
  <c r="I65" i="102" s="1"/>
  <c r="H67" i="102"/>
  <c r="I67" i="102" s="1"/>
  <c r="H69" i="102"/>
  <c r="I69" i="102" s="1"/>
  <c r="H71" i="102"/>
  <c r="I71" i="102" s="1"/>
  <c r="H73" i="102"/>
  <c r="I73" i="102" s="1"/>
  <c r="H75" i="102"/>
  <c r="I75" i="102" s="1"/>
  <c r="H77" i="102"/>
  <c r="I77" i="102" s="1"/>
  <c r="H79" i="102"/>
  <c r="I79" i="102" s="1"/>
  <c r="H7" i="102"/>
  <c r="I7" i="102" s="1"/>
  <c r="AK18" i="127"/>
  <c r="H37" i="101"/>
  <c r="H39" i="101"/>
  <c r="I39" i="101" s="1"/>
  <c r="H36" i="101"/>
  <c r="AJ11" i="127"/>
  <c r="AM18" i="127"/>
  <c r="N10" i="107"/>
  <c r="AJ12" i="127"/>
  <c r="AN12" i="127" s="1"/>
  <c r="N11" i="137" s="1"/>
  <c r="AJ13" i="127"/>
  <c r="AN13" i="127" s="1"/>
  <c r="N12" i="137" s="1"/>
  <c r="H7" i="101"/>
  <c r="I7" i="101" s="1"/>
  <c r="H14" i="101"/>
  <c r="H22" i="101"/>
  <c r="H11" i="101"/>
  <c r="H31" i="101"/>
  <c r="H12" i="101"/>
  <c r="H16" i="101"/>
  <c r="H24" i="101"/>
  <c r="I24" i="101" s="1"/>
  <c r="H28" i="101"/>
  <c r="I28" i="101" s="1"/>
  <c r="H32" i="101"/>
  <c r="H17" i="101"/>
  <c r="B102" i="100"/>
  <c r="H12" i="100"/>
  <c r="H22" i="100"/>
  <c r="I22" i="100" s="1"/>
  <c r="H28" i="100"/>
  <c r="I28" i="100" s="1"/>
  <c r="H34" i="100"/>
  <c r="H11" i="100"/>
  <c r="H13" i="100"/>
  <c r="H19" i="100"/>
  <c r="H21" i="100"/>
  <c r="H27" i="100"/>
  <c r="H33" i="100"/>
  <c r="I33" i="100" s="1"/>
  <c r="AC97" i="99"/>
  <c r="N98" i="99" s="1"/>
  <c r="H8" i="99"/>
  <c r="H18" i="99"/>
  <c r="H20" i="99"/>
  <c r="H26" i="99"/>
  <c r="V98" i="99"/>
  <c r="H25" i="98"/>
  <c r="I25" i="98" s="1"/>
  <c r="H47" i="98"/>
  <c r="I47" i="98" s="1"/>
  <c r="H69" i="98"/>
  <c r="I69" i="98" s="1"/>
  <c r="H71" i="98"/>
  <c r="I71" i="98" s="1"/>
  <c r="H73" i="98"/>
  <c r="I73" i="98" s="1"/>
  <c r="H75" i="98"/>
  <c r="I75" i="98" s="1"/>
  <c r="H46" i="97"/>
  <c r="I46" i="97" s="1"/>
  <c r="H82" i="97"/>
  <c r="I82" i="97" s="1"/>
  <c r="H13" i="97"/>
  <c r="I13" i="97" s="1"/>
  <c r="H24" i="97"/>
  <c r="H28" i="97"/>
  <c r="H44" i="97"/>
  <c r="H62" i="97"/>
  <c r="I62" i="97" s="1"/>
  <c r="H76" i="97"/>
  <c r="I76" i="97" s="1"/>
  <c r="H16" i="97"/>
  <c r="H20" i="97"/>
  <c r="I20" i="97" s="1"/>
  <c r="H22" i="97"/>
  <c r="H42" i="97"/>
  <c r="H77" i="96"/>
  <c r="I77" i="96" s="1"/>
  <c r="H79" i="96"/>
  <c r="I79" i="96" s="1"/>
  <c r="H81" i="96"/>
  <c r="I81" i="96" s="1"/>
  <c r="H14" i="96"/>
  <c r="H29" i="96"/>
  <c r="I29" i="96" s="1"/>
  <c r="H31" i="96"/>
  <c r="I31" i="96" s="1"/>
  <c r="H33" i="96"/>
  <c r="H35" i="96"/>
  <c r="I35" i="96" s="1"/>
  <c r="H42" i="96"/>
  <c r="H13" i="96"/>
  <c r="H15" i="96"/>
  <c r="I15" i="96" s="1"/>
  <c r="H17" i="96"/>
  <c r="AJ12" i="62"/>
  <c r="B111" i="62" s="1"/>
  <c r="AJ11" i="62"/>
  <c r="B110" i="62" s="1"/>
  <c r="AJ107" i="62"/>
  <c r="B191" i="62" s="1"/>
  <c r="AJ111" i="62"/>
  <c r="B195" i="62" s="1"/>
  <c r="AJ115" i="62"/>
  <c r="B199" i="62" s="1"/>
  <c r="AJ119" i="62"/>
  <c r="B203" i="62" s="1"/>
  <c r="AJ123" i="62"/>
  <c r="B207" i="62" s="1"/>
  <c r="AJ127" i="62"/>
  <c r="B211" i="62" s="1"/>
  <c r="AJ131" i="62"/>
  <c r="B215" i="62" s="1"/>
  <c r="AJ162" i="62"/>
  <c r="B239" i="62" s="1"/>
  <c r="AJ166" i="62"/>
  <c r="B243" i="62" s="1"/>
  <c r="AJ173" i="62"/>
  <c r="B250" i="62" s="1"/>
  <c r="AJ129" i="62"/>
  <c r="B213" i="62" s="1"/>
  <c r="AJ133" i="62"/>
  <c r="B217" i="62" s="1"/>
  <c r="AJ135" i="62"/>
  <c r="B218" i="62" s="1"/>
  <c r="AJ168" i="62"/>
  <c r="B246" i="62" s="1"/>
  <c r="AJ13" i="62"/>
  <c r="B112" i="62" s="1"/>
  <c r="AJ17" i="62"/>
  <c r="B116" i="62" s="1"/>
  <c r="AJ187" i="62"/>
  <c r="B264" i="62" s="1"/>
  <c r="BF106" i="62"/>
  <c r="BF110" i="62"/>
  <c r="BF118" i="62"/>
  <c r="BF130" i="62"/>
  <c r="AI56" i="62"/>
  <c r="BF59" i="62"/>
  <c r="AJ100" i="62"/>
  <c r="B184" i="62" s="1"/>
  <c r="AJ83" i="62"/>
  <c r="B169" i="62" s="1"/>
  <c r="AJ87" i="62"/>
  <c r="B171" i="62" s="1"/>
  <c r="AJ98" i="62"/>
  <c r="B182" i="62" s="1"/>
  <c r="AJ140" i="62"/>
  <c r="B221" i="62" s="1"/>
  <c r="AJ144" i="62"/>
  <c r="B225" i="62" s="1"/>
  <c r="AJ148" i="62"/>
  <c r="B229" i="62" s="1"/>
  <c r="BF150" i="62"/>
  <c r="BF154" i="62"/>
  <c r="BF168" i="62"/>
  <c r="AJ169" i="62"/>
  <c r="B247" i="62" s="1"/>
  <c r="BF126" i="62"/>
  <c r="AI30" i="62"/>
  <c r="D25" i="107" s="1"/>
  <c r="AJ32" i="62"/>
  <c r="B129" i="62" s="1"/>
  <c r="AJ142" i="62"/>
  <c r="B223" i="62" s="1"/>
  <c r="AJ146" i="62"/>
  <c r="B227" i="62" s="1"/>
  <c r="AJ153" i="62"/>
  <c r="B233" i="62" s="1"/>
  <c r="AJ159" i="62"/>
  <c r="B238" i="62" s="1"/>
  <c r="AJ164" i="62"/>
  <c r="B241" i="62" s="1"/>
  <c r="AJ167" i="62"/>
  <c r="B244" i="62" s="1"/>
  <c r="AJ170" i="62"/>
  <c r="B248" i="62" s="1"/>
  <c r="AJ9" i="62"/>
  <c r="B108" i="62" s="1"/>
  <c r="AJ16" i="62"/>
  <c r="B115" i="62" s="1"/>
  <c r="AJ23" i="62"/>
  <c r="B122" i="62" s="1"/>
  <c r="AJ26" i="62"/>
  <c r="B124" i="62" s="1"/>
  <c r="AJ36" i="62"/>
  <c r="B133" i="62" s="1"/>
  <c r="AJ38" i="62"/>
  <c r="B135" i="62" s="1"/>
  <c r="AJ58" i="62"/>
  <c r="B144" i="62" s="1"/>
  <c r="AJ66" i="62"/>
  <c r="B153" i="62" s="1"/>
  <c r="AJ72" i="62"/>
  <c r="B158" i="62" s="1"/>
  <c r="BF78" i="62"/>
  <c r="BF80" i="62"/>
  <c r="AJ92" i="62"/>
  <c r="B176" i="62" s="1"/>
  <c r="AJ101" i="62"/>
  <c r="B185" i="62" s="1"/>
  <c r="AJ104" i="62"/>
  <c r="B188" i="62" s="1"/>
  <c r="AJ141" i="62"/>
  <c r="B222" i="62" s="1"/>
  <c r="AJ145" i="62"/>
  <c r="B226" i="62" s="1"/>
  <c r="AS189" i="62"/>
  <c r="BA189" i="62"/>
  <c r="AJ20" i="62"/>
  <c r="B119" i="62" s="1"/>
  <c r="BF36" i="62"/>
  <c r="AJ42" i="62"/>
  <c r="B139" i="62" s="1"/>
  <c r="AJ44" i="62"/>
  <c r="B141" i="62" s="1"/>
  <c r="AJ60" i="62"/>
  <c r="B146" i="62" s="1"/>
  <c r="AJ78" i="62"/>
  <c r="B164" i="62" s="1"/>
  <c r="AJ80" i="62"/>
  <c r="B166" i="62" s="1"/>
  <c r="AJ88" i="62"/>
  <c r="B172" i="62" s="1"/>
  <c r="AJ95" i="62"/>
  <c r="B179" i="62" s="1"/>
  <c r="BF174" i="62"/>
  <c r="BF182" i="62"/>
  <c r="BF186" i="62"/>
  <c r="BF14" i="62"/>
  <c r="AJ15" i="62"/>
  <c r="B114" i="62" s="1"/>
  <c r="AJ19" i="62"/>
  <c r="B118" i="62" s="1"/>
  <c r="H23" i="62"/>
  <c r="BF31" i="62"/>
  <c r="BF47" i="62"/>
  <c r="AJ62" i="62"/>
  <c r="B148" i="62" s="1"/>
  <c r="AJ67" i="62"/>
  <c r="B154" i="62" s="1"/>
  <c r="BF75" i="62"/>
  <c r="AJ99" i="62"/>
  <c r="B183" i="62" s="1"/>
  <c r="AJ102" i="62"/>
  <c r="B186" i="62" s="1"/>
  <c r="BF137" i="62"/>
  <c r="AJ137" i="62"/>
  <c r="B219" i="62" s="1"/>
  <c r="AJ143" i="62"/>
  <c r="B224" i="62" s="1"/>
  <c r="AJ147" i="62"/>
  <c r="B228" i="62" s="1"/>
  <c r="BF160" i="62"/>
  <c r="AJ171" i="62"/>
  <c r="B249" i="62" s="1"/>
  <c r="BF53" i="62"/>
  <c r="BF62" i="62"/>
  <c r="BF65" i="62"/>
  <c r="BF68" i="62"/>
  <c r="BF92" i="62"/>
  <c r="C43" i="60"/>
  <c r="G43" i="60"/>
  <c r="K43" i="60"/>
  <c r="O43" i="60"/>
  <c r="S43" i="60"/>
  <c r="H22" i="62"/>
  <c r="BF40" i="62"/>
  <c r="AJ46" i="62"/>
  <c r="B142" i="62" s="1"/>
  <c r="AI70" i="62"/>
  <c r="D65" i="107" s="1"/>
  <c r="AI84" i="62"/>
  <c r="AJ84" i="62" s="1"/>
  <c r="B102" i="62" s="1"/>
  <c r="AJ165" i="62"/>
  <c r="B242" i="62" s="1"/>
  <c r="BF10" i="62"/>
  <c r="AN189" i="62"/>
  <c r="BF13" i="62"/>
  <c r="BD189" i="62"/>
  <c r="BF18" i="62"/>
  <c r="BF22" i="62"/>
  <c r="H11" i="62"/>
  <c r="BF11" i="62"/>
  <c r="AJ14" i="62"/>
  <c r="B113" i="62" s="1"/>
  <c r="BF16" i="62"/>
  <c r="BF21" i="62"/>
  <c r="H27" i="62"/>
  <c r="I27" i="62" s="1"/>
  <c r="AJ28" i="62"/>
  <c r="B126" i="62" s="1"/>
  <c r="H33" i="62"/>
  <c r="AI149" i="62"/>
  <c r="D144" i="107" s="1"/>
  <c r="BF37" i="62"/>
  <c r="H38" i="62"/>
  <c r="AJ40" i="62"/>
  <c r="B137" i="62" s="1"/>
  <c r="AI47" i="62"/>
  <c r="D42" i="107" s="1"/>
  <c r="BF70" i="62"/>
  <c r="BF71" i="62"/>
  <c r="AJ82" i="62"/>
  <c r="B168" i="62" s="1"/>
  <c r="BF81" i="62"/>
  <c r="AJ91" i="62"/>
  <c r="B175" i="62" s="1"/>
  <c r="AJ93" i="62"/>
  <c r="B177" i="62" s="1"/>
  <c r="AB90" i="62"/>
  <c r="BF103" i="62"/>
  <c r="AJ163" i="62"/>
  <c r="B240" i="62" s="1"/>
  <c r="AI25" i="62"/>
  <c r="AP189" i="62"/>
  <c r="AT189" i="62"/>
  <c r="AX189" i="62"/>
  <c r="BB189" i="62"/>
  <c r="BF19" i="62"/>
  <c r="AJ21" i="62"/>
  <c r="B120" i="62" s="1"/>
  <c r="AJ22" i="62"/>
  <c r="B121" i="62" s="1"/>
  <c r="BF24" i="62"/>
  <c r="BF25" i="62"/>
  <c r="AJ27" i="62"/>
  <c r="B125" i="62" s="1"/>
  <c r="BF28" i="62"/>
  <c r="AJ31" i="62"/>
  <c r="B128" i="62" s="1"/>
  <c r="AJ34" i="62"/>
  <c r="B131" i="62" s="1"/>
  <c r="H36" i="62"/>
  <c r="I36" i="62" s="1"/>
  <c r="AI49" i="62"/>
  <c r="D44" i="107" s="1"/>
  <c r="AJ68" i="62"/>
  <c r="B155" i="62" s="1"/>
  <c r="AJ74" i="62"/>
  <c r="B160" i="62" s="1"/>
  <c r="BF76" i="62"/>
  <c r="AJ89" i="62"/>
  <c r="B173" i="62" s="1"/>
  <c r="BF96" i="62"/>
  <c r="AJ108" i="62"/>
  <c r="B192" i="62" s="1"/>
  <c r="AJ112" i="62"/>
  <c r="B196" i="62" s="1"/>
  <c r="AJ116" i="62"/>
  <c r="B200" i="62" s="1"/>
  <c r="AJ120" i="62"/>
  <c r="B204" i="62" s="1"/>
  <c r="AJ124" i="62"/>
  <c r="B208" i="62" s="1"/>
  <c r="AJ128" i="62"/>
  <c r="B212" i="62" s="1"/>
  <c r="AJ132" i="62"/>
  <c r="B216" i="62" s="1"/>
  <c r="AJ152" i="62"/>
  <c r="B232" i="62" s="1"/>
  <c r="AJ156" i="62"/>
  <c r="B236" i="62" s="1"/>
  <c r="AJ176" i="62"/>
  <c r="B253" i="62" s="1"/>
  <c r="AJ180" i="62"/>
  <c r="B257" i="62" s="1"/>
  <c r="AJ184" i="62"/>
  <c r="B261" i="62" s="1"/>
  <c r="BF187" i="62"/>
  <c r="D43" i="60"/>
  <c r="H43" i="60"/>
  <c r="L43" i="60"/>
  <c r="P43" i="60"/>
  <c r="T43" i="60"/>
  <c r="BF97" i="62"/>
  <c r="AJ103" i="62"/>
  <c r="B187" i="62" s="1"/>
  <c r="AJ105" i="62"/>
  <c r="B189" i="62" s="1"/>
  <c r="AJ109" i="62"/>
  <c r="B193" i="62" s="1"/>
  <c r="AJ110" i="62"/>
  <c r="B194" i="62" s="1"/>
  <c r="AJ113" i="62"/>
  <c r="B197" i="62" s="1"/>
  <c r="BF116" i="62"/>
  <c r="AJ117" i="62"/>
  <c r="B201" i="62" s="1"/>
  <c r="BF120" i="62"/>
  <c r="AJ121" i="62"/>
  <c r="B205" i="62" s="1"/>
  <c r="BF124" i="62"/>
  <c r="AJ125" i="62"/>
  <c r="B209" i="62" s="1"/>
  <c r="BF152" i="62"/>
  <c r="BF156" i="62"/>
  <c r="BF169" i="62"/>
  <c r="BF176" i="62"/>
  <c r="BF180" i="62"/>
  <c r="AJ181" i="62"/>
  <c r="B258" i="62" s="1"/>
  <c r="BF184" i="62"/>
  <c r="AJ185" i="62"/>
  <c r="B262" i="62" s="1"/>
  <c r="BF108" i="62"/>
  <c r="BF139" i="62"/>
  <c r="AJ154" i="62"/>
  <c r="B234" i="62" s="1"/>
  <c r="AJ157" i="62"/>
  <c r="B237" i="62" s="1"/>
  <c r="AJ174" i="62"/>
  <c r="B251" i="62" s="1"/>
  <c r="AJ178" i="62"/>
  <c r="B255" i="62" s="1"/>
  <c r="AJ182" i="62"/>
  <c r="B259" i="62" s="1"/>
  <c r="BF185" i="62"/>
  <c r="AJ186" i="62"/>
  <c r="B263" i="62" s="1"/>
  <c r="BF188" i="62"/>
  <c r="B43" i="60"/>
  <c r="B223" i="60" s="1"/>
  <c r="F43" i="60"/>
  <c r="J43" i="60"/>
  <c r="N43" i="60"/>
  <c r="R43" i="60"/>
  <c r="H15" i="101"/>
  <c r="H55" i="101"/>
  <c r="I55" i="101" s="1"/>
  <c r="H73" i="101"/>
  <c r="I73" i="101" s="1"/>
  <c r="H9" i="101"/>
  <c r="H43" i="101"/>
  <c r="I43" i="101" s="1"/>
  <c r="H21" i="101"/>
  <c r="H81" i="101"/>
  <c r="I81" i="101" s="1"/>
  <c r="H20" i="101"/>
  <c r="I20" i="101" s="1"/>
  <c r="H29" i="101"/>
  <c r="I29" i="101" s="1"/>
  <c r="AB90" i="101"/>
  <c r="H13" i="101"/>
  <c r="T38" i="125"/>
  <c r="U38" i="125" s="1"/>
  <c r="K9" i="107"/>
  <c r="AH47" i="62"/>
  <c r="AN5" i="127"/>
  <c r="N4" i="137" s="1"/>
  <c r="K3" i="101"/>
  <c r="BF12" i="62"/>
  <c r="BF17" i="62"/>
  <c r="BF26" i="62"/>
  <c r="BF38" i="62"/>
  <c r="BF51" i="62"/>
  <c r="H59" i="62"/>
  <c r="I59" i="62" s="1"/>
  <c r="BF77" i="62"/>
  <c r="BF148" i="62"/>
  <c r="H52" i="96"/>
  <c r="I52" i="96" s="1"/>
  <c r="H58" i="96"/>
  <c r="I58" i="96" s="1"/>
  <c r="AC97" i="96"/>
  <c r="S98" i="96" s="1"/>
  <c r="AY189" i="62"/>
  <c r="BF15" i="62"/>
  <c r="BF30" i="62"/>
  <c r="H32" i="62"/>
  <c r="H39" i="62"/>
  <c r="I39" i="62" s="1"/>
  <c r="AI45" i="62"/>
  <c r="AJ48" i="62"/>
  <c r="B143" i="62" s="1"/>
  <c r="BF49" i="62"/>
  <c r="AJ49" i="62"/>
  <c r="B269" i="62" s="1"/>
  <c r="BF61" i="62"/>
  <c r="BF69" i="62"/>
  <c r="AJ73" i="62"/>
  <c r="B159" i="62" s="1"/>
  <c r="AJ75" i="62"/>
  <c r="B161" i="62" s="1"/>
  <c r="AJ76" i="62"/>
  <c r="B162" i="62" s="1"/>
  <c r="BF73" i="62"/>
  <c r="AJ77" i="62"/>
  <c r="B163" i="62" s="1"/>
  <c r="H78" i="62"/>
  <c r="I78" i="62" s="1"/>
  <c r="BF79" i="62"/>
  <c r="BF87" i="62"/>
  <c r="BF89" i="62"/>
  <c r="BF91" i="62"/>
  <c r="AJ97" i="62"/>
  <c r="B181" i="62" s="1"/>
  <c r="BF109" i="62"/>
  <c r="BF143" i="62"/>
  <c r="BF147" i="62"/>
  <c r="BF164" i="62"/>
  <c r="AJ175" i="62"/>
  <c r="B252" i="62" s="1"/>
  <c r="AJ177" i="62"/>
  <c r="B254" i="62" s="1"/>
  <c r="AJ179" i="62"/>
  <c r="B256" i="62" s="1"/>
  <c r="AJ183" i="62"/>
  <c r="B260" i="62" s="1"/>
  <c r="H32" i="96"/>
  <c r="I32" i="96" s="1"/>
  <c r="H60" i="96"/>
  <c r="I60" i="96" s="1"/>
  <c r="H19" i="97"/>
  <c r="I19" i="97" s="1"/>
  <c r="H30" i="98"/>
  <c r="I30" i="98" s="1"/>
  <c r="BF9" i="62"/>
  <c r="BF20" i="62"/>
  <c r="BF32" i="62"/>
  <c r="H37" i="62"/>
  <c r="I37" i="62" s="1"/>
  <c r="AI161" i="62"/>
  <c r="D156" i="107" s="1"/>
  <c r="BF63" i="62"/>
  <c r="H81" i="62"/>
  <c r="I81" i="62" s="1"/>
  <c r="BF140" i="62"/>
  <c r="BF144" i="62"/>
  <c r="H9" i="97"/>
  <c r="I9" i="97" s="1"/>
  <c r="AQ189" i="62"/>
  <c r="BF23" i="62"/>
  <c r="AJ8" i="127"/>
  <c r="AN8" i="127" s="1"/>
  <c r="N7" i="137" s="1"/>
  <c r="AV189" i="62"/>
  <c r="AJ24" i="62"/>
  <c r="B123" i="62" s="1"/>
  <c r="AJ61" i="62"/>
  <c r="B147" i="62" s="1"/>
  <c r="H70" i="62"/>
  <c r="I70" i="62" s="1"/>
  <c r="H72" i="62"/>
  <c r="I72" i="62" s="1"/>
  <c r="AJ86" i="62"/>
  <c r="B170" i="62" s="1"/>
  <c r="BF85" i="62"/>
  <c r="BF113" i="62"/>
  <c r="BF115" i="62"/>
  <c r="BF117" i="62"/>
  <c r="BF129" i="62"/>
  <c r="BF131" i="62"/>
  <c r="BF136" i="62"/>
  <c r="BF138" i="62"/>
  <c r="BF142" i="62"/>
  <c r="BF146" i="62"/>
  <c r="AJ151" i="62"/>
  <c r="B231" i="62" s="1"/>
  <c r="AJ155" i="62"/>
  <c r="B235" i="62" s="1"/>
  <c r="BF159" i="62"/>
  <c r="BF163" i="62"/>
  <c r="BF167" i="62"/>
  <c r="BF171" i="62"/>
  <c r="BF173" i="62"/>
  <c r="BF175" i="62"/>
  <c r="BF177" i="62"/>
  <c r="BF179" i="62"/>
  <c r="BF181" i="62"/>
  <c r="BF183" i="62"/>
  <c r="H16" i="96"/>
  <c r="H26" i="96"/>
  <c r="I26" i="96" s="1"/>
  <c r="H46" i="96"/>
  <c r="I46" i="96" s="1"/>
  <c r="H48" i="96"/>
  <c r="I48" i="96" s="1"/>
  <c r="H11" i="97"/>
  <c r="AC97" i="97"/>
  <c r="R98" i="97" s="1"/>
  <c r="W98" i="97"/>
  <c r="M98" i="99"/>
  <c r="H29" i="62"/>
  <c r="AJ33" i="62"/>
  <c r="B130" i="62" s="1"/>
  <c r="BF34" i="62"/>
  <c r="BF39" i="62"/>
  <c r="AI53" i="62"/>
  <c r="D48" i="107" s="1"/>
  <c r="AJ81" i="62"/>
  <c r="B167" i="62" s="1"/>
  <c r="BF94" i="62"/>
  <c r="BF104" i="62"/>
  <c r="AJ106" i="62"/>
  <c r="B190" i="62" s="1"/>
  <c r="BF112" i="62"/>
  <c r="BF114" i="62"/>
  <c r="BF122" i="62"/>
  <c r="BF128" i="62"/>
  <c r="BF132" i="62"/>
  <c r="BF161" i="62"/>
  <c r="BF165" i="62"/>
  <c r="BF172" i="62"/>
  <c r="BF178" i="62"/>
  <c r="H9" i="96"/>
  <c r="H69" i="97"/>
  <c r="I69" i="97" s="1"/>
  <c r="H78" i="98"/>
  <c r="I78" i="98" s="1"/>
  <c r="H33" i="99"/>
  <c r="I33" i="99" s="1"/>
  <c r="H43" i="99"/>
  <c r="I43" i="99" s="1"/>
  <c r="H9" i="100"/>
  <c r="AM189" i="62"/>
  <c r="AU189" i="62"/>
  <c r="BC189" i="62"/>
  <c r="AJ10" i="62"/>
  <c r="B109" i="62" s="1"/>
  <c r="H12" i="62"/>
  <c r="AJ18" i="62"/>
  <c r="B117" i="62" s="1"/>
  <c r="H20" i="62"/>
  <c r="I20" i="62" s="1"/>
  <c r="H26" i="62"/>
  <c r="C3" i="107"/>
  <c r="I7" i="107"/>
  <c r="I9" i="107" s="1"/>
  <c r="Q7" i="107"/>
  <c r="K3" i="97"/>
  <c r="AJ7" i="127"/>
  <c r="AN7" i="127" s="1"/>
  <c r="N6" i="137" s="1"/>
  <c r="K3" i="105"/>
  <c r="AJ15" i="127"/>
  <c r="AN15" i="127" s="1"/>
  <c r="AJ16" i="127"/>
  <c r="AN16" i="127" s="1"/>
  <c r="N15" i="137" s="1"/>
  <c r="AJ8" i="62"/>
  <c r="B107" i="62" s="1"/>
  <c r="AR189" i="62"/>
  <c r="AZ189" i="62"/>
  <c r="H10" i="62"/>
  <c r="I10" i="62" s="1"/>
  <c r="AI158" i="62"/>
  <c r="H18" i="62"/>
  <c r="I18" i="62" s="1"/>
  <c r="AJ29" i="62"/>
  <c r="B127" i="62" s="1"/>
  <c r="H31" i="62"/>
  <c r="BF43" i="62"/>
  <c r="BF44" i="62"/>
  <c r="BF45" i="62"/>
  <c r="H46" i="62"/>
  <c r="I46" i="62" s="1"/>
  <c r="BF48" i="62"/>
  <c r="H48" i="62"/>
  <c r="I48" i="62" s="1"/>
  <c r="BF56" i="62"/>
  <c r="BF57" i="62"/>
  <c r="H61" i="62"/>
  <c r="I61" i="62" s="1"/>
  <c r="BF67" i="62"/>
  <c r="BF72" i="62"/>
  <c r="H79" i="62"/>
  <c r="I79" i="62" s="1"/>
  <c r="BF83" i="62"/>
  <c r="AJ90" i="62"/>
  <c r="B174" i="62" s="1"/>
  <c r="BF86" i="62"/>
  <c r="AJ94" i="62"/>
  <c r="B178" i="62" s="1"/>
  <c r="BF98" i="62"/>
  <c r="BF111" i="62"/>
  <c r="BF119" i="62"/>
  <c r="BF121" i="62"/>
  <c r="BF123" i="62"/>
  <c r="BF125" i="62"/>
  <c r="BF127" i="62"/>
  <c r="BF134" i="62"/>
  <c r="E43" i="60"/>
  <c r="I43" i="60"/>
  <c r="M43" i="60"/>
  <c r="Q43" i="60"/>
  <c r="D3" i="107"/>
  <c r="J7" i="107"/>
  <c r="J9" i="107" s="1"/>
  <c r="N7" i="107"/>
  <c r="R7" i="107"/>
  <c r="AM17" i="127"/>
  <c r="AJ6" i="127"/>
  <c r="AN6" i="127" s="1"/>
  <c r="N5" i="137" s="1"/>
  <c r="AJ14" i="127"/>
  <c r="AN14" i="127" s="1"/>
  <c r="N13" i="137" s="1"/>
  <c r="H8" i="62"/>
  <c r="I8" i="62" s="1"/>
  <c r="AO189" i="62"/>
  <c r="AW189" i="62"/>
  <c r="BE189" i="62"/>
  <c r="H16" i="62"/>
  <c r="H24" i="62"/>
  <c r="I24" i="62" s="1"/>
  <c r="BF27" i="62"/>
  <c r="BF29" i="62"/>
  <c r="H30" i="62"/>
  <c r="BF35" i="62"/>
  <c r="AJ37" i="62"/>
  <c r="B134" i="62" s="1"/>
  <c r="AJ39" i="62"/>
  <c r="B136" i="62" s="1"/>
  <c r="AJ41" i="62"/>
  <c r="B138" i="62" s="1"/>
  <c r="BF42" i="62"/>
  <c r="H47" i="62"/>
  <c r="I47" i="62" s="1"/>
  <c r="AI52" i="62"/>
  <c r="D47" i="107" s="1"/>
  <c r="AI57" i="62"/>
  <c r="D52" i="107" s="1"/>
  <c r="BF55" i="62"/>
  <c r="BF58" i="62"/>
  <c r="BF60" i="62"/>
  <c r="H60" i="62"/>
  <c r="I60" i="62" s="1"/>
  <c r="BF66" i="62"/>
  <c r="H71" i="62"/>
  <c r="I71" i="62" s="1"/>
  <c r="BF82" i="62"/>
  <c r="H82" i="62"/>
  <c r="I82" i="62" s="1"/>
  <c r="G85" i="62"/>
  <c r="BF93" i="62"/>
  <c r="BF95" i="62"/>
  <c r="AC97" i="62"/>
  <c r="AA98" i="62" s="1"/>
  <c r="BF105" i="62"/>
  <c r="BF107" i="62"/>
  <c r="AJ114" i="62"/>
  <c r="B198" i="62" s="1"/>
  <c r="AJ118" i="62"/>
  <c r="B202" i="62" s="1"/>
  <c r="AJ122" i="62"/>
  <c r="B206" i="62" s="1"/>
  <c r="AJ126" i="62"/>
  <c r="B210" i="62" s="1"/>
  <c r="AJ130" i="62"/>
  <c r="B214" i="62" s="1"/>
  <c r="BF135" i="62"/>
  <c r="AI136" i="62"/>
  <c r="D131" i="107" s="1"/>
  <c r="AJ138" i="62"/>
  <c r="B220" i="62" s="1"/>
  <c r="BF141" i="62"/>
  <c r="BF145" i="62"/>
  <c r="BF149" i="62"/>
  <c r="BF151" i="62"/>
  <c r="BF153" i="62"/>
  <c r="BF155" i="62"/>
  <c r="BF157" i="62"/>
  <c r="BF158" i="62"/>
  <c r="BF162" i="62"/>
  <c r="BF166" i="62"/>
  <c r="BF170" i="62"/>
  <c r="AI172" i="62"/>
  <c r="D167" i="107" s="1"/>
  <c r="H38" i="96"/>
  <c r="I38" i="96" s="1"/>
  <c r="H70" i="96"/>
  <c r="I70" i="96" s="1"/>
  <c r="H80" i="96"/>
  <c r="I80" i="96" s="1"/>
  <c r="G85" i="96"/>
  <c r="H17" i="97"/>
  <c r="I17" i="97" s="1"/>
  <c r="AC97" i="98"/>
  <c r="K98" i="98" s="1"/>
  <c r="H7" i="96"/>
  <c r="H83" i="97"/>
  <c r="I83" i="97" s="1"/>
  <c r="Y98" i="97"/>
  <c r="H16" i="98"/>
  <c r="H52" i="98"/>
  <c r="I52" i="98" s="1"/>
  <c r="H70" i="98"/>
  <c r="I70" i="98" s="1"/>
  <c r="H11" i="99"/>
  <c r="H19" i="99"/>
  <c r="H24" i="96"/>
  <c r="I24" i="96" s="1"/>
  <c r="H56" i="96"/>
  <c r="I56" i="96" s="1"/>
  <c r="H78" i="96"/>
  <c r="I78" i="96" s="1"/>
  <c r="H31" i="97"/>
  <c r="I31" i="97" s="1"/>
  <c r="H33" i="97"/>
  <c r="I33" i="97" s="1"/>
  <c r="H51" i="97"/>
  <c r="I51" i="97" s="1"/>
  <c r="G85" i="98"/>
  <c r="H8" i="98"/>
  <c r="H50" i="98"/>
  <c r="I50" i="98" s="1"/>
  <c r="H62" i="98"/>
  <c r="I62" i="98" s="1"/>
  <c r="BF33" i="62"/>
  <c r="AJ35" i="62"/>
  <c r="B132" i="62" s="1"/>
  <c r="BF41" i="62"/>
  <c r="AJ43" i="62"/>
  <c r="B140" i="62" s="1"/>
  <c r="BF50" i="62"/>
  <c r="BF52" i="62"/>
  <c r="BF54" i="62"/>
  <c r="AJ59" i="62"/>
  <c r="B145" i="62" s="1"/>
  <c r="BF64" i="62"/>
  <c r="AJ69" i="62"/>
  <c r="B156" i="62" s="1"/>
  <c r="AJ71" i="62"/>
  <c r="B157" i="62" s="1"/>
  <c r="BF74" i="62"/>
  <c r="AJ79" i="62"/>
  <c r="B165" i="62" s="1"/>
  <c r="BF84" i="62"/>
  <c r="BF88" i="62"/>
  <c r="BF90" i="62"/>
  <c r="H8" i="96"/>
  <c r="H18" i="96"/>
  <c r="H34" i="96"/>
  <c r="I34" i="96" s="1"/>
  <c r="H40" i="96"/>
  <c r="I40" i="96" s="1"/>
  <c r="H64" i="96"/>
  <c r="I64" i="96" s="1"/>
  <c r="H72" i="96"/>
  <c r="I72" i="96" s="1"/>
  <c r="Q98" i="96"/>
  <c r="H25" i="97"/>
  <c r="I25" i="97" s="1"/>
  <c r="H39" i="97"/>
  <c r="H63" i="97"/>
  <c r="I63" i="97" s="1"/>
  <c r="M98" i="97"/>
  <c r="H38" i="98"/>
  <c r="I38" i="98" s="1"/>
  <c r="H51" i="99"/>
  <c r="I51" i="99" s="1"/>
  <c r="H59" i="99"/>
  <c r="I59" i="99" s="1"/>
  <c r="H73" i="99"/>
  <c r="I73" i="99" s="1"/>
  <c r="H81" i="99"/>
  <c r="I81" i="99" s="1"/>
  <c r="Q98" i="99"/>
  <c r="U98" i="99"/>
  <c r="Y98" i="99"/>
  <c r="W98" i="99"/>
  <c r="H9" i="99"/>
  <c r="I9" i="99" s="1"/>
  <c r="H17" i="99"/>
  <c r="I17" i="99" s="1"/>
  <c r="H25" i="99"/>
  <c r="I25" i="99" s="1"/>
  <c r="H31" i="99"/>
  <c r="I31" i="99" s="1"/>
  <c r="H39" i="99"/>
  <c r="I39" i="99" s="1"/>
  <c r="H41" i="99"/>
  <c r="I41" i="99" s="1"/>
  <c r="H57" i="99"/>
  <c r="I57" i="99" s="1"/>
  <c r="H65" i="99"/>
  <c r="I65" i="99" s="1"/>
  <c r="H79" i="99"/>
  <c r="I79" i="99" s="1"/>
  <c r="K98" i="99"/>
  <c r="AA98" i="99"/>
  <c r="G85" i="97"/>
  <c r="H37" i="97"/>
  <c r="I37" i="97" s="1"/>
  <c r="H45" i="97"/>
  <c r="I45" i="97" s="1"/>
  <c r="H55" i="97"/>
  <c r="I55" i="97" s="1"/>
  <c r="H61" i="97"/>
  <c r="I61" i="97" s="1"/>
  <c r="H75" i="97"/>
  <c r="I75" i="97" s="1"/>
  <c r="H81" i="97"/>
  <c r="I81" i="97" s="1"/>
  <c r="H10" i="98"/>
  <c r="I10" i="98" s="1"/>
  <c r="H18" i="98"/>
  <c r="I18" i="98" s="1"/>
  <c r="H32" i="98"/>
  <c r="I32" i="98" s="1"/>
  <c r="H40" i="98"/>
  <c r="I40" i="98" s="1"/>
  <c r="H42" i="98"/>
  <c r="I42" i="98" s="1"/>
  <c r="H54" i="98"/>
  <c r="I54" i="98" s="1"/>
  <c r="H64" i="98"/>
  <c r="I64" i="98" s="1"/>
  <c r="H72" i="98"/>
  <c r="I72" i="98" s="1"/>
  <c r="H80" i="98"/>
  <c r="I80" i="98" s="1"/>
  <c r="H15" i="99"/>
  <c r="I15" i="99" s="1"/>
  <c r="H23" i="99"/>
  <c r="H29" i="99"/>
  <c r="H37" i="99"/>
  <c r="I37" i="99" s="1"/>
  <c r="H47" i="99"/>
  <c r="I47" i="99" s="1"/>
  <c r="H49" i="99"/>
  <c r="I49" i="99" s="1"/>
  <c r="H55" i="99"/>
  <c r="I55" i="99" s="1"/>
  <c r="H63" i="99"/>
  <c r="I63" i="99" s="1"/>
  <c r="H71" i="99"/>
  <c r="I71" i="99" s="1"/>
  <c r="H77" i="99"/>
  <c r="I77" i="99" s="1"/>
  <c r="O98" i="99"/>
  <c r="AC97" i="100"/>
  <c r="AA98" i="100" s="1"/>
  <c r="H7" i="97"/>
  <c r="H15" i="97"/>
  <c r="I15" i="97" s="1"/>
  <c r="H23" i="97"/>
  <c r="H29" i="97"/>
  <c r="I29" i="97" s="1"/>
  <c r="H35" i="97"/>
  <c r="I35" i="97" s="1"/>
  <c r="H43" i="97"/>
  <c r="I43" i="97" s="1"/>
  <c r="H49" i="97"/>
  <c r="I49" i="97" s="1"/>
  <c r="H59" i="97"/>
  <c r="I59" i="97" s="1"/>
  <c r="H67" i="97"/>
  <c r="I67" i="97" s="1"/>
  <c r="H73" i="97"/>
  <c r="I73" i="97" s="1"/>
  <c r="H79" i="97"/>
  <c r="I79" i="97" s="1"/>
  <c r="H12" i="98"/>
  <c r="I12" i="98" s="1"/>
  <c r="H20" i="98"/>
  <c r="H22" i="98"/>
  <c r="H34" i="98"/>
  <c r="I34" i="98" s="1"/>
  <c r="H44" i="98"/>
  <c r="I44" i="98" s="1"/>
  <c r="H56" i="98"/>
  <c r="I56" i="98" s="1"/>
  <c r="H66" i="98"/>
  <c r="I66" i="98" s="1"/>
  <c r="H74" i="98"/>
  <c r="I74" i="98" s="1"/>
  <c r="H82" i="98"/>
  <c r="I82" i="98" s="1"/>
  <c r="H84" i="98"/>
  <c r="I84" i="98" s="1"/>
  <c r="G85" i="99"/>
  <c r="H7" i="99"/>
  <c r="H13" i="99"/>
  <c r="I13" i="99" s="1"/>
  <c r="H21" i="99"/>
  <c r="H27" i="99"/>
  <c r="H35" i="99"/>
  <c r="I35" i="99" s="1"/>
  <c r="H45" i="99"/>
  <c r="I45" i="99" s="1"/>
  <c r="H53" i="99"/>
  <c r="I53" i="99" s="1"/>
  <c r="H61" i="99"/>
  <c r="I61" i="99" s="1"/>
  <c r="H67" i="99"/>
  <c r="I67" i="99" s="1"/>
  <c r="H69" i="99"/>
  <c r="I69" i="99" s="1"/>
  <c r="H75" i="99"/>
  <c r="I75" i="99" s="1"/>
  <c r="H83" i="99"/>
  <c r="I83" i="99" s="1"/>
  <c r="L98" i="99"/>
  <c r="P98" i="99"/>
  <c r="T98" i="99"/>
  <c r="X98" i="99"/>
  <c r="AB98" i="99"/>
  <c r="S98" i="99"/>
  <c r="H34" i="101"/>
  <c r="G85" i="100"/>
  <c r="H17" i="100"/>
  <c r="I17" i="100" s="1"/>
  <c r="H25" i="100"/>
  <c r="I25" i="100" s="1"/>
  <c r="H31" i="100"/>
  <c r="H37" i="100"/>
  <c r="H43" i="100"/>
  <c r="I43" i="100" s="1"/>
  <c r="H49" i="100"/>
  <c r="I49" i="100" s="1"/>
  <c r="H55" i="100"/>
  <c r="I55" i="100" s="1"/>
  <c r="H59" i="100"/>
  <c r="I59" i="100" s="1"/>
  <c r="H65" i="100"/>
  <c r="I65" i="100" s="1"/>
  <c r="H73" i="100"/>
  <c r="I73" i="100" s="1"/>
  <c r="H83" i="100"/>
  <c r="I83" i="100" s="1"/>
  <c r="H10" i="101"/>
  <c r="H18" i="101"/>
  <c r="H26" i="101"/>
  <c r="I26" i="101" s="1"/>
  <c r="H78" i="101"/>
  <c r="I78" i="101" s="1"/>
  <c r="AC97" i="101"/>
  <c r="X98" i="101" s="1"/>
  <c r="H7" i="100"/>
  <c r="I7" i="100" s="1"/>
  <c r="H15" i="100"/>
  <c r="I15" i="100" s="1"/>
  <c r="H23" i="100"/>
  <c r="H29" i="100"/>
  <c r="I29" i="100" s="1"/>
  <c r="H35" i="100"/>
  <c r="I35" i="100" s="1"/>
  <c r="H41" i="100"/>
  <c r="I41" i="100" s="1"/>
  <c r="H47" i="100"/>
  <c r="I47" i="100" s="1"/>
  <c r="H53" i="100"/>
  <c r="I53" i="100" s="1"/>
  <c r="H63" i="100"/>
  <c r="I63" i="100" s="1"/>
  <c r="H71" i="100"/>
  <c r="I71" i="100" s="1"/>
  <c r="H79" i="100"/>
  <c r="I79" i="100" s="1"/>
  <c r="H40" i="101"/>
  <c r="I40" i="101" s="1"/>
  <c r="H48" i="101"/>
  <c r="I48" i="101" s="1"/>
  <c r="H56" i="101"/>
  <c r="I56" i="101" s="1"/>
  <c r="H62" i="101"/>
  <c r="I62" i="101" s="1"/>
  <c r="H70" i="101"/>
  <c r="I70" i="101" s="1"/>
  <c r="H65" i="104"/>
  <c r="I65" i="104" s="1"/>
  <c r="H19" i="104"/>
  <c r="H35" i="104"/>
  <c r="I35" i="104" s="1"/>
  <c r="H81" i="104"/>
  <c r="I81" i="104" s="1"/>
  <c r="H24" i="105"/>
  <c r="I24" i="105" s="1"/>
  <c r="G25" i="120"/>
  <c r="K25" i="120"/>
  <c r="H8" i="101"/>
  <c r="G85" i="101"/>
  <c r="AB90" i="103"/>
  <c r="AC97" i="103"/>
  <c r="Y98" i="103" s="1"/>
  <c r="AC97" i="102"/>
  <c r="U98" i="102" s="1"/>
  <c r="H11" i="104"/>
  <c r="H27" i="104"/>
  <c r="H49" i="104"/>
  <c r="I49" i="104" s="1"/>
  <c r="AC97" i="104"/>
  <c r="V98" i="104" s="1"/>
  <c r="G85" i="103"/>
  <c r="H7" i="103"/>
  <c r="H43" i="104"/>
  <c r="I43" i="104" s="1"/>
  <c r="H59" i="104"/>
  <c r="I59" i="104" s="1"/>
  <c r="H75" i="104"/>
  <c r="I75" i="104" s="1"/>
  <c r="H22" i="105"/>
  <c r="I22" i="105" s="1"/>
  <c r="G85" i="105"/>
  <c r="M13" i="120"/>
  <c r="N13" i="120" s="1"/>
  <c r="K22" i="120"/>
  <c r="G22" i="120"/>
  <c r="H22" i="120"/>
  <c r="M39" i="120"/>
  <c r="N39" i="120" s="1"/>
  <c r="J39" i="120"/>
  <c r="H8" i="102"/>
  <c r="H10" i="102"/>
  <c r="I10" i="102" s="1"/>
  <c r="H12" i="102"/>
  <c r="I12" i="102" s="1"/>
  <c r="H14" i="102"/>
  <c r="I14" i="102" s="1"/>
  <c r="H16" i="102"/>
  <c r="I16" i="102" s="1"/>
  <c r="H18" i="102"/>
  <c r="H20" i="102"/>
  <c r="I20" i="102" s="1"/>
  <c r="H22" i="102"/>
  <c r="H24" i="102"/>
  <c r="I24" i="102" s="1"/>
  <c r="H26" i="102"/>
  <c r="I26" i="102" s="1"/>
  <c r="H28" i="102"/>
  <c r="I28" i="102" s="1"/>
  <c r="H30" i="102"/>
  <c r="I30" i="102" s="1"/>
  <c r="H32" i="102"/>
  <c r="I32" i="102" s="1"/>
  <c r="H34" i="102"/>
  <c r="I34" i="102" s="1"/>
  <c r="H36" i="102"/>
  <c r="I36" i="102" s="1"/>
  <c r="H38" i="102"/>
  <c r="I38" i="102" s="1"/>
  <c r="H40" i="102"/>
  <c r="I40" i="102" s="1"/>
  <c r="H42" i="102"/>
  <c r="I42" i="102" s="1"/>
  <c r="H44" i="102"/>
  <c r="I44" i="102" s="1"/>
  <c r="H46" i="102"/>
  <c r="I46" i="102" s="1"/>
  <c r="H48" i="102"/>
  <c r="I48" i="102" s="1"/>
  <c r="H50" i="102"/>
  <c r="I50" i="102" s="1"/>
  <c r="H52" i="102"/>
  <c r="I52" i="102" s="1"/>
  <c r="H54" i="102"/>
  <c r="I54" i="102" s="1"/>
  <c r="H56" i="102"/>
  <c r="I56" i="102" s="1"/>
  <c r="H58" i="102"/>
  <c r="I58" i="102" s="1"/>
  <c r="H60" i="102"/>
  <c r="I60" i="102" s="1"/>
  <c r="H62" i="102"/>
  <c r="I62" i="102" s="1"/>
  <c r="H64" i="102"/>
  <c r="I64" i="102" s="1"/>
  <c r="H66" i="102"/>
  <c r="I66" i="102" s="1"/>
  <c r="H68" i="102"/>
  <c r="I68" i="102" s="1"/>
  <c r="H70" i="102"/>
  <c r="I70" i="102" s="1"/>
  <c r="H72" i="102"/>
  <c r="I72" i="102" s="1"/>
  <c r="H74" i="102"/>
  <c r="I74" i="102" s="1"/>
  <c r="H76" i="102"/>
  <c r="I76" i="102" s="1"/>
  <c r="H78" i="102"/>
  <c r="I78" i="102" s="1"/>
  <c r="H80" i="102"/>
  <c r="I80" i="102" s="1"/>
  <c r="H82" i="102"/>
  <c r="I82" i="102" s="1"/>
  <c r="H84" i="102"/>
  <c r="I84" i="102" s="1"/>
  <c r="G85" i="102"/>
  <c r="H9" i="103"/>
  <c r="H11" i="103"/>
  <c r="H13" i="103"/>
  <c r="H15" i="103"/>
  <c r="I15" i="103" s="1"/>
  <c r="H17" i="103"/>
  <c r="I17" i="103" s="1"/>
  <c r="H19" i="103"/>
  <c r="I19" i="103" s="1"/>
  <c r="H21" i="103"/>
  <c r="H23" i="103"/>
  <c r="H25" i="103"/>
  <c r="I25" i="103" s="1"/>
  <c r="H27" i="103"/>
  <c r="I27" i="103" s="1"/>
  <c r="H29" i="103"/>
  <c r="I29" i="103" s="1"/>
  <c r="H31" i="103"/>
  <c r="I31" i="103" s="1"/>
  <c r="H33" i="103"/>
  <c r="I33" i="103" s="1"/>
  <c r="H35" i="103"/>
  <c r="I35" i="103" s="1"/>
  <c r="H37" i="103"/>
  <c r="I37" i="103" s="1"/>
  <c r="H39" i="103"/>
  <c r="I39" i="103" s="1"/>
  <c r="H41" i="103"/>
  <c r="I41" i="103" s="1"/>
  <c r="H43" i="103"/>
  <c r="I43" i="103" s="1"/>
  <c r="H45" i="103"/>
  <c r="I45" i="103" s="1"/>
  <c r="H47" i="103"/>
  <c r="I47" i="103" s="1"/>
  <c r="H49" i="103"/>
  <c r="I49" i="103" s="1"/>
  <c r="H51" i="103"/>
  <c r="I51" i="103" s="1"/>
  <c r="H53" i="103"/>
  <c r="I53" i="103" s="1"/>
  <c r="H55" i="103"/>
  <c r="I55" i="103" s="1"/>
  <c r="H57" i="103"/>
  <c r="I57" i="103" s="1"/>
  <c r="H59" i="103"/>
  <c r="I59" i="103" s="1"/>
  <c r="H61" i="103"/>
  <c r="I61" i="103" s="1"/>
  <c r="H63" i="103"/>
  <c r="I63" i="103" s="1"/>
  <c r="H65" i="103"/>
  <c r="I65" i="103" s="1"/>
  <c r="H67" i="103"/>
  <c r="I67" i="103" s="1"/>
  <c r="H69" i="103"/>
  <c r="I69" i="103" s="1"/>
  <c r="H71" i="103"/>
  <c r="I71" i="103" s="1"/>
  <c r="H73" i="103"/>
  <c r="I73" i="103" s="1"/>
  <c r="H75" i="103"/>
  <c r="I75" i="103" s="1"/>
  <c r="H77" i="103"/>
  <c r="I77" i="103" s="1"/>
  <c r="H79" i="103"/>
  <c r="I79" i="103" s="1"/>
  <c r="H81" i="103"/>
  <c r="I81" i="103" s="1"/>
  <c r="H83" i="103"/>
  <c r="I83" i="103" s="1"/>
  <c r="H13" i="104"/>
  <c r="I13" i="104" s="1"/>
  <c r="H21" i="104"/>
  <c r="H29" i="104"/>
  <c r="H37" i="104"/>
  <c r="I37" i="104" s="1"/>
  <c r="H38" i="105"/>
  <c r="I38" i="105" s="1"/>
  <c r="H40" i="105"/>
  <c r="I40" i="105" s="1"/>
  <c r="H51" i="104"/>
  <c r="I51" i="104" s="1"/>
  <c r="H67" i="104"/>
  <c r="I67" i="104" s="1"/>
  <c r="H83" i="104"/>
  <c r="I83" i="104" s="1"/>
  <c r="H54" i="105"/>
  <c r="I54" i="105" s="1"/>
  <c r="H56" i="105"/>
  <c r="I56" i="105" s="1"/>
  <c r="F3" i="106"/>
  <c r="I41" i="104"/>
  <c r="I57" i="104"/>
  <c r="I73" i="104"/>
  <c r="H8" i="105"/>
  <c r="H70" i="105"/>
  <c r="I70" i="105" s="1"/>
  <c r="H72" i="105"/>
  <c r="I72" i="105" s="1"/>
  <c r="AC97" i="105"/>
  <c r="V98" i="105" s="1"/>
  <c r="G85" i="104"/>
  <c r="I7" i="104"/>
  <c r="H9" i="104"/>
  <c r="I15" i="104"/>
  <c r="H17" i="104"/>
  <c r="I23" i="104"/>
  <c r="H25" i="104"/>
  <c r="I31" i="104"/>
  <c r="H33" i="104"/>
  <c r="I39" i="104"/>
  <c r="H45" i="104"/>
  <c r="I45" i="104" s="1"/>
  <c r="I47" i="104"/>
  <c r="H53" i="104"/>
  <c r="I53" i="104" s="1"/>
  <c r="I55" i="104"/>
  <c r="H61" i="104"/>
  <c r="I61" i="104" s="1"/>
  <c r="I63" i="104"/>
  <c r="H69" i="104"/>
  <c r="I69" i="104" s="1"/>
  <c r="I71" i="104"/>
  <c r="H77" i="104"/>
  <c r="I77" i="104" s="1"/>
  <c r="I79" i="104"/>
  <c r="H14" i="105"/>
  <c r="H30" i="105"/>
  <c r="H46" i="105"/>
  <c r="I46" i="105" s="1"/>
  <c r="H62" i="105"/>
  <c r="I62" i="105" s="1"/>
  <c r="H78" i="105"/>
  <c r="I78" i="105" s="1"/>
  <c r="H10" i="106"/>
  <c r="I10" i="106" s="1"/>
  <c r="H12" i="106"/>
  <c r="H14" i="106"/>
  <c r="H16" i="106"/>
  <c r="H18" i="106"/>
  <c r="H20" i="106"/>
  <c r="H22" i="106"/>
  <c r="H24" i="106"/>
  <c r="I24" i="106" s="1"/>
  <c r="H26" i="106"/>
  <c r="H28" i="106"/>
  <c r="I28" i="106" s="1"/>
  <c r="H30" i="106"/>
  <c r="I30" i="106" s="1"/>
  <c r="H32" i="106"/>
  <c r="I32" i="106" s="1"/>
  <c r="H34" i="106"/>
  <c r="I34" i="106" s="1"/>
  <c r="H36" i="106"/>
  <c r="I36" i="106" s="1"/>
  <c r="H38" i="106"/>
  <c r="I38" i="106" s="1"/>
  <c r="H40" i="106"/>
  <c r="I40" i="106" s="1"/>
  <c r="H42" i="106"/>
  <c r="I42" i="106" s="1"/>
  <c r="H44" i="106"/>
  <c r="I44" i="106" s="1"/>
  <c r="H46" i="106"/>
  <c r="I46" i="106" s="1"/>
  <c r="H48" i="106"/>
  <c r="I48" i="106" s="1"/>
  <c r="H50" i="106"/>
  <c r="I50" i="106" s="1"/>
  <c r="H52" i="106"/>
  <c r="I52" i="106" s="1"/>
  <c r="H54" i="106"/>
  <c r="I54" i="106" s="1"/>
  <c r="H56" i="106"/>
  <c r="I56" i="106" s="1"/>
  <c r="H58" i="106"/>
  <c r="I58" i="106" s="1"/>
  <c r="H60" i="106"/>
  <c r="I60" i="106" s="1"/>
  <c r="H62" i="106"/>
  <c r="I62" i="106" s="1"/>
  <c r="H64" i="106"/>
  <c r="I64" i="106" s="1"/>
  <c r="H66" i="106"/>
  <c r="I66" i="106" s="1"/>
  <c r="H68" i="106"/>
  <c r="I68" i="106" s="1"/>
  <c r="H70" i="106"/>
  <c r="I70" i="106" s="1"/>
  <c r="H72" i="106"/>
  <c r="I72" i="106" s="1"/>
  <c r="H74" i="106"/>
  <c r="I74" i="106" s="1"/>
  <c r="H76" i="106"/>
  <c r="I76" i="106" s="1"/>
  <c r="H78" i="106"/>
  <c r="I78" i="106" s="1"/>
  <c r="H80" i="106"/>
  <c r="I80" i="106" s="1"/>
  <c r="H82" i="106"/>
  <c r="I82" i="106" s="1"/>
  <c r="H84" i="106"/>
  <c r="I84" i="106" s="1"/>
  <c r="AC97" i="106"/>
  <c r="U98" i="106" s="1"/>
  <c r="K37" i="120"/>
  <c r="G37" i="120"/>
  <c r="M17" i="120"/>
  <c r="N17" i="120" s="1"/>
  <c r="I25" i="120"/>
  <c r="K34" i="120"/>
  <c r="G34" i="120"/>
  <c r="H34" i="120"/>
  <c r="M27" i="120"/>
  <c r="N27" i="120" s="1"/>
  <c r="J27" i="120"/>
  <c r="M29" i="120"/>
  <c r="N29" i="120" s="1"/>
  <c r="I37" i="120"/>
  <c r="J23" i="120"/>
  <c r="M23" i="120"/>
  <c r="N23" i="120" s="1"/>
  <c r="K28" i="120"/>
  <c r="G28" i="120"/>
  <c r="J28" i="120" s="1"/>
  <c r="I28" i="120"/>
  <c r="I31" i="120"/>
  <c r="J35" i="120"/>
  <c r="M35" i="120"/>
  <c r="N35" i="120" s="1"/>
  <c r="K40" i="120"/>
  <c r="G40" i="120"/>
  <c r="J40" i="120" s="1"/>
  <c r="I40" i="120"/>
  <c r="H19" i="120"/>
  <c r="J19" i="120" s="1"/>
  <c r="H25" i="120"/>
  <c r="H31" i="120"/>
  <c r="J31" i="120" s="1"/>
  <c r="H37" i="120"/>
  <c r="G166" i="130" l="1"/>
  <c r="AH20" i="106"/>
  <c r="AJ20" i="106" s="1"/>
  <c r="B115" i="106" s="1"/>
  <c r="G165" i="130"/>
  <c r="I26" i="106"/>
  <c r="AH176" i="106"/>
  <c r="AJ176" i="106" s="1"/>
  <c r="B269" i="106" s="1"/>
  <c r="D32" i="125"/>
  <c r="AH23" i="106"/>
  <c r="AJ23" i="106" s="1"/>
  <c r="B102" i="106" s="1"/>
  <c r="I22" i="106"/>
  <c r="AH153" i="106"/>
  <c r="AJ153" i="106" s="1"/>
  <c r="B246" i="106" s="1"/>
  <c r="AH17" i="127"/>
  <c r="I20" i="106"/>
  <c r="AH57" i="106"/>
  <c r="AJ57" i="106" s="1"/>
  <c r="B147" i="106" s="1"/>
  <c r="I18" i="106"/>
  <c r="AH130" i="106"/>
  <c r="D161" i="125"/>
  <c r="C158" i="125"/>
  <c r="D36" i="125"/>
  <c r="S9" i="107"/>
  <c r="I16" i="106"/>
  <c r="AH141" i="106"/>
  <c r="AJ141" i="106" s="1"/>
  <c r="B234" i="106" s="1"/>
  <c r="AJ70" i="106"/>
  <c r="B164" i="106" s="1"/>
  <c r="U103" i="106"/>
  <c r="E24" i="137" s="1"/>
  <c r="I14" i="106"/>
  <c r="AH46" i="106"/>
  <c r="AJ46" i="106" s="1"/>
  <c r="B140" i="106" s="1"/>
  <c r="AH84" i="103"/>
  <c r="I21" i="103"/>
  <c r="AH45" i="100"/>
  <c r="AJ45" i="100" s="1"/>
  <c r="I9" i="100"/>
  <c r="AH162" i="103"/>
  <c r="C157" i="107" s="1"/>
  <c r="C64" i="130" s="1"/>
  <c r="I11" i="103"/>
  <c r="AH173" i="100"/>
  <c r="I23" i="100"/>
  <c r="AH40" i="101"/>
  <c r="AJ40" i="101" s="1"/>
  <c r="I34" i="101"/>
  <c r="AH40" i="99"/>
  <c r="AJ40" i="99" s="1"/>
  <c r="I21" i="99"/>
  <c r="AH164" i="96"/>
  <c r="I9" i="96"/>
  <c r="AH176" i="101"/>
  <c r="I13" i="101"/>
  <c r="AH45" i="96"/>
  <c r="AJ45" i="96" s="1"/>
  <c r="I13" i="96"/>
  <c r="AH89" i="97"/>
  <c r="AJ89" i="97" s="1"/>
  <c r="I44" i="97"/>
  <c r="AH138" i="99"/>
  <c r="AJ138" i="99" s="1"/>
  <c r="I26" i="99"/>
  <c r="AH64" i="100"/>
  <c r="I19" i="100"/>
  <c r="AH56" i="101"/>
  <c r="AJ56" i="101" s="1"/>
  <c r="I17" i="101"/>
  <c r="AH35" i="101"/>
  <c r="AJ35" i="101" s="1"/>
  <c r="I16" i="101"/>
  <c r="AH25" i="101"/>
  <c r="I22" i="101"/>
  <c r="AH20" i="98"/>
  <c r="I17" i="98"/>
  <c r="AH153" i="96"/>
  <c r="AJ153" i="96" s="1"/>
  <c r="I21" i="96"/>
  <c r="AH62" i="98"/>
  <c r="I21" i="98"/>
  <c r="AH63" i="100"/>
  <c r="I30" i="100"/>
  <c r="AH160" i="103"/>
  <c r="I13" i="103"/>
  <c r="AH128" i="101"/>
  <c r="AJ128" i="101" s="1"/>
  <c r="I8" i="101"/>
  <c r="AH149" i="101"/>
  <c r="AJ149" i="101" s="1"/>
  <c r="I10" i="101"/>
  <c r="AH149" i="100"/>
  <c r="AJ149" i="100" s="1"/>
  <c r="I37" i="100"/>
  <c r="AH48" i="99"/>
  <c r="AJ48" i="99" s="1"/>
  <c r="I27" i="99"/>
  <c r="AH49" i="99"/>
  <c r="AJ49" i="99" s="1"/>
  <c r="I23" i="99"/>
  <c r="AH158" i="96"/>
  <c r="AJ158" i="96" s="1"/>
  <c r="I8" i="96"/>
  <c r="AH140" i="102"/>
  <c r="V103" i="102" s="1"/>
  <c r="I18" i="102"/>
  <c r="AH60" i="100"/>
  <c r="AJ60" i="100" s="1"/>
  <c r="I31" i="100"/>
  <c r="AH53" i="98"/>
  <c r="AJ53" i="98" s="1"/>
  <c r="I20" i="98"/>
  <c r="AH72" i="97"/>
  <c r="U103" i="97" s="1"/>
  <c r="I7" i="97"/>
  <c r="AH46" i="103"/>
  <c r="I9" i="103"/>
  <c r="AH45" i="102"/>
  <c r="AJ45" i="102" s="1"/>
  <c r="I8" i="102"/>
  <c r="AH138" i="103"/>
  <c r="I7" i="103"/>
  <c r="AH171" i="96"/>
  <c r="AJ171" i="96" s="1"/>
  <c r="I7" i="96"/>
  <c r="AH158" i="101"/>
  <c r="AJ158" i="101" s="1"/>
  <c r="I21" i="101"/>
  <c r="AH35" i="96"/>
  <c r="AJ35" i="96" s="1"/>
  <c r="I42" i="96"/>
  <c r="AH138" i="97"/>
  <c r="AJ138" i="97" s="1"/>
  <c r="I16" i="97"/>
  <c r="AH173" i="97"/>
  <c r="I28" i="97"/>
  <c r="AH75" i="99"/>
  <c r="AJ75" i="99" s="1"/>
  <c r="I20" i="99"/>
  <c r="AH56" i="100"/>
  <c r="AJ56" i="100" s="1"/>
  <c r="I13" i="100"/>
  <c r="AH60" i="101"/>
  <c r="AJ60" i="101" s="1"/>
  <c r="I32" i="101"/>
  <c r="AH171" i="101"/>
  <c r="AJ171" i="101" s="1"/>
  <c r="I12" i="101"/>
  <c r="AH80" i="101"/>
  <c r="I14" i="101"/>
  <c r="AH148" i="101"/>
  <c r="AJ148" i="101" s="1"/>
  <c r="I36" i="101"/>
  <c r="AH172" i="99"/>
  <c r="AJ172" i="99" s="1"/>
  <c r="I28" i="99"/>
  <c r="AH87" i="98"/>
  <c r="I11" i="98"/>
  <c r="AH136" i="97"/>
  <c r="AJ136" i="97" s="1"/>
  <c r="I8" i="97"/>
  <c r="AH53" i="96"/>
  <c r="AJ53" i="96" s="1"/>
  <c r="I10" i="96"/>
  <c r="AH30" i="100"/>
  <c r="AJ30" i="100" s="1"/>
  <c r="I36" i="100"/>
  <c r="AI188" i="98"/>
  <c r="AH76" i="103"/>
  <c r="I23" i="103"/>
  <c r="AH49" i="102"/>
  <c r="AJ49" i="102" s="1"/>
  <c r="I22" i="102"/>
  <c r="AH160" i="101"/>
  <c r="AJ160" i="101" s="1"/>
  <c r="I18" i="101"/>
  <c r="AH153" i="99"/>
  <c r="AJ153" i="99" s="1"/>
  <c r="I7" i="99"/>
  <c r="AH52" i="97"/>
  <c r="AJ52" i="97" s="1"/>
  <c r="I23" i="97"/>
  <c r="AH159" i="99"/>
  <c r="C154" i="107" s="1"/>
  <c r="B153" i="125" s="1"/>
  <c r="D153" i="125" s="1"/>
  <c r="I29" i="99"/>
  <c r="AH149" i="96"/>
  <c r="AJ149" i="96" s="1"/>
  <c r="I18" i="96"/>
  <c r="AH161" i="98"/>
  <c r="AJ161" i="98" s="1"/>
  <c r="I8" i="98"/>
  <c r="AH72" i="99"/>
  <c r="AJ72" i="99" s="1"/>
  <c r="I19" i="99"/>
  <c r="AH176" i="98"/>
  <c r="I16" i="98"/>
  <c r="AH141" i="97"/>
  <c r="AJ141" i="97" s="1"/>
  <c r="I11" i="97"/>
  <c r="AH128" i="96"/>
  <c r="I16" i="96"/>
  <c r="AH34" i="101"/>
  <c r="AJ34" i="101" s="1"/>
  <c r="I15" i="101"/>
  <c r="AH72" i="96"/>
  <c r="AJ72" i="96" s="1"/>
  <c r="I17" i="96"/>
  <c r="AH134" i="96"/>
  <c r="AJ134" i="96" s="1"/>
  <c r="I14" i="96"/>
  <c r="AH58" i="97"/>
  <c r="AJ58" i="97" s="1"/>
  <c r="I42" i="97"/>
  <c r="AH19" i="97"/>
  <c r="I24" i="97"/>
  <c r="Z98" i="99"/>
  <c r="AH83" i="99"/>
  <c r="I18" i="99"/>
  <c r="AH175" i="100"/>
  <c r="I27" i="100"/>
  <c r="AH136" i="100"/>
  <c r="AJ136" i="100" s="1"/>
  <c r="I11" i="100"/>
  <c r="AH49" i="100"/>
  <c r="AJ49" i="100" s="1"/>
  <c r="I12" i="100"/>
  <c r="AH151" i="101"/>
  <c r="I31" i="101"/>
  <c r="AH36" i="96"/>
  <c r="AJ36" i="96" s="1"/>
  <c r="I41" i="96"/>
  <c r="AH34" i="96"/>
  <c r="I20" i="96"/>
  <c r="AH160" i="96"/>
  <c r="AJ160" i="96" s="1"/>
  <c r="I43" i="96"/>
  <c r="AH113" i="98"/>
  <c r="AJ113" i="98" s="1"/>
  <c r="I23" i="98"/>
  <c r="AH46" i="98"/>
  <c r="AJ46" i="98" s="1"/>
  <c r="I22" i="98"/>
  <c r="AH128" i="97"/>
  <c r="AJ128" i="97" s="1"/>
  <c r="I39" i="97"/>
  <c r="AH84" i="99"/>
  <c r="I11" i="99"/>
  <c r="AH136" i="101"/>
  <c r="AJ136" i="101" s="1"/>
  <c r="I9" i="101"/>
  <c r="AH140" i="96"/>
  <c r="AJ140" i="96" s="1"/>
  <c r="I33" i="96"/>
  <c r="AH139" i="97"/>
  <c r="AJ139" i="97" s="1"/>
  <c r="I22" i="97"/>
  <c r="AH141" i="99"/>
  <c r="AJ141" i="99" s="1"/>
  <c r="I8" i="99"/>
  <c r="AH110" i="100"/>
  <c r="AJ110" i="100" s="1"/>
  <c r="I21" i="100"/>
  <c r="AH34" i="100"/>
  <c r="AJ34" i="100" s="1"/>
  <c r="I34" i="100"/>
  <c r="AH65" i="101"/>
  <c r="I11" i="101"/>
  <c r="AH150" i="101"/>
  <c r="C145" i="107" s="1"/>
  <c r="E145" i="107" s="1"/>
  <c r="E157" i="111" s="1"/>
  <c r="I37" i="101"/>
  <c r="AH27" i="97"/>
  <c r="AJ27" i="97" s="1"/>
  <c r="I26" i="97"/>
  <c r="AH48" i="96"/>
  <c r="AJ48" i="96" s="1"/>
  <c r="I36" i="96"/>
  <c r="AH40" i="98"/>
  <c r="AJ40" i="98" s="1"/>
  <c r="I14" i="98"/>
  <c r="AH69" i="101"/>
  <c r="U103" i="101" s="1"/>
  <c r="I41" i="101"/>
  <c r="AH80" i="97"/>
  <c r="C75" i="107" s="1"/>
  <c r="I27" i="97"/>
  <c r="AH24" i="98"/>
  <c r="I26" i="98"/>
  <c r="AH37" i="100"/>
  <c r="C32" i="107" s="1"/>
  <c r="C70" i="130" s="1"/>
  <c r="E70" i="130" s="1"/>
  <c r="I24" i="100"/>
  <c r="AH56" i="103"/>
  <c r="I26" i="103"/>
  <c r="E152" i="130"/>
  <c r="E110" i="130"/>
  <c r="I12" i="106"/>
  <c r="AH151" i="106"/>
  <c r="AJ151" i="106" s="1"/>
  <c r="B244" i="106" s="1"/>
  <c r="C163" i="107"/>
  <c r="AH169" i="106"/>
  <c r="AJ169" i="106" s="1"/>
  <c r="B263" i="106" s="1"/>
  <c r="D164" i="111"/>
  <c r="D64" i="130"/>
  <c r="E108" i="130"/>
  <c r="C165" i="107"/>
  <c r="AJ33" i="106"/>
  <c r="B127" i="106" s="1"/>
  <c r="I30" i="105"/>
  <c r="AH62" i="105"/>
  <c r="AJ62" i="105" s="1"/>
  <c r="B153" i="105" s="1"/>
  <c r="C14" i="125"/>
  <c r="D7" i="125"/>
  <c r="D13" i="111"/>
  <c r="G99" i="130"/>
  <c r="AJ85" i="105"/>
  <c r="B261" i="105" s="1"/>
  <c r="C80" i="107"/>
  <c r="D46" i="111"/>
  <c r="I25" i="105"/>
  <c r="AH138" i="105"/>
  <c r="AJ138" i="105" s="1"/>
  <c r="B227" i="105" s="1"/>
  <c r="AH46" i="105"/>
  <c r="AJ46" i="105" s="1"/>
  <c r="B103" i="105" s="1"/>
  <c r="AB38" i="111"/>
  <c r="Z39" i="111"/>
  <c r="I23" i="105"/>
  <c r="AH33" i="105"/>
  <c r="AJ33" i="105" s="1"/>
  <c r="B130" i="105" s="1"/>
  <c r="AB39" i="111"/>
  <c r="AH53" i="105"/>
  <c r="AJ53" i="105" s="1"/>
  <c r="B147" i="105" s="1"/>
  <c r="D43" i="130"/>
  <c r="D37" i="130"/>
  <c r="D15" i="111"/>
  <c r="C27" i="125"/>
  <c r="D175" i="125"/>
  <c r="I15" i="105"/>
  <c r="AH69" i="105"/>
  <c r="R9" i="107"/>
  <c r="I14" i="105"/>
  <c r="AH176" i="105"/>
  <c r="AJ176" i="105" s="1"/>
  <c r="B101" i="105" s="1"/>
  <c r="AJ51" i="105"/>
  <c r="B257" i="105" s="1"/>
  <c r="C46" i="107"/>
  <c r="AJ164" i="105"/>
  <c r="B253" i="105" s="1"/>
  <c r="D11" i="130"/>
  <c r="I8" i="105"/>
  <c r="AH30" i="105"/>
  <c r="AJ30" i="105" s="1"/>
  <c r="B104" i="105" s="1"/>
  <c r="N14" i="137"/>
  <c r="AJ20" i="127"/>
  <c r="AL20" i="127" s="1"/>
  <c r="G125" i="130"/>
  <c r="E128" i="130"/>
  <c r="E148" i="130"/>
  <c r="E133" i="130"/>
  <c r="G167" i="130"/>
  <c r="G96" i="130"/>
  <c r="G90" i="130"/>
  <c r="E159" i="130"/>
  <c r="G180" i="130"/>
  <c r="U98" i="105"/>
  <c r="D26" i="130"/>
  <c r="D6" i="125"/>
  <c r="AJ60" i="105"/>
  <c r="B102" i="105" s="1"/>
  <c r="D137" i="125"/>
  <c r="G134" i="130"/>
  <c r="D5" i="125"/>
  <c r="I36" i="104"/>
  <c r="AH64" i="104"/>
  <c r="AJ64" i="104" s="1"/>
  <c r="B160" i="104" s="1"/>
  <c r="D129" i="125"/>
  <c r="G101" i="130"/>
  <c r="G181" i="130"/>
  <c r="D97" i="111"/>
  <c r="I34" i="104"/>
  <c r="AH56" i="104"/>
  <c r="AJ56" i="104" s="1"/>
  <c r="B148" i="104" s="1"/>
  <c r="D20" i="130"/>
  <c r="G95" i="130"/>
  <c r="I33" i="104"/>
  <c r="AH163" i="104"/>
  <c r="AJ150" i="104"/>
  <c r="B244" i="104" s="1"/>
  <c r="G144" i="130"/>
  <c r="AH155" i="104"/>
  <c r="AJ155" i="104" s="1"/>
  <c r="B102" i="104" s="1"/>
  <c r="D157" i="111"/>
  <c r="C144" i="125"/>
  <c r="D49" i="130"/>
  <c r="AH46" i="104"/>
  <c r="AJ46" i="104" s="1"/>
  <c r="B142" i="104" s="1"/>
  <c r="AJ49" i="104"/>
  <c r="B145" i="104" s="1"/>
  <c r="AJ31" i="104"/>
  <c r="B127" i="104" s="1"/>
  <c r="AH30" i="104"/>
  <c r="AJ30" i="104" s="1"/>
  <c r="B104" i="104" s="1"/>
  <c r="AJ47" i="104"/>
  <c r="B143" i="104" s="1"/>
  <c r="D65" i="130"/>
  <c r="C149" i="125"/>
  <c r="D8" i="111"/>
  <c r="D29" i="130"/>
  <c r="C170" i="125"/>
  <c r="C132" i="125"/>
  <c r="D179" i="125"/>
  <c r="I29" i="104"/>
  <c r="AH65" i="104"/>
  <c r="AJ65" i="104" s="1"/>
  <c r="B103" i="104" s="1"/>
  <c r="AJ34" i="104"/>
  <c r="B130" i="104" s="1"/>
  <c r="G141" i="130"/>
  <c r="G168" i="130"/>
  <c r="G127" i="130"/>
  <c r="G109" i="130"/>
  <c r="G107" i="130"/>
  <c r="G93" i="130"/>
  <c r="C28" i="125"/>
  <c r="D24" i="130"/>
  <c r="D67" i="111"/>
  <c r="G124" i="130"/>
  <c r="G172" i="130"/>
  <c r="G162" i="130"/>
  <c r="G106" i="130"/>
  <c r="D15" i="125"/>
  <c r="D89" i="125"/>
  <c r="I27" i="104"/>
  <c r="AH161" i="104"/>
  <c r="AJ161" i="104" s="1"/>
  <c r="B254" i="104" s="1"/>
  <c r="D45" i="111"/>
  <c r="D16" i="111"/>
  <c r="D8" i="130"/>
  <c r="E170" i="130"/>
  <c r="D101" i="125"/>
  <c r="E138" i="130"/>
  <c r="D11" i="125"/>
  <c r="G120" i="130"/>
  <c r="D96" i="125"/>
  <c r="E115" i="130"/>
  <c r="G177" i="130"/>
  <c r="G173" i="130"/>
  <c r="Q98" i="104"/>
  <c r="I25" i="104"/>
  <c r="AH176" i="104"/>
  <c r="AJ176" i="104" s="1"/>
  <c r="B269" i="104" s="1"/>
  <c r="D178" i="125"/>
  <c r="G118" i="130"/>
  <c r="D173" i="125"/>
  <c r="T40" i="125" s="1"/>
  <c r="U40" i="125" s="1"/>
  <c r="G146" i="130"/>
  <c r="G114" i="130"/>
  <c r="D118" i="125"/>
  <c r="D114" i="125"/>
  <c r="D102" i="125"/>
  <c r="G147" i="130"/>
  <c r="D159" i="125"/>
  <c r="G94" i="130"/>
  <c r="E145" i="130"/>
  <c r="E129" i="130"/>
  <c r="G157" i="130"/>
  <c r="E142" i="130"/>
  <c r="G153" i="130"/>
  <c r="G149" i="130"/>
  <c r="G126" i="130"/>
  <c r="I21" i="104"/>
  <c r="AH63" i="104"/>
  <c r="AJ63" i="104" s="1"/>
  <c r="B159" i="104" s="1"/>
  <c r="I20" i="104"/>
  <c r="AH66" i="104"/>
  <c r="I19" i="104"/>
  <c r="AH93" i="104"/>
  <c r="AI188" i="104"/>
  <c r="D78" i="130"/>
  <c r="D65" i="111"/>
  <c r="C25" i="125"/>
  <c r="I17" i="104"/>
  <c r="AH20" i="104"/>
  <c r="AJ20" i="104" s="1"/>
  <c r="B117" i="104" s="1"/>
  <c r="AH53" i="62"/>
  <c r="I30" i="62"/>
  <c r="AH149" i="62"/>
  <c r="I33" i="62"/>
  <c r="AH57" i="62"/>
  <c r="C52" i="107" s="1"/>
  <c r="C28" i="111" s="1"/>
  <c r="I12" i="62"/>
  <c r="AH172" i="62"/>
  <c r="C167" i="107" s="1"/>
  <c r="B166" i="125" s="1"/>
  <c r="I29" i="62"/>
  <c r="AH65" i="62"/>
  <c r="C60" i="107" s="1"/>
  <c r="B59" i="125" s="1"/>
  <c r="D59" i="125" s="1"/>
  <c r="I32" i="62"/>
  <c r="AH160" i="62"/>
  <c r="AJ160" i="62" s="1"/>
  <c r="B279" i="62" s="1"/>
  <c r="I38" i="62"/>
  <c r="AH158" i="62"/>
  <c r="I16" i="62"/>
  <c r="AH64" i="62"/>
  <c r="C59" i="107" s="1"/>
  <c r="E59" i="107" s="1"/>
  <c r="E87" i="111" s="1"/>
  <c r="I31" i="62"/>
  <c r="AH45" i="62"/>
  <c r="C40" i="107" s="1"/>
  <c r="I26" i="62"/>
  <c r="AH70" i="62"/>
  <c r="C65" i="107" s="1"/>
  <c r="E65" i="107" s="1"/>
  <c r="E92" i="111" s="1"/>
  <c r="I11" i="62"/>
  <c r="AH56" i="62"/>
  <c r="C51" i="107" s="1"/>
  <c r="C30" i="111" s="1"/>
  <c r="I22" i="62"/>
  <c r="AH139" i="62"/>
  <c r="AJ139" i="62" s="1"/>
  <c r="B276" i="62" s="1"/>
  <c r="I23" i="62"/>
  <c r="N9" i="137"/>
  <c r="T3" i="100"/>
  <c r="M11" i="107"/>
  <c r="C26" i="107"/>
  <c r="G174" i="130"/>
  <c r="G169" i="130"/>
  <c r="G155" i="130"/>
  <c r="G137" i="130"/>
  <c r="E123" i="130"/>
  <c r="G100" i="130"/>
  <c r="G130" i="130"/>
  <c r="E156" i="130"/>
  <c r="G121" i="130"/>
  <c r="G104" i="130"/>
  <c r="E103" i="130"/>
  <c r="G158" i="130"/>
  <c r="G176" i="130"/>
  <c r="G161" i="130"/>
  <c r="G139" i="130"/>
  <c r="G105" i="130"/>
  <c r="G91" i="130"/>
  <c r="G122" i="130"/>
  <c r="G164" i="130"/>
  <c r="G151" i="130"/>
  <c r="G102" i="130"/>
  <c r="G117" i="130"/>
  <c r="G116" i="130"/>
  <c r="E163" i="130"/>
  <c r="G150" i="130"/>
  <c r="G92" i="130"/>
  <c r="AJ69" i="101"/>
  <c r="C167" i="125"/>
  <c r="G132" i="130"/>
  <c r="AH52" i="101"/>
  <c r="AJ52" i="101" s="1"/>
  <c r="D26" i="125"/>
  <c r="G160" i="130"/>
  <c r="G154" i="130"/>
  <c r="D5" i="130"/>
  <c r="D38" i="111"/>
  <c r="C34" i="125"/>
  <c r="C105" i="107"/>
  <c r="AH25" i="100"/>
  <c r="AJ37" i="100"/>
  <c r="B266" i="100" s="1"/>
  <c r="C63" i="130"/>
  <c r="E63" i="130" s="1"/>
  <c r="C70" i="107"/>
  <c r="AJ83" i="99"/>
  <c r="C78" i="107"/>
  <c r="C44" i="107"/>
  <c r="E44" i="107" s="1"/>
  <c r="E39" i="111" s="1"/>
  <c r="C20" i="125"/>
  <c r="D3" i="130"/>
  <c r="D41" i="111"/>
  <c r="C108" i="107"/>
  <c r="V103" i="98"/>
  <c r="G178" i="130"/>
  <c r="D22" i="125"/>
  <c r="G140" i="130"/>
  <c r="G135" i="130"/>
  <c r="G143" i="130"/>
  <c r="AJ20" i="98"/>
  <c r="C53" i="107"/>
  <c r="C147" i="125"/>
  <c r="C84" i="107"/>
  <c r="C14" i="107"/>
  <c r="C22" i="107"/>
  <c r="C123" i="107"/>
  <c r="C30" i="107"/>
  <c r="C135" i="107"/>
  <c r="D44" i="130"/>
  <c r="D41" i="107"/>
  <c r="C43" i="107"/>
  <c r="C31" i="107"/>
  <c r="D27" i="111"/>
  <c r="C166" i="107"/>
  <c r="C67" i="107"/>
  <c r="C29" i="107"/>
  <c r="D16" i="130"/>
  <c r="D19" i="111"/>
  <c r="C130" i="125"/>
  <c r="C166" i="125"/>
  <c r="D55" i="130"/>
  <c r="D170" i="111"/>
  <c r="D40" i="111"/>
  <c r="D4" i="130"/>
  <c r="C46" i="125"/>
  <c r="D46" i="130"/>
  <c r="D92" i="111"/>
  <c r="C64" i="125"/>
  <c r="D51" i="107"/>
  <c r="D14" i="130" s="1"/>
  <c r="D153" i="107"/>
  <c r="D12" i="130" s="1"/>
  <c r="G175" i="130"/>
  <c r="E175" i="130"/>
  <c r="E169" i="130"/>
  <c r="D146" i="125"/>
  <c r="E165" i="130"/>
  <c r="D112" i="125"/>
  <c r="E141" i="130"/>
  <c r="D73" i="125"/>
  <c r="D68" i="125"/>
  <c r="E104" i="130"/>
  <c r="E181" i="130"/>
  <c r="E158" i="130"/>
  <c r="D99" i="125"/>
  <c r="E135" i="130"/>
  <c r="E127" i="130"/>
  <c r="E124" i="130"/>
  <c r="E106" i="130"/>
  <c r="E100" i="130"/>
  <c r="G97" i="130"/>
  <c r="E97" i="130"/>
  <c r="E176" i="130"/>
  <c r="E162" i="130"/>
  <c r="E157" i="130"/>
  <c r="E153" i="130"/>
  <c r="E149" i="130"/>
  <c r="D106" i="125"/>
  <c r="G145" i="130"/>
  <c r="G142" i="130"/>
  <c r="D98" i="125"/>
  <c r="D93" i="125"/>
  <c r="D92" i="125"/>
  <c r="G129" i="130"/>
  <c r="D86" i="125"/>
  <c r="E126" i="130"/>
  <c r="G123" i="130"/>
  <c r="E120" i="130"/>
  <c r="G110" i="130"/>
  <c r="D23" i="125"/>
  <c r="E91" i="130"/>
  <c r="D19" i="130"/>
  <c r="D29" i="111"/>
  <c r="C47" i="125"/>
  <c r="G179" i="130"/>
  <c r="E179" i="130"/>
  <c r="E174" i="130"/>
  <c r="D139" i="125"/>
  <c r="D116" i="125"/>
  <c r="E151" i="130"/>
  <c r="G136" i="130"/>
  <c r="E136" i="130"/>
  <c r="D91" i="125"/>
  <c r="E72" i="107"/>
  <c r="E98" i="111" s="1"/>
  <c r="C119" i="130"/>
  <c r="E119" i="130" s="1"/>
  <c r="C98" i="111"/>
  <c r="B71" i="125"/>
  <c r="D71" i="125" s="1"/>
  <c r="E118" i="130"/>
  <c r="E101" i="130"/>
  <c r="D8" i="125"/>
  <c r="E160" i="130"/>
  <c r="D119" i="125"/>
  <c r="D111" i="125"/>
  <c r="D103" i="125"/>
  <c r="D67" i="125"/>
  <c r="D37" i="125"/>
  <c r="D33" i="125"/>
  <c r="D10" i="125"/>
  <c r="E180" i="130"/>
  <c r="G170" i="130"/>
  <c r="E167" i="130"/>
  <c r="E164" i="130"/>
  <c r="G163" i="130"/>
  <c r="D121" i="125"/>
  <c r="G156" i="130"/>
  <c r="D109" i="125"/>
  <c r="E143" i="130"/>
  <c r="E139" i="130"/>
  <c r="D97" i="125"/>
  <c r="E130" i="130"/>
  <c r="D82" i="125"/>
  <c r="G115" i="130"/>
  <c r="E114" i="130"/>
  <c r="D38" i="125"/>
  <c r="G108" i="130"/>
  <c r="G103" i="130"/>
  <c r="E99" i="130"/>
  <c r="D3" i="125"/>
  <c r="D41" i="130"/>
  <c r="C155" i="125"/>
  <c r="D17" i="111"/>
  <c r="D15" i="130"/>
  <c r="C43" i="125"/>
  <c r="D39" i="111"/>
  <c r="D34" i="130"/>
  <c r="D77" i="111"/>
  <c r="C41" i="125"/>
  <c r="C134" i="107"/>
  <c r="D20" i="107"/>
  <c r="C19" i="125" s="1"/>
  <c r="E166" i="130"/>
  <c r="E155" i="130"/>
  <c r="D108" i="125"/>
  <c r="E137" i="130"/>
  <c r="E122" i="130"/>
  <c r="E93" i="130"/>
  <c r="E177" i="130"/>
  <c r="E173" i="130"/>
  <c r="D123" i="125"/>
  <c r="E154" i="130"/>
  <c r="D94" i="125"/>
  <c r="D90" i="125"/>
  <c r="D85" i="125"/>
  <c r="D80" i="125"/>
  <c r="E116" i="130"/>
  <c r="D35" i="125"/>
  <c r="E172" i="130"/>
  <c r="D131" i="125"/>
  <c r="E161" i="130"/>
  <c r="G152" i="130"/>
  <c r="E146" i="130"/>
  <c r="G138" i="130"/>
  <c r="E134" i="130"/>
  <c r="D84" i="125"/>
  <c r="D72" i="125"/>
  <c r="D55" i="125"/>
  <c r="E98" i="130"/>
  <c r="G98" i="130"/>
  <c r="E96" i="130"/>
  <c r="E94" i="130"/>
  <c r="D4" i="125"/>
  <c r="E90" i="130"/>
  <c r="C51" i="125"/>
  <c r="D28" i="111"/>
  <c r="D22" i="130"/>
  <c r="D28" i="130"/>
  <c r="C143" i="125"/>
  <c r="D26" i="111"/>
  <c r="C24" i="125"/>
  <c r="D34" i="111"/>
  <c r="D9" i="130"/>
  <c r="D40" i="107"/>
  <c r="D13" i="130" s="1"/>
  <c r="B171" i="125"/>
  <c r="D171" i="125" s="1"/>
  <c r="C171" i="130"/>
  <c r="E171" i="130" s="1"/>
  <c r="C172" i="111"/>
  <c r="E178" i="130"/>
  <c r="D174" i="125"/>
  <c r="D160" i="125"/>
  <c r="E147" i="130"/>
  <c r="D100" i="125"/>
  <c r="E132" i="130"/>
  <c r="D75" i="125"/>
  <c r="E121" i="130"/>
  <c r="E102" i="130"/>
  <c r="D16" i="125"/>
  <c r="E95" i="130"/>
  <c r="D181" i="125"/>
  <c r="D177" i="125"/>
  <c r="E168" i="130"/>
  <c r="D115" i="125"/>
  <c r="E150" i="130"/>
  <c r="E144" i="130"/>
  <c r="E140" i="130"/>
  <c r="G131" i="130"/>
  <c r="E131" i="130"/>
  <c r="E117" i="130"/>
  <c r="D62" i="125"/>
  <c r="E109" i="130"/>
  <c r="E107" i="130"/>
  <c r="E92" i="130"/>
  <c r="D180" i="125"/>
  <c r="D176" i="125"/>
  <c r="D172" i="125"/>
  <c r="D148" i="125"/>
  <c r="G159" i="130"/>
  <c r="D110" i="125"/>
  <c r="G148" i="130"/>
  <c r="G133" i="130"/>
  <c r="G128" i="130"/>
  <c r="E125" i="130"/>
  <c r="E105" i="130"/>
  <c r="D12" i="125"/>
  <c r="D9" i="125"/>
  <c r="I12" i="104"/>
  <c r="AH25" i="104"/>
  <c r="AJ25" i="104" s="1"/>
  <c r="B122" i="104" s="1"/>
  <c r="I11" i="104"/>
  <c r="AH53" i="104"/>
  <c r="AJ52" i="104"/>
  <c r="B146" i="104" s="1"/>
  <c r="Q9" i="107"/>
  <c r="AH20" i="103"/>
  <c r="AH141" i="103"/>
  <c r="AJ20" i="103"/>
  <c r="B121" i="103" s="1"/>
  <c r="AH144" i="103"/>
  <c r="AJ144" i="103" s="1"/>
  <c r="B102" i="103" s="1"/>
  <c r="AH175" i="103"/>
  <c r="C170" i="107" s="1"/>
  <c r="C138" i="125"/>
  <c r="D77" i="130"/>
  <c r="D4" i="111"/>
  <c r="AH136" i="103"/>
  <c r="AJ45" i="103"/>
  <c r="B146" i="103" s="1"/>
  <c r="AH23" i="103"/>
  <c r="D23" i="111"/>
  <c r="D48" i="130"/>
  <c r="C169" i="125"/>
  <c r="AH158" i="103"/>
  <c r="AH153" i="103"/>
  <c r="AH164" i="103"/>
  <c r="AJ76" i="103"/>
  <c r="C71" i="107"/>
  <c r="U103" i="103"/>
  <c r="Q223" i="60"/>
  <c r="Q3" i="60" s="1"/>
  <c r="C89" i="130"/>
  <c r="C47" i="111"/>
  <c r="J223" i="60"/>
  <c r="J3" i="60" s="1"/>
  <c r="H223" i="60"/>
  <c r="H3" i="60" s="1"/>
  <c r="K223" i="60"/>
  <c r="K3" i="60" s="1"/>
  <c r="F223" i="60"/>
  <c r="F3" i="60" s="1"/>
  <c r="T223" i="60"/>
  <c r="T3" i="60" s="1"/>
  <c r="D223" i="60"/>
  <c r="D3" i="60" s="1"/>
  <c r="G223" i="60"/>
  <c r="G3" i="60" s="1"/>
  <c r="AJ160" i="103"/>
  <c r="B252" i="103" s="1"/>
  <c r="C155" i="107"/>
  <c r="M223" i="60"/>
  <c r="M3" i="60" s="1"/>
  <c r="I223" i="60"/>
  <c r="I3" i="60" s="1"/>
  <c r="R223" i="60"/>
  <c r="R3" i="60" s="1"/>
  <c r="P223" i="60"/>
  <c r="P3" i="60" s="1"/>
  <c r="S223" i="60"/>
  <c r="S3" i="60" s="1"/>
  <c r="C223" i="60"/>
  <c r="C3" i="60" s="1"/>
  <c r="AJ138" i="103"/>
  <c r="B105" i="103" s="1"/>
  <c r="C133" i="107"/>
  <c r="B156" i="125"/>
  <c r="D156" i="125" s="1"/>
  <c r="AJ46" i="103"/>
  <c r="D47" i="111"/>
  <c r="D89" i="130"/>
  <c r="E223" i="60"/>
  <c r="E3" i="60" s="1"/>
  <c r="N223" i="60"/>
  <c r="N3" i="60" s="1"/>
  <c r="L223" i="60"/>
  <c r="L3" i="60" s="1"/>
  <c r="O223" i="60"/>
  <c r="O3" i="60" s="1"/>
  <c r="AJ162" i="103"/>
  <c r="AJ84" i="103"/>
  <c r="B107" i="103" s="1"/>
  <c r="D79" i="107"/>
  <c r="AH33" i="103"/>
  <c r="AH173" i="103"/>
  <c r="C168" i="107" s="1"/>
  <c r="AH25" i="103"/>
  <c r="AJ25" i="103" s="1"/>
  <c r="AH87" i="103"/>
  <c r="AJ56" i="103"/>
  <c r="B153" i="103" s="1"/>
  <c r="AI188" i="103"/>
  <c r="AH46" i="102"/>
  <c r="AJ46" i="102" s="1"/>
  <c r="B140" i="102" s="1"/>
  <c r="AH25" i="102"/>
  <c r="AJ140" i="102"/>
  <c r="AI188" i="102"/>
  <c r="AH47" i="102"/>
  <c r="AJ47" i="102" s="1"/>
  <c r="AH52" i="102"/>
  <c r="AJ52" i="102" s="1"/>
  <c r="B103" i="102" s="1"/>
  <c r="AJ25" i="101"/>
  <c r="AH84" i="101"/>
  <c r="AJ84" i="101" s="1"/>
  <c r="AJ151" i="101"/>
  <c r="AH26" i="101"/>
  <c r="AJ26" i="101" s="1"/>
  <c r="B104" i="101" s="1"/>
  <c r="AJ80" i="101"/>
  <c r="AJ176" i="101"/>
  <c r="B101" i="101" s="1"/>
  <c r="AH23" i="101"/>
  <c r="AJ65" i="101"/>
  <c r="AJ150" i="101"/>
  <c r="AI188" i="101"/>
  <c r="AH62" i="100"/>
  <c r="AJ64" i="100"/>
  <c r="AH93" i="100"/>
  <c r="AH26" i="100"/>
  <c r="AJ26" i="100" s="1"/>
  <c r="B264" i="100" s="1"/>
  <c r="AH153" i="100"/>
  <c r="AJ153" i="100" s="1"/>
  <c r="B279" i="100" s="1"/>
  <c r="AJ63" i="100"/>
  <c r="B274" i="100" s="1"/>
  <c r="AJ25" i="100"/>
  <c r="AI188" i="100"/>
  <c r="AH46" i="100"/>
  <c r="AJ46" i="100" s="1"/>
  <c r="B269" i="100" s="1"/>
  <c r="AH40" i="100"/>
  <c r="C35" i="107" s="1"/>
  <c r="AJ175" i="100"/>
  <c r="AJ173" i="100"/>
  <c r="B101" i="100" s="1"/>
  <c r="AH69" i="99"/>
  <c r="AH25" i="99"/>
  <c r="T103" i="99" s="1"/>
  <c r="AJ84" i="99"/>
  <c r="AJ159" i="99"/>
  <c r="AH26" i="98"/>
  <c r="T103" i="98" s="1"/>
  <c r="AJ62" i="98"/>
  <c r="B277" i="98" s="1"/>
  <c r="AJ176" i="98"/>
  <c r="AJ87" i="98"/>
  <c r="B278" i="98" s="1"/>
  <c r="AH188" i="98"/>
  <c r="AJ188" i="98"/>
  <c r="AH33" i="97"/>
  <c r="AJ33" i="97" s="1"/>
  <c r="AH133" i="97"/>
  <c r="C128" i="107" s="1"/>
  <c r="AJ19" i="97"/>
  <c r="AJ72" i="97"/>
  <c r="AH26" i="97"/>
  <c r="Z98" i="97"/>
  <c r="AH46" i="97"/>
  <c r="AJ46" i="97" s="1"/>
  <c r="B107" i="97" s="1"/>
  <c r="T98" i="97"/>
  <c r="B279" i="97"/>
  <c r="AH158" i="97"/>
  <c r="AJ158" i="97" s="1"/>
  <c r="AH60" i="97"/>
  <c r="AH149" i="97"/>
  <c r="AJ149" i="97" s="1"/>
  <c r="B102" i="97" s="1"/>
  <c r="AH174" i="97"/>
  <c r="C169" i="107" s="1"/>
  <c r="AJ173" i="97"/>
  <c r="AJ80" i="97"/>
  <c r="AH126" i="97"/>
  <c r="C121" i="107" s="1"/>
  <c r="S98" i="97"/>
  <c r="V98" i="97"/>
  <c r="AH157" i="96"/>
  <c r="AH131" i="96"/>
  <c r="C126" i="107" s="1"/>
  <c r="AH146" i="96"/>
  <c r="V98" i="96"/>
  <c r="AH147" i="96"/>
  <c r="AH156" i="96"/>
  <c r="AJ128" i="96"/>
  <c r="AH132" i="96"/>
  <c r="AH62" i="96"/>
  <c r="C57" i="107" s="1"/>
  <c r="AH59" i="96"/>
  <c r="AH66" i="96"/>
  <c r="AJ164" i="96"/>
  <c r="AH148" i="96"/>
  <c r="C143" i="107" s="1"/>
  <c r="AH46" i="96"/>
  <c r="AJ46" i="96" s="1"/>
  <c r="AH71" i="96"/>
  <c r="AJ34" i="96"/>
  <c r="AJ149" i="62"/>
  <c r="B277" i="62" s="1"/>
  <c r="J98" i="104"/>
  <c r="J99" i="104" s="1"/>
  <c r="B141" i="102"/>
  <c r="B269" i="101"/>
  <c r="B277" i="101"/>
  <c r="B275" i="101"/>
  <c r="B271" i="101"/>
  <c r="B276" i="101"/>
  <c r="B278" i="100"/>
  <c r="B277" i="100"/>
  <c r="B270" i="100"/>
  <c r="B103" i="100"/>
  <c r="B272" i="100"/>
  <c r="B268" i="100"/>
  <c r="B279" i="99"/>
  <c r="B101" i="99"/>
  <c r="B107" i="99"/>
  <c r="B276" i="99"/>
  <c r="B278" i="99"/>
  <c r="B276" i="98"/>
  <c r="B102" i="98"/>
  <c r="B103" i="98"/>
  <c r="B272" i="97"/>
  <c r="B274" i="97"/>
  <c r="B275" i="97"/>
  <c r="B279" i="96"/>
  <c r="B276" i="96"/>
  <c r="B106" i="96"/>
  <c r="B261" i="96"/>
  <c r="O98" i="103"/>
  <c r="V98" i="103"/>
  <c r="X98" i="103"/>
  <c r="B143" i="102"/>
  <c r="B3" i="60"/>
  <c r="X98" i="104"/>
  <c r="AA98" i="104"/>
  <c r="T98" i="98"/>
  <c r="Q98" i="97"/>
  <c r="Z98" i="98"/>
  <c r="B280" i="97"/>
  <c r="R98" i="99"/>
  <c r="B110" i="97"/>
  <c r="J98" i="99"/>
  <c r="J99" i="99" s="1"/>
  <c r="B171" i="101"/>
  <c r="H85" i="104"/>
  <c r="C3" i="104" s="1"/>
  <c r="V98" i="98"/>
  <c r="N98" i="105"/>
  <c r="AB98" i="98"/>
  <c r="B157" i="101"/>
  <c r="T3" i="103"/>
  <c r="P11" i="107"/>
  <c r="T3" i="99"/>
  <c r="L11" i="107"/>
  <c r="AB98" i="102"/>
  <c r="Y98" i="102"/>
  <c r="T98" i="102"/>
  <c r="P98" i="102"/>
  <c r="Z98" i="102"/>
  <c r="N98" i="102"/>
  <c r="M98" i="102"/>
  <c r="H85" i="102"/>
  <c r="C3" i="102" s="1"/>
  <c r="Q98" i="102"/>
  <c r="K98" i="102"/>
  <c r="R98" i="102"/>
  <c r="AJ18" i="127"/>
  <c r="B232" i="101"/>
  <c r="AN11" i="127"/>
  <c r="AN18" i="127" s="1"/>
  <c r="N9" i="107"/>
  <c r="B233" i="101"/>
  <c r="B102" i="101"/>
  <c r="B279" i="101"/>
  <c r="B280" i="101"/>
  <c r="B274" i="101"/>
  <c r="B103" i="101"/>
  <c r="B272" i="101"/>
  <c r="B268" i="101"/>
  <c r="S98" i="101"/>
  <c r="B270" i="101"/>
  <c r="B105" i="101"/>
  <c r="B265" i="100"/>
  <c r="L98" i="100"/>
  <c r="W98" i="100"/>
  <c r="V98" i="100"/>
  <c r="B274" i="99"/>
  <c r="B105" i="99"/>
  <c r="AC98" i="99"/>
  <c r="N98" i="98"/>
  <c r="L98" i="98"/>
  <c r="O98" i="98"/>
  <c r="B278" i="97"/>
  <c r="B269" i="96"/>
  <c r="AH52" i="62"/>
  <c r="AJ52" i="62" s="1"/>
  <c r="B105" i="62" s="1"/>
  <c r="AH161" i="62"/>
  <c r="U98" i="62"/>
  <c r="AJ70" i="62"/>
  <c r="B275" i="62" s="1"/>
  <c r="AI188" i="62"/>
  <c r="H85" i="62"/>
  <c r="C3" i="62" s="1"/>
  <c r="J98" i="62"/>
  <c r="J99" i="62" s="1"/>
  <c r="W98" i="62"/>
  <c r="AJ47" i="62"/>
  <c r="B268" i="62" s="1"/>
  <c r="AH134" i="62"/>
  <c r="AH63" i="62"/>
  <c r="C58" i="107" s="1"/>
  <c r="AH30" i="62"/>
  <c r="K98" i="101"/>
  <c r="M98" i="101"/>
  <c r="R98" i="101"/>
  <c r="Q98" i="101"/>
  <c r="V98" i="101"/>
  <c r="O98" i="101"/>
  <c r="W98" i="101"/>
  <c r="N98" i="101"/>
  <c r="T98" i="101"/>
  <c r="AA98" i="101"/>
  <c r="Y98" i="101"/>
  <c r="U98" i="101"/>
  <c r="AB98" i="101"/>
  <c r="H85" i="101"/>
  <c r="C3" i="101" s="1"/>
  <c r="T3" i="96"/>
  <c r="I11" i="107"/>
  <c r="T3" i="97"/>
  <c r="J11" i="107"/>
  <c r="T3" i="106"/>
  <c r="S11" i="107"/>
  <c r="T3" i="104"/>
  <c r="Q11" i="107"/>
  <c r="T3" i="105"/>
  <c r="R11" i="107"/>
  <c r="F3" i="102"/>
  <c r="I3" i="102" s="1"/>
  <c r="F3" i="99"/>
  <c r="T3" i="98"/>
  <c r="K11" i="107"/>
  <c r="M98" i="96"/>
  <c r="Y98" i="96"/>
  <c r="P98" i="96"/>
  <c r="L98" i="106"/>
  <c r="J98" i="105"/>
  <c r="AB98" i="104"/>
  <c r="P98" i="103"/>
  <c r="T98" i="103"/>
  <c r="K98" i="104"/>
  <c r="N98" i="103"/>
  <c r="O98" i="105"/>
  <c r="M98" i="104"/>
  <c r="J98" i="103"/>
  <c r="L98" i="103"/>
  <c r="O98" i="102"/>
  <c r="X98" i="100"/>
  <c r="W98" i="102"/>
  <c r="O98" i="100"/>
  <c r="R98" i="100"/>
  <c r="M98" i="100"/>
  <c r="H85" i="98"/>
  <c r="C3" i="98" s="1"/>
  <c r="P98" i="98"/>
  <c r="R98" i="98"/>
  <c r="AA98" i="98"/>
  <c r="F3" i="62"/>
  <c r="I3" i="62" s="1"/>
  <c r="AB98" i="62"/>
  <c r="T98" i="96"/>
  <c r="AA98" i="97"/>
  <c r="K98" i="97"/>
  <c r="O98" i="97"/>
  <c r="J98" i="97"/>
  <c r="BF189" i="62"/>
  <c r="AA98" i="96"/>
  <c r="O98" i="96"/>
  <c r="L98" i="62"/>
  <c r="AJ64" i="62"/>
  <c r="B273" i="62" s="1"/>
  <c r="AJ45" i="62"/>
  <c r="B267" i="62" s="1"/>
  <c r="P98" i="97"/>
  <c r="J98" i="96"/>
  <c r="T3" i="101"/>
  <c r="N11" i="107"/>
  <c r="Q98" i="62"/>
  <c r="R98" i="62"/>
  <c r="H85" i="106"/>
  <c r="P98" i="106"/>
  <c r="AB98" i="106"/>
  <c r="AB98" i="105"/>
  <c r="H85" i="105"/>
  <c r="C3" i="105" s="1"/>
  <c r="S98" i="103"/>
  <c r="F3" i="100"/>
  <c r="Q98" i="100"/>
  <c r="E3" i="107"/>
  <c r="E47" i="111" s="1"/>
  <c r="C2" i="125"/>
  <c r="O98" i="106"/>
  <c r="Z98" i="106"/>
  <c r="T98" i="106"/>
  <c r="V98" i="106"/>
  <c r="K98" i="106"/>
  <c r="N98" i="106"/>
  <c r="T98" i="105"/>
  <c r="S4" i="107"/>
  <c r="N4" i="108"/>
  <c r="T98" i="104"/>
  <c r="M98" i="103"/>
  <c r="AA98" i="102"/>
  <c r="S98" i="102"/>
  <c r="AB98" i="100"/>
  <c r="Q98" i="103"/>
  <c r="P98" i="100"/>
  <c r="H85" i="99"/>
  <c r="C3" i="99" s="1"/>
  <c r="N98" i="100"/>
  <c r="Y98" i="100"/>
  <c r="F3" i="98"/>
  <c r="I3" i="98" s="1"/>
  <c r="H85" i="96"/>
  <c r="C3" i="96" s="1"/>
  <c r="K99" i="99"/>
  <c r="Y98" i="98"/>
  <c r="Q98" i="98"/>
  <c r="U98" i="98"/>
  <c r="M98" i="98"/>
  <c r="W98" i="98"/>
  <c r="AJ172" i="62"/>
  <c r="B280" i="62" s="1"/>
  <c r="P98" i="62"/>
  <c r="N98" i="62"/>
  <c r="T98" i="62"/>
  <c r="AJ57" i="62"/>
  <c r="B271" i="62" s="1"/>
  <c r="T3" i="102"/>
  <c r="O11" i="107"/>
  <c r="V98" i="62"/>
  <c r="B2" i="125"/>
  <c r="AB98" i="96"/>
  <c r="AJ53" i="62"/>
  <c r="B270" i="62" s="1"/>
  <c r="AH136" i="62"/>
  <c r="U98" i="97"/>
  <c r="U98" i="96"/>
  <c r="K98" i="96"/>
  <c r="AB98" i="97"/>
  <c r="L98" i="97"/>
  <c r="X98" i="62"/>
  <c r="M98" i="62"/>
  <c r="L98" i="96"/>
  <c r="AJ65" i="62"/>
  <c r="B274" i="62" s="1"/>
  <c r="S98" i="62"/>
  <c r="Y98" i="106"/>
  <c r="R98" i="106"/>
  <c r="S98" i="106"/>
  <c r="S98" i="105"/>
  <c r="AA98" i="105"/>
  <c r="K98" i="105"/>
  <c r="F3" i="105"/>
  <c r="F3" i="103"/>
  <c r="Z98" i="103"/>
  <c r="R98" i="103"/>
  <c r="F3" i="101"/>
  <c r="I3" i="101" s="1"/>
  <c r="U98" i="103"/>
  <c r="F3" i="97"/>
  <c r="I3" i="97" s="1"/>
  <c r="F3" i="96"/>
  <c r="AH25" i="62"/>
  <c r="T7" i="107"/>
  <c r="S98" i="100"/>
  <c r="K98" i="100"/>
  <c r="AJ17" i="127"/>
  <c r="AN17" i="127" s="1"/>
  <c r="M98" i="106"/>
  <c r="M98" i="105"/>
  <c r="P98" i="104"/>
  <c r="W98" i="105"/>
  <c r="I9" i="104"/>
  <c r="X98" i="105"/>
  <c r="Q98" i="106"/>
  <c r="Z98" i="105"/>
  <c r="W98" i="104"/>
  <c r="Z98" i="104"/>
  <c r="Y98" i="104"/>
  <c r="P98" i="105"/>
  <c r="J34" i="120"/>
  <c r="J37" i="120"/>
  <c r="X98" i="106"/>
  <c r="AA98" i="106"/>
  <c r="J98" i="106"/>
  <c r="F3" i="104"/>
  <c r="I3" i="104" s="1"/>
  <c r="R98" i="105"/>
  <c r="Q98" i="105"/>
  <c r="L98" i="105"/>
  <c r="O98" i="104"/>
  <c r="L98" i="104"/>
  <c r="W98" i="106"/>
  <c r="N98" i="104"/>
  <c r="W98" i="103"/>
  <c r="U98" i="104"/>
  <c r="AB98" i="103"/>
  <c r="J22" i="120"/>
  <c r="Y98" i="105"/>
  <c r="K98" i="103"/>
  <c r="H85" i="103"/>
  <c r="C3" i="103" s="1"/>
  <c r="H12" i="137" s="1"/>
  <c r="S98" i="104"/>
  <c r="L98" i="102"/>
  <c r="V98" i="102"/>
  <c r="J98" i="102"/>
  <c r="R98" i="104"/>
  <c r="AA98" i="103"/>
  <c r="J25" i="120"/>
  <c r="X98" i="102"/>
  <c r="T98" i="100"/>
  <c r="H85" i="100"/>
  <c r="C3" i="100" s="1"/>
  <c r="H9" i="137" s="1"/>
  <c r="L98" i="101"/>
  <c r="J98" i="101"/>
  <c r="Z98" i="101"/>
  <c r="P98" i="101"/>
  <c r="H85" i="97"/>
  <c r="C3" i="97" s="1"/>
  <c r="Z98" i="100"/>
  <c r="J98" i="100"/>
  <c r="U98" i="100"/>
  <c r="X98" i="98"/>
  <c r="N98" i="96"/>
  <c r="J98" i="98"/>
  <c r="S98" i="98"/>
  <c r="U43" i="60"/>
  <c r="AJ158" i="62"/>
  <c r="B278" i="62" s="1"/>
  <c r="Z98" i="96"/>
  <c r="N98" i="97"/>
  <c r="W98" i="96"/>
  <c r="X98" i="97"/>
  <c r="R98" i="96"/>
  <c r="T3" i="62"/>
  <c r="H11" i="107"/>
  <c r="X98" i="96"/>
  <c r="Z98" i="62"/>
  <c r="AJ56" i="62"/>
  <c r="B103" i="62" s="1"/>
  <c r="O98" i="62"/>
  <c r="Y98" i="62"/>
  <c r="K98" i="62"/>
  <c r="T103" i="106" l="1"/>
  <c r="D24" i="137" s="1"/>
  <c r="AJ130" i="106"/>
  <c r="B223" i="106" s="1"/>
  <c r="C125" i="107"/>
  <c r="C164" i="111"/>
  <c r="E157" i="107"/>
  <c r="E164" i="111" s="1"/>
  <c r="C49" i="130"/>
  <c r="B31" i="125"/>
  <c r="D31" i="125" s="1"/>
  <c r="E32" i="107"/>
  <c r="E70" i="111" s="1"/>
  <c r="C14" i="111"/>
  <c r="E154" i="107"/>
  <c r="E14" i="111" s="1"/>
  <c r="H6" i="137"/>
  <c r="I3" i="96"/>
  <c r="D4" i="108"/>
  <c r="U103" i="62"/>
  <c r="V103" i="99"/>
  <c r="C70" i="111"/>
  <c r="B144" i="125"/>
  <c r="I3" i="103"/>
  <c r="H5" i="137"/>
  <c r="I3" i="100"/>
  <c r="I3" i="99"/>
  <c r="AJ26" i="98"/>
  <c r="B105" i="98" s="1"/>
  <c r="C157" i="111"/>
  <c r="V103" i="105"/>
  <c r="C19" i="107"/>
  <c r="AJ24" i="98"/>
  <c r="B275" i="98" s="1"/>
  <c r="E64" i="130"/>
  <c r="C146" i="107"/>
  <c r="B162" i="125"/>
  <c r="D162" i="125" s="1"/>
  <c r="C168" i="111"/>
  <c r="C80" i="130"/>
  <c r="E163" i="107"/>
  <c r="E168" i="111" s="1"/>
  <c r="C164" i="107"/>
  <c r="B163" i="125" s="1"/>
  <c r="D163" i="125" s="1"/>
  <c r="V103" i="106"/>
  <c r="AH188" i="106"/>
  <c r="AJ188" i="106" s="1"/>
  <c r="B164" i="125"/>
  <c r="D164" i="125" s="1"/>
  <c r="E165" i="107"/>
  <c r="E11" i="111" s="1"/>
  <c r="C11" i="111"/>
  <c r="C79" i="130"/>
  <c r="C104" i="111"/>
  <c r="E80" i="107"/>
  <c r="E104" i="111" s="1"/>
  <c r="B79" i="125"/>
  <c r="D79" i="125" s="1"/>
  <c r="C31" i="130"/>
  <c r="T103" i="105"/>
  <c r="Z40" i="111"/>
  <c r="J40" i="111"/>
  <c r="M40" i="111"/>
  <c r="L40" i="111"/>
  <c r="O40" i="111"/>
  <c r="V40" i="111"/>
  <c r="Y40" i="111"/>
  <c r="X40" i="111"/>
  <c r="AA40" i="111"/>
  <c r="K40" i="111"/>
  <c r="R40" i="111"/>
  <c r="U40" i="111"/>
  <c r="T40" i="111"/>
  <c r="W40" i="111"/>
  <c r="I40" i="111"/>
  <c r="I41" i="111" s="1"/>
  <c r="N40" i="111"/>
  <c r="Q40" i="111"/>
  <c r="P40" i="111"/>
  <c r="S40" i="111"/>
  <c r="AJ69" i="105"/>
  <c r="B105" i="105" s="1"/>
  <c r="U103" i="105"/>
  <c r="B45" i="125"/>
  <c r="D45" i="125" s="1"/>
  <c r="C45" i="130"/>
  <c r="C80" i="111"/>
  <c r="E46" i="107"/>
  <c r="E80" i="111" s="1"/>
  <c r="AH188" i="105"/>
  <c r="AJ188" i="105" s="1"/>
  <c r="I3" i="105"/>
  <c r="C50" i="125"/>
  <c r="D144" i="125"/>
  <c r="E49" i="130"/>
  <c r="C150" i="107"/>
  <c r="E150" i="107" s="1"/>
  <c r="E8" i="111" s="1"/>
  <c r="AJ163" i="104"/>
  <c r="B101" i="104" s="1"/>
  <c r="C158" i="107"/>
  <c r="C25" i="107"/>
  <c r="C9" i="130" s="1"/>
  <c r="E9" i="130" s="1"/>
  <c r="C15" i="107"/>
  <c r="C46" i="111" s="1"/>
  <c r="B64" i="125"/>
  <c r="D64" i="125" s="1"/>
  <c r="C55" i="130"/>
  <c r="G55" i="130" s="1"/>
  <c r="E60" i="107"/>
  <c r="E18" i="111" s="1"/>
  <c r="C171" i="107"/>
  <c r="B170" i="125" s="1"/>
  <c r="D170" i="125" s="1"/>
  <c r="B51" i="125"/>
  <c r="D51" i="125" s="1"/>
  <c r="C39" i="130"/>
  <c r="E39" i="130" s="1"/>
  <c r="H13" i="137"/>
  <c r="C36" i="130"/>
  <c r="E36" i="130" s="1"/>
  <c r="G63" i="130"/>
  <c r="C18" i="111"/>
  <c r="E52" i="107"/>
  <c r="E28" i="111" s="1"/>
  <c r="C22" i="130"/>
  <c r="E22" i="130" s="1"/>
  <c r="AJ66" i="104"/>
  <c r="B161" i="104" s="1"/>
  <c r="U103" i="104"/>
  <c r="AJ93" i="104"/>
  <c r="B187" i="104" s="1"/>
  <c r="V103" i="104"/>
  <c r="E51" i="107"/>
  <c r="E30" i="111" s="1"/>
  <c r="D30" i="111"/>
  <c r="G70" i="130"/>
  <c r="C87" i="111"/>
  <c r="C170" i="111"/>
  <c r="C46" i="130"/>
  <c r="E46" i="130" s="1"/>
  <c r="B58" i="125"/>
  <c r="D58" i="125" s="1"/>
  <c r="E167" i="107"/>
  <c r="E170" i="111" s="1"/>
  <c r="C92" i="111"/>
  <c r="AC98" i="104"/>
  <c r="N10" i="137"/>
  <c r="N16" i="137" s="1"/>
  <c r="T9" i="107"/>
  <c r="T10" i="107" s="1"/>
  <c r="AH188" i="104"/>
  <c r="AJ188" i="104" s="1"/>
  <c r="B25" i="125"/>
  <c r="D25" i="125" s="1"/>
  <c r="C78" i="130"/>
  <c r="C65" i="111"/>
  <c r="E26" i="107"/>
  <c r="E65" i="111" s="1"/>
  <c r="B50" i="125"/>
  <c r="C14" i="130"/>
  <c r="G14" i="130" s="1"/>
  <c r="H14" i="137"/>
  <c r="C139" i="107"/>
  <c r="E139" i="107" s="1"/>
  <c r="E4" i="111" s="1"/>
  <c r="J3" i="108"/>
  <c r="O3" i="107" s="1"/>
  <c r="H11" i="137"/>
  <c r="T103" i="102"/>
  <c r="C42" i="107"/>
  <c r="T103" i="101"/>
  <c r="I3" i="108"/>
  <c r="H10" i="137"/>
  <c r="C79" i="107"/>
  <c r="E79" i="107" s="1"/>
  <c r="E22" i="111" s="1"/>
  <c r="V103" i="101"/>
  <c r="G49" i="130"/>
  <c r="T103" i="100"/>
  <c r="C148" i="107"/>
  <c r="C20" i="130" s="1"/>
  <c r="B104" i="125"/>
  <c r="D104" i="125" s="1"/>
  <c r="C127" i="111"/>
  <c r="E105" i="107"/>
  <c r="E127" i="111" s="1"/>
  <c r="C87" i="130"/>
  <c r="AH188" i="100"/>
  <c r="V103" i="100"/>
  <c r="C88" i="107"/>
  <c r="H8" i="137"/>
  <c r="C39" i="111"/>
  <c r="B43" i="125"/>
  <c r="D43" i="125" s="1"/>
  <c r="C15" i="130"/>
  <c r="E15" i="130" s="1"/>
  <c r="C85" i="130"/>
  <c r="C103" i="111"/>
  <c r="B77" i="125"/>
  <c r="D77" i="125" s="1"/>
  <c r="E78" i="107"/>
  <c r="E103" i="111" s="1"/>
  <c r="U103" i="99"/>
  <c r="X103" i="99" s="1"/>
  <c r="C64" i="107"/>
  <c r="C47" i="130"/>
  <c r="E70" i="107"/>
  <c r="E25" i="111" s="1"/>
  <c r="C25" i="111"/>
  <c r="B69" i="125"/>
  <c r="D69" i="125" s="1"/>
  <c r="X103" i="98"/>
  <c r="T104" i="98"/>
  <c r="H7" i="137"/>
  <c r="C39" i="125"/>
  <c r="V104" i="98"/>
  <c r="B34" i="125"/>
  <c r="D34" i="125" s="1"/>
  <c r="C5" i="130"/>
  <c r="E35" i="107"/>
  <c r="E38" i="111" s="1"/>
  <c r="C38" i="111"/>
  <c r="C88" i="130"/>
  <c r="C130" i="111"/>
  <c r="B107" i="125"/>
  <c r="D107" i="125" s="1"/>
  <c r="E108" i="107"/>
  <c r="E130" i="111" s="1"/>
  <c r="C171" i="111"/>
  <c r="E169" i="107"/>
  <c r="E171" i="111" s="1"/>
  <c r="B168" i="125"/>
  <c r="D168" i="125" s="1"/>
  <c r="C76" i="130"/>
  <c r="AJ26" i="97"/>
  <c r="C21" i="107"/>
  <c r="C153" i="107"/>
  <c r="C163" i="111" s="1"/>
  <c r="B13" i="125"/>
  <c r="D13" i="125" s="1"/>
  <c r="C68" i="130"/>
  <c r="C58" i="111"/>
  <c r="E14" i="107"/>
  <c r="E58" i="111" s="1"/>
  <c r="V103" i="97"/>
  <c r="C52" i="130"/>
  <c r="B120" i="125"/>
  <c r="D120" i="125" s="1"/>
  <c r="E121" i="107"/>
  <c r="E12" i="111" s="1"/>
  <c r="C12" i="111"/>
  <c r="E84" i="107"/>
  <c r="E107" i="111" s="1"/>
  <c r="C107" i="111"/>
  <c r="B83" i="125"/>
  <c r="D83" i="125" s="1"/>
  <c r="C72" i="130"/>
  <c r="B74" i="125"/>
  <c r="D74" i="125" s="1"/>
  <c r="C37" i="111"/>
  <c r="C17" i="130"/>
  <c r="E75" i="107"/>
  <c r="E37" i="111" s="1"/>
  <c r="AJ60" i="97"/>
  <c r="C55" i="107"/>
  <c r="C144" i="107"/>
  <c r="C26" i="111" s="1"/>
  <c r="C83" i="111"/>
  <c r="E53" i="107"/>
  <c r="E83" i="111" s="1"/>
  <c r="B52" i="125"/>
  <c r="D52" i="125" s="1"/>
  <c r="C60" i="130"/>
  <c r="B127" i="125"/>
  <c r="D127" i="125" s="1"/>
  <c r="C62" i="130"/>
  <c r="C9" i="111"/>
  <c r="E128" i="107"/>
  <c r="E9" i="111" s="1"/>
  <c r="D42" i="111"/>
  <c r="C62" i="111"/>
  <c r="E22" i="107"/>
  <c r="E62" i="111" s="1"/>
  <c r="C69" i="130"/>
  <c r="B21" i="125"/>
  <c r="D21" i="125" s="1"/>
  <c r="T103" i="97"/>
  <c r="AJ66" i="96"/>
  <c r="B267" i="96" s="1"/>
  <c r="U103" i="96"/>
  <c r="C61" i="107"/>
  <c r="AJ146" i="96"/>
  <c r="B272" i="96" s="1"/>
  <c r="C141" i="107"/>
  <c r="B165" i="125"/>
  <c r="D165" i="125" s="1"/>
  <c r="C54" i="130"/>
  <c r="C13" i="111"/>
  <c r="E166" i="107"/>
  <c r="E13" i="111" s="1"/>
  <c r="C69" i="111"/>
  <c r="C51" i="130"/>
  <c r="B30" i="125"/>
  <c r="D30" i="125" s="1"/>
  <c r="E31" i="107"/>
  <c r="E69" i="111" s="1"/>
  <c r="C59" i="130"/>
  <c r="B134" i="125"/>
  <c r="D134" i="125" s="1"/>
  <c r="C10" i="111"/>
  <c r="E135" i="107"/>
  <c r="E10" i="111" s="1"/>
  <c r="AJ71" i="96"/>
  <c r="B268" i="96" s="1"/>
  <c r="C66" i="107"/>
  <c r="AJ59" i="96"/>
  <c r="C54" i="107"/>
  <c r="AJ156" i="96"/>
  <c r="B277" i="96" s="1"/>
  <c r="C151" i="107"/>
  <c r="B125" i="125"/>
  <c r="D125" i="125" s="1"/>
  <c r="C73" i="130"/>
  <c r="E126" i="107"/>
  <c r="E146" i="111" s="1"/>
  <c r="C146" i="111"/>
  <c r="G171" i="130"/>
  <c r="C78" i="111"/>
  <c r="B42" i="125"/>
  <c r="D42" i="125" s="1"/>
  <c r="E43" i="107"/>
  <c r="E78" i="111" s="1"/>
  <c r="C40" i="130"/>
  <c r="B29" i="125"/>
  <c r="D29" i="125" s="1"/>
  <c r="C35" i="130"/>
  <c r="E30" i="107"/>
  <c r="E68" i="111" s="1"/>
  <c r="C68" i="111"/>
  <c r="C156" i="111"/>
  <c r="C50" i="130"/>
  <c r="E143" i="107"/>
  <c r="E156" i="111" s="1"/>
  <c r="B142" i="125"/>
  <c r="D142" i="125" s="1"/>
  <c r="C32" i="111"/>
  <c r="B56" i="125"/>
  <c r="D56" i="125" s="1"/>
  <c r="E57" i="107"/>
  <c r="E32" i="111" s="1"/>
  <c r="C27" i="130"/>
  <c r="AJ147" i="96"/>
  <c r="C142" i="107"/>
  <c r="AJ157" i="96"/>
  <c r="C152" i="107"/>
  <c r="D183" i="107"/>
  <c r="D2" i="130"/>
  <c r="D166" i="125"/>
  <c r="C67" i="111"/>
  <c r="C24" i="130"/>
  <c r="B28" i="125"/>
  <c r="D28" i="125" s="1"/>
  <c r="E29" i="107"/>
  <c r="E67" i="111" s="1"/>
  <c r="D6" i="130"/>
  <c r="C40" i="125"/>
  <c r="D31" i="111"/>
  <c r="B122" i="125"/>
  <c r="D122" i="125" s="1"/>
  <c r="C61" i="130"/>
  <c r="C5" i="111"/>
  <c r="E123" i="107"/>
  <c r="E5" i="111" s="1"/>
  <c r="T103" i="96"/>
  <c r="AJ132" i="96"/>
  <c r="B101" i="96" s="1"/>
  <c r="C127" i="107"/>
  <c r="C41" i="107"/>
  <c r="C6" i="130" s="1"/>
  <c r="G119" i="130"/>
  <c r="C94" i="111"/>
  <c r="B66" i="125"/>
  <c r="D66" i="125" s="1"/>
  <c r="C21" i="130"/>
  <c r="E67" i="107"/>
  <c r="E94" i="111" s="1"/>
  <c r="V103" i="96"/>
  <c r="J36" i="125"/>
  <c r="E134" i="107"/>
  <c r="E149" i="111" s="1"/>
  <c r="C58" i="130"/>
  <c r="B133" i="125"/>
  <c r="D133" i="125" s="1"/>
  <c r="C149" i="111"/>
  <c r="H4" i="137"/>
  <c r="T103" i="62"/>
  <c r="E25" i="107"/>
  <c r="E34" i="111" s="1"/>
  <c r="C34" i="111"/>
  <c r="AJ161" i="62"/>
  <c r="B104" i="62" s="1"/>
  <c r="C156" i="107"/>
  <c r="D44" i="111"/>
  <c r="D163" i="111"/>
  <c r="C152" i="125"/>
  <c r="C129" i="107"/>
  <c r="V103" i="62"/>
  <c r="C30" i="130"/>
  <c r="B57" i="125"/>
  <c r="D57" i="125" s="1"/>
  <c r="C86" i="111"/>
  <c r="E58" i="107"/>
  <c r="E86" i="111" s="1"/>
  <c r="C47" i="107"/>
  <c r="C4" i="130" s="1"/>
  <c r="T103" i="104"/>
  <c r="C48" i="107"/>
  <c r="AJ53" i="104"/>
  <c r="B147" i="104" s="1"/>
  <c r="P3" i="104"/>
  <c r="R3" i="104" s="1"/>
  <c r="K13" i="137" s="1"/>
  <c r="I85" i="104"/>
  <c r="L3" i="108"/>
  <c r="C136" i="107"/>
  <c r="AJ141" i="103"/>
  <c r="B234" i="103" s="1"/>
  <c r="AJ158" i="103"/>
  <c r="B250" i="103" s="1"/>
  <c r="AJ175" i="103"/>
  <c r="B103" i="103" s="1"/>
  <c r="C131" i="107"/>
  <c r="AJ136" i="103"/>
  <c r="B230" i="103" s="1"/>
  <c r="B39" i="125"/>
  <c r="E40" i="107"/>
  <c r="E42" i="111" s="1"/>
  <c r="C42" i="111"/>
  <c r="C13" i="130"/>
  <c r="C18" i="107"/>
  <c r="AJ23" i="103"/>
  <c r="B124" i="103" s="1"/>
  <c r="L8" i="60"/>
  <c r="H8" i="60"/>
  <c r="Q8" i="60"/>
  <c r="N8" i="60"/>
  <c r="P8" i="60"/>
  <c r="T8" i="60"/>
  <c r="J8" i="60"/>
  <c r="R8" i="60"/>
  <c r="F8" i="60"/>
  <c r="O8" i="60"/>
  <c r="I8" i="60"/>
  <c r="G8" i="60"/>
  <c r="K8" i="60"/>
  <c r="C48" i="130"/>
  <c r="B169" i="125"/>
  <c r="D169" i="125" s="1"/>
  <c r="C23" i="111"/>
  <c r="E170" i="107"/>
  <c r="E23" i="111" s="1"/>
  <c r="AJ153" i="103"/>
  <c r="B245" i="103" s="1"/>
  <c r="V103" i="103"/>
  <c r="C159" i="107"/>
  <c r="AJ164" i="103"/>
  <c r="B106" i="103" s="1"/>
  <c r="U223" i="60"/>
  <c r="B70" i="125"/>
  <c r="D70" i="125" s="1"/>
  <c r="C97" i="111"/>
  <c r="C43" i="130"/>
  <c r="E71" i="107"/>
  <c r="E97" i="111" s="1"/>
  <c r="C20" i="107"/>
  <c r="T103" i="103"/>
  <c r="AJ33" i="103"/>
  <c r="B134" i="103" s="1"/>
  <c r="C28" i="107"/>
  <c r="B132" i="125"/>
  <c r="D132" i="125" s="1"/>
  <c r="C16" i="111"/>
  <c r="C42" i="130"/>
  <c r="E133" i="107"/>
  <c r="E16" i="111" s="1"/>
  <c r="AJ87" i="103"/>
  <c r="B101" i="103" s="1"/>
  <c r="C82" i="107"/>
  <c r="B167" i="125"/>
  <c r="D167" i="125" s="1"/>
  <c r="C37" i="130"/>
  <c r="C20" i="111"/>
  <c r="E168" i="107"/>
  <c r="E20" i="111" s="1"/>
  <c r="C78" i="125"/>
  <c r="D22" i="111"/>
  <c r="D10" i="130"/>
  <c r="B154" i="125"/>
  <c r="D154" i="125" s="1"/>
  <c r="C27" i="111"/>
  <c r="C44" i="130"/>
  <c r="E155" i="107"/>
  <c r="E27" i="111" s="1"/>
  <c r="G64" i="130"/>
  <c r="AJ173" i="103"/>
  <c r="B104" i="103" s="1"/>
  <c r="AH188" i="103"/>
  <c r="AJ188" i="103" s="1"/>
  <c r="AH188" i="102"/>
  <c r="AJ188" i="102" s="1"/>
  <c r="AJ25" i="102"/>
  <c r="AH188" i="101"/>
  <c r="AJ188" i="101" s="1"/>
  <c r="AJ23" i="101"/>
  <c r="AJ40" i="100"/>
  <c r="B267" i="100" s="1"/>
  <c r="AJ93" i="100"/>
  <c r="AJ188" i="100"/>
  <c r="AJ62" i="100"/>
  <c r="B273" i="100" s="1"/>
  <c r="AH188" i="99"/>
  <c r="AJ188" i="99" s="1"/>
  <c r="AJ25" i="99"/>
  <c r="AJ69" i="99"/>
  <c r="B275" i="99" s="1"/>
  <c r="T39" i="125"/>
  <c r="U39" i="125" s="1"/>
  <c r="T36" i="125"/>
  <c r="U36" i="125" s="1"/>
  <c r="AJ174" i="97"/>
  <c r="AJ126" i="97"/>
  <c r="B104" i="97" s="1"/>
  <c r="AH188" i="97"/>
  <c r="AJ188" i="97" s="1"/>
  <c r="AJ133" i="97"/>
  <c r="B103" i="97" s="1"/>
  <c r="AJ148" i="96"/>
  <c r="B274" i="96" s="1"/>
  <c r="AJ62" i="96"/>
  <c r="AH188" i="96"/>
  <c r="AJ188" i="96" s="1"/>
  <c r="AJ131" i="96"/>
  <c r="B270" i="96" s="1"/>
  <c r="AJ134" i="62"/>
  <c r="B106" i="62" s="1"/>
  <c r="P3" i="103"/>
  <c r="R3" i="103" s="1"/>
  <c r="K12" i="137" s="1"/>
  <c r="B173" i="103"/>
  <c r="B108" i="103"/>
  <c r="B126" i="103"/>
  <c r="B102" i="102"/>
  <c r="B273" i="101"/>
  <c r="B275" i="100"/>
  <c r="B271" i="100"/>
  <c r="B280" i="100"/>
  <c r="B276" i="100"/>
  <c r="B104" i="100"/>
  <c r="B103" i="99"/>
  <c r="B280" i="99"/>
  <c r="B104" i="99"/>
  <c r="B277" i="99"/>
  <c r="B104" i="98"/>
  <c r="B280" i="98"/>
  <c r="B279" i="98"/>
  <c r="B101" i="98"/>
  <c r="B106" i="97"/>
  <c r="B277" i="97"/>
  <c r="B273" i="97"/>
  <c r="B271" i="97"/>
  <c r="B267" i="97"/>
  <c r="B108" i="97"/>
  <c r="B268" i="97"/>
  <c r="B270" i="97"/>
  <c r="B109" i="97"/>
  <c r="B107" i="96"/>
  <c r="B265" i="96"/>
  <c r="B271" i="96"/>
  <c r="B275" i="96"/>
  <c r="B103" i="96"/>
  <c r="B278" i="96"/>
  <c r="B105" i="96"/>
  <c r="B262" i="96"/>
  <c r="B263" i="96"/>
  <c r="B264" i="96"/>
  <c r="B102" i="96"/>
  <c r="I85" i="62"/>
  <c r="B254" i="103"/>
  <c r="B147" i="103"/>
  <c r="I85" i="102"/>
  <c r="P3" i="102"/>
  <c r="R3" i="102" s="1"/>
  <c r="K11" i="137" s="1"/>
  <c r="B232" i="102"/>
  <c r="AJ30" i="62"/>
  <c r="B266" i="62" s="1"/>
  <c r="P3" i="96"/>
  <c r="R3" i="96" s="1"/>
  <c r="K5" i="137" s="1"/>
  <c r="B104" i="96"/>
  <c r="I85" i="105"/>
  <c r="C3" i="108"/>
  <c r="P3" i="62"/>
  <c r="R3" i="62" s="1"/>
  <c r="K4" i="137" s="1"/>
  <c r="B102" i="99"/>
  <c r="B101" i="102"/>
  <c r="I85" i="101"/>
  <c r="P3" i="101"/>
  <c r="R3" i="101" s="1"/>
  <c r="K10" i="137" s="1"/>
  <c r="B278" i="101"/>
  <c r="B267" i="101"/>
  <c r="B105" i="100"/>
  <c r="B106" i="99"/>
  <c r="B276" i="97"/>
  <c r="B281" i="97"/>
  <c r="B108" i="96"/>
  <c r="B266" i="96"/>
  <c r="B280" i="96"/>
  <c r="B273" i="96"/>
  <c r="AJ63" i="62"/>
  <c r="B272" i="62" s="1"/>
  <c r="AC98" i="62"/>
  <c r="D8" i="60"/>
  <c r="K3" i="108"/>
  <c r="AC98" i="106"/>
  <c r="J99" i="106"/>
  <c r="K99" i="106" s="1"/>
  <c r="C3" i="106"/>
  <c r="P3" i="106" s="1"/>
  <c r="R3" i="106" s="1"/>
  <c r="I85" i="106"/>
  <c r="C8" i="60"/>
  <c r="AC98" i="103"/>
  <c r="J99" i="103"/>
  <c r="K99" i="103" s="1"/>
  <c r="K99" i="104"/>
  <c r="E3" i="108"/>
  <c r="P3" i="97"/>
  <c r="R3" i="97" s="1"/>
  <c r="K6" i="137" s="1"/>
  <c r="P3" i="100"/>
  <c r="R3" i="100" s="1"/>
  <c r="K9" i="137" s="1"/>
  <c r="H3" i="108"/>
  <c r="I85" i="96"/>
  <c r="R4" i="107"/>
  <c r="M4" i="108"/>
  <c r="K99" i="62"/>
  <c r="H4" i="108"/>
  <c r="M4" i="107"/>
  <c r="J99" i="105"/>
  <c r="K99" i="105" s="1"/>
  <c r="AC98" i="105"/>
  <c r="I85" i="99"/>
  <c r="O4" i="107"/>
  <c r="J4" i="108"/>
  <c r="AH188" i="62"/>
  <c r="AJ188" i="62" s="1"/>
  <c r="AJ25" i="62"/>
  <c r="B265" i="62" s="1"/>
  <c r="K4" i="107"/>
  <c r="F4" i="108"/>
  <c r="M8" i="60"/>
  <c r="P3" i="98"/>
  <c r="R3" i="98" s="1"/>
  <c r="K7" i="137" s="1"/>
  <c r="F3" i="108"/>
  <c r="U3" i="60"/>
  <c r="B8" i="60"/>
  <c r="J99" i="101"/>
  <c r="K99" i="101" s="1"/>
  <c r="AC98" i="101"/>
  <c r="AK20" i="127"/>
  <c r="T11" i="107"/>
  <c r="S8" i="60"/>
  <c r="J4" i="107"/>
  <c r="E4" i="108"/>
  <c r="M99" i="99"/>
  <c r="N99" i="99" s="1"/>
  <c r="O99" i="99" s="1"/>
  <c r="P99" i="99" s="1"/>
  <c r="Q99" i="99" s="1"/>
  <c r="R99" i="99" s="1"/>
  <c r="S99" i="99" s="1"/>
  <c r="T99" i="99" s="1"/>
  <c r="U99" i="99" s="1"/>
  <c r="V99" i="99" s="1"/>
  <c r="W99" i="99" s="1"/>
  <c r="X99" i="99" s="1"/>
  <c r="Y99" i="99" s="1"/>
  <c r="Z99" i="99" s="1"/>
  <c r="AA99" i="99" s="1"/>
  <c r="AB99" i="99" s="1"/>
  <c r="L99" i="99"/>
  <c r="I85" i="100"/>
  <c r="P3" i="105"/>
  <c r="M3" i="108"/>
  <c r="L4" i="107"/>
  <c r="G4" i="108"/>
  <c r="AC98" i="98"/>
  <c r="J99" i="98"/>
  <c r="K99" i="98" s="1"/>
  <c r="J99" i="102"/>
  <c r="K99" i="102" s="1"/>
  <c r="AC98" i="102"/>
  <c r="I4" i="107"/>
  <c r="P4" i="107"/>
  <c r="K4" i="108"/>
  <c r="D3" i="108"/>
  <c r="E8" i="60"/>
  <c r="J99" i="100"/>
  <c r="K99" i="100" s="1"/>
  <c r="AC98" i="100"/>
  <c r="Q4" i="107"/>
  <c r="L4" i="108"/>
  <c r="AJ136" i="62"/>
  <c r="B101" i="62" s="1"/>
  <c r="I85" i="97"/>
  <c r="I4" i="108"/>
  <c r="I6" i="108" s="1"/>
  <c r="N4" i="107"/>
  <c r="I85" i="103"/>
  <c r="D2" i="125"/>
  <c r="I85" i="98"/>
  <c r="P3" i="99"/>
  <c r="R3" i="99" s="1"/>
  <c r="K8" i="137" s="1"/>
  <c r="G3" i="108"/>
  <c r="AC98" i="96"/>
  <c r="J99" i="96"/>
  <c r="K99" i="96" s="1"/>
  <c r="AC98" i="97"/>
  <c r="J99" i="97"/>
  <c r="K99" i="97" s="1"/>
  <c r="H4" i="107"/>
  <c r="C4" i="108"/>
  <c r="C81" i="130" l="1"/>
  <c r="E125" i="107"/>
  <c r="E145" i="111" s="1"/>
  <c r="B124" i="125"/>
  <c r="D124" i="125" s="1"/>
  <c r="C145" i="111"/>
  <c r="X103" i="106"/>
  <c r="T104" i="106" s="1"/>
  <c r="C15" i="137" s="1"/>
  <c r="F24" i="137"/>
  <c r="E164" i="107"/>
  <c r="E169" i="111" s="1"/>
  <c r="C56" i="130"/>
  <c r="G56" i="130" s="1"/>
  <c r="C61" i="111"/>
  <c r="B18" i="125"/>
  <c r="D18" i="125" s="1"/>
  <c r="E19" i="107"/>
  <c r="E61" i="111" s="1"/>
  <c r="C86" i="130"/>
  <c r="C169" i="111"/>
  <c r="C57" i="130"/>
  <c r="B145" i="125"/>
  <c r="D145" i="125" s="1"/>
  <c r="E146" i="107"/>
  <c r="E158" i="111" s="1"/>
  <c r="C158" i="111"/>
  <c r="G80" i="130"/>
  <c r="E80" i="130"/>
  <c r="G79" i="130"/>
  <c r="E79" i="130"/>
  <c r="H15" i="137"/>
  <c r="I3" i="106"/>
  <c r="E31" i="130"/>
  <c r="G31" i="130"/>
  <c r="X103" i="105"/>
  <c r="T104" i="105" s="1"/>
  <c r="C14" i="137" s="1"/>
  <c r="J41" i="111"/>
  <c r="K41" i="111" s="1"/>
  <c r="L41" i="111" s="1"/>
  <c r="M41" i="111" s="1"/>
  <c r="N41" i="111" s="1"/>
  <c r="O41" i="111" s="1"/>
  <c r="P41" i="111" s="1"/>
  <c r="Q41" i="111" s="1"/>
  <c r="R41" i="111" s="1"/>
  <c r="S41" i="111" s="1"/>
  <c r="T41" i="111" s="1"/>
  <c r="U41" i="111" s="1"/>
  <c r="V41" i="111" s="1"/>
  <c r="W41" i="111" s="1"/>
  <c r="X41" i="111" s="1"/>
  <c r="Y41" i="111" s="1"/>
  <c r="Z41" i="111" s="1"/>
  <c r="AA41" i="111" s="1"/>
  <c r="AB40" i="111"/>
  <c r="D50" i="125"/>
  <c r="B14" i="125"/>
  <c r="D14" i="125" s="1"/>
  <c r="C8" i="111"/>
  <c r="C77" i="130"/>
  <c r="G77" i="130" s="1"/>
  <c r="C22" i="111"/>
  <c r="C160" i="111"/>
  <c r="B24" i="125"/>
  <c r="D24" i="125" s="1"/>
  <c r="B147" i="125"/>
  <c r="D147" i="125" s="1"/>
  <c r="P4" i="108"/>
  <c r="E45" i="130"/>
  <c r="G45" i="130"/>
  <c r="E15" i="107"/>
  <c r="E46" i="111" s="1"/>
  <c r="C7" i="130"/>
  <c r="G7" i="130" s="1"/>
  <c r="J5" i="108"/>
  <c r="C12" i="130"/>
  <c r="E12" i="130" s="1"/>
  <c r="C65" i="130"/>
  <c r="G65" i="130" s="1"/>
  <c r="B149" i="125"/>
  <c r="D149" i="125" s="1"/>
  <c r="C15" i="111"/>
  <c r="B157" i="125"/>
  <c r="D157" i="125" s="1"/>
  <c r="E158" i="107"/>
  <c r="E7" i="111" s="1"/>
  <c r="C66" i="130"/>
  <c r="C7" i="111"/>
  <c r="G46" i="130"/>
  <c r="X103" i="104"/>
  <c r="V104" i="104" s="1"/>
  <c r="E13" i="137" s="1"/>
  <c r="E55" i="130"/>
  <c r="D5" i="108"/>
  <c r="L5" i="137" s="1"/>
  <c r="N3" i="107"/>
  <c r="Q3" i="107"/>
  <c r="Q6" i="107" s="1"/>
  <c r="Q20" i="107" s="1"/>
  <c r="B152" i="125"/>
  <c r="G39" i="130"/>
  <c r="B40" i="125"/>
  <c r="D40" i="125" s="1"/>
  <c r="G22" i="130"/>
  <c r="G36" i="130"/>
  <c r="E171" i="107"/>
  <c r="E15" i="111" s="1"/>
  <c r="C32" i="130"/>
  <c r="G32" i="130" s="1"/>
  <c r="B78" i="125"/>
  <c r="D78" i="125" s="1"/>
  <c r="B138" i="125"/>
  <c r="D138" i="125" s="1"/>
  <c r="C4" i="111"/>
  <c r="C10" i="130"/>
  <c r="E10" i="130" s="1"/>
  <c r="C31" i="111"/>
  <c r="D152" i="125"/>
  <c r="E148" i="107"/>
  <c r="E160" i="111" s="1"/>
  <c r="I40" i="137"/>
  <c r="K78" i="137"/>
  <c r="K79" i="137"/>
  <c r="J40" i="137"/>
  <c r="K75" i="137"/>
  <c r="F40" i="137"/>
  <c r="G40" i="137"/>
  <c r="K76" i="137"/>
  <c r="K40" i="137"/>
  <c r="K80" i="137"/>
  <c r="K84" i="137"/>
  <c r="O40" i="137"/>
  <c r="H40" i="137"/>
  <c r="K77" i="137"/>
  <c r="K83" i="137"/>
  <c r="N40" i="137"/>
  <c r="L40" i="137"/>
  <c r="K81" i="137"/>
  <c r="M40" i="137"/>
  <c r="K82" i="137"/>
  <c r="E14" i="130"/>
  <c r="B143" i="125"/>
  <c r="D143" i="125" s="1"/>
  <c r="E153" i="107"/>
  <c r="E163" i="111" s="1"/>
  <c r="E41" i="107"/>
  <c r="E31" i="111" s="1"/>
  <c r="C28" i="130"/>
  <c r="G28" i="130" s="1"/>
  <c r="D39" i="125"/>
  <c r="E144" i="107"/>
  <c r="E26" i="111" s="1"/>
  <c r="G9" i="130"/>
  <c r="C182" i="125"/>
  <c r="B46" i="125"/>
  <c r="D46" i="125" s="1"/>
  <c r="G78" i="130"/>
  <c r="E78" i="130"/>
  <c r="W104" i="104"/>
  <c r="F13" i="137" s="1"/>
  <c r="L5" i="108"/>
  <c r="L13" i="137" s="1"/>
  <c r="G15" i="130"/>
  <c r="C34" i="130"/>
  <c r="B41" i="125"/>
  <c r="D41" i="125" s="1"/>
  <c r="C77" i="111"/>
  <c r="E42" i="107"/>
  <c r="E77" i="111" s="1"/>
  <c r="X103" i="102"/>
  <c r="T104" i="102"/>
  <c r="AS11" i="127"/>
  <c r="L39" i="137"/>
  <c r="X103" i="101"/>
  <c r="G87" i="130"/>
  <c r="E87" i="130"/>
  <c r="E88" i="107"/>
  <c r="E36" i="111" s="1"/>
  <c r="C36" i="111"/>
  <c r="B87" i="125"/>
  <c r="D87" i="125" s="1"/>
  <c r="C18" i="130"/>
  <c r="X103" i="100"/>
  <c r="W104" i="99"/>
  <c r="V104" i="99"/>
  <c r="T104" i="99"/>
  <c r="E47" i="130"/>
  <c r="G47" i="130"/>
  <c r="C91" i="111"/>
  <c r="E64" i="107"/>
  <c r="E91" i="111" s="1"/>
  <c r="C25" i="130"/>
  <c r="B63" i="125"/>
  <c r="D63" i="125" s="1"/>
  <c r="U104" i="99"/>
  <c r="E85" i="130"/>
  <c r="G85" i="130"/>
  <c r="E5" i="130"/>
  <c r="G5" i="130"/>
  <c r="G88" i="130"/>
  <c r="E88" i="130"/>
  <c r="W104" i="98"/>
  <c r="U104" i="98"/>
  <c r="E72" i="130"/>
  <c r="G72" i="130"/>
  <c r="G76" i="130"/>
  <c r="E76" i="130"/>
  <c r="G69" i="130"/>
  <c r="E69" i="130"/>
  <c r="G60" i="130"/>
  <c r="E60" i="130"/>
  <c r="G17" i="130"/>
  <c r="E17" i="130"/>
  <c r="E55" i="107"/>
  <c r="E35" i="111" s="1"/>
  <c r="C23" i="130"/>
  <c r="C35" i="111"/>
  <c r="B54" i="125"/>
  <c r="D54" i="125" s="1"/>
  <c r="C3" i="130"/>
  <c r="E21" i="107"/>
  <c r="E41" i="111" s="1"/>
  <c r="C41" i="111"/>
  <c r="B20" i="125"/>
  <c r="D20" i="125" s="1"/>
  <c r="X103" i="97"/>
  <c r="T104" i="97"/>
  <c r="G62" i="130"/>
  <c r="E62" i="130"/>
  <c r="G52" i="130"/>
  <c r="E52" i="130"/>
  <c r="E68" i="130"/>
  <c r="G68" i="130"/>
  <c r="E21" i="130"/>
  <c r="G21" i="130"/>
  <c r="X103" i="96"/>
  <c r="W104" i="96" s="1"/>
  <c r="B141" i="125"/>
  <c r="D141" i="125" s="1"/>
  <c r="E142" i="107"/>
  <c r="E155" i="111" s="1"/>
  <c r="C155" i="111"/>
  <c r="C53" i="130"/>
  <c r="G50" i="130"/>
  <c r="E50" i="130"/>
  <c r="E35" i="130"/>
  <c r="G35" i="130"/>
  <c r="B150" i="125"/>
  <c r="D150" i="125" s="1"/>
  <c r="E151" i="107"/>
  <c r="E162" i="111" s="1"/>
  <c r="C75" i="130"/>
  <c r="C162" i="111"/>
  <c r="C93" i="111"/>
  <c r="B65" i="125"/>
  <c r="D65" i="125" s="1"/>
  <c r="C71" i="130"/>
  <c r="E66" i="107"/>
  <c r="E93" i="111" s="1"/>
  <c r="G51" i="130"/>
  <c r="E51" i="130"/>
  <c r="E54" i="130"/>
  <c r="G54" i="130"/>
  <c r="E59" i="130"/>
  <c r="G59" i="130"/>
  <c r="E61" i="107"/>
  <c r="E88" i="111" s="1"/>
  <c r="C88" i="111"/>
  <c r="C83" i="130"/>
  <c r="B60" i="125"/>
  <c r="D60" i="125" s="1"/>
  <c r="V104" i="96"/>
  <c r="C84" i="130"/>
  <c r="B126" i="125"/>
  <c r="D126" i="125" s="1"/>
  <c r="E127" i="107"/>
  <c r="E3" i="111" s="1"/>
  <c r="C3" i="111"/>
  <c r="G24" i="130"/>
  <c r="E24" i="130"/>
  <c r="C82" i="130"/>
  <c r="B151" i="125"/>
  <c r="D151" i="125" s="1"/>
  <c r="E152" i="107"/>
  <c r="E6" i="111" s="1"/>
  <c r="C6" i="111"/>
  <c r="G27" i="130"/>
  <c r="E27" i="130"/>
  <c r="G40" i="130"/>
  <c r="E40" i="130"/>
  <c r="E73" i="130"/>
  <c r="G73" i="130"/>
  <c r="E54" i="107"/>
  <c r="E84" i="111" s="1"/>
  <c r="C84" i="111"/>
  <c r="C67" i="130"/>
  <c r="B53" i="125"/>
  <c r="D53" i="125" s="1"/>
  <c r="U104" i="96"/>
  <c r="G61" i="130"/>
  <c r="E61" i="130"/>
  <c r="C154" i="111"/>
  <c r="C74" i="130"/>
  <c r="B140" i="125"/>
  <c r="D140" i="125" s="1"/>
  <c r="E141" i="107"/>
  <c r="E154" i="111" s="1"/>
  <c r="E58" i="130"/>
  <c r="G58" i="130"/>
  <c r="E30" i="130"/>
  <c r="G30" i="130"/>
  <c r="C17" i="111"/>
  <c r="C41" i="130"/>
  <c r="B155" i="125"/>
  <c r="D155" i="125" s="1"/>
  <c r="E156" i="107"/>
  <c r="E17" i="111" s="1"/>
  <c r="C40" i="111"/>
  <c r="E47" i="107"/>
  <c r="E40" i="111" s="1"/>
  <c r="B128" i="125"/>
  <c r="D128" i="125" s="1"/>
  <c r="C21" i="111"/>
  <c r="C33" i="130"/>
  <c r="E129" i="107"/>
  <c r="E21" i="111" s="1"/>
  <c r="U104" i="104"/>
  <c r="T104" i="104"/>
  <c r="C13" i="137" s="1"/>
  <c r="C19" i="130"/>
  <c r="C29" i="111"/>
  <c r="B47" i="125"/>
  <c r="D47" i="125" s="1"/>
  <c r="E48" i="107"/>
  <c r="E29" i="111" s="1"/>
  <c r="E4" i="130"/>
  <c r="G4" i="130"/>
  <c r="D13" i="137"/>
  <c r="C38" i="130"/>
  <c r="C150" i="111"/>
  <c r="E136" i="107"/>
  <c r="E150" i="111" s="1"/>
  <c r="B135" i="125"/>
  <c r="D135" i="125" s="1"/>
  <c r="B130" i="125"/>
  <c r="D130" i="125" s="1"/>
  <c r="C19" i="111"/>
  <c r="C16" i="130"/>
  <c r="E131" i="107"/>
  <c r="E19" i="111" s="1"/>
  <c r="E13" i="130"/>
  <c r="G13" i="130"/>
  <c r="C8" i="130"/>
  <c r="E18" i="107"/>
  <c r="E45" i="111" s="1"/>
  <c r="C45" i="111"/>
  <c r="B17" i="125"/>
  <c r="D17" i="125" s="1"/>
  <c r="D4" i="60"/>
  <c r="O5" i="107"/>
  <c r="O13" i="107" s="1"/>
  <c r="H3" i="107"/>
  <c r="H6" i="107" s="1"/>
  <c r="H20" i="107" s="1"/>
  <c r="AU14" i="127"/>
  <c r="G48" i="130"/>
  <c r="E48" i="130"/>
  <c r="B158" i="125"/>
  <c r="D158" i="125" s="1"/>
  <c r="C33" i="111"/>
  <c r="C26" i="130"/>
  <c r="E159" i="107"/>
  <c r="E33" i="111" s="1"/>
  <c r="B81" i="125"/>
  <c r="D81" i="125" s="1"/>
  <c r="C24" i="111"/>
  <c r="C29" i="130"/>
  <c r="E82" i="107"/>
  <c r="E24" i="111" s="1"/>
  <c r="C43" i="111"/>
  <c r="B27" i="125"/>
  <c r="D27" i="125" s="1"/>
  <c r="C11" i="130"/>
  <c r="E28" i="107"/>
  <c r="E43" i="111" s="1"/>
  <c r="E44" i="130"/>
  <c r="G44" i="130"/>
  <c r="E42" i="130"/>
  <c r="G42" i="130"/>
  <c r="E6" i="130"/>
  <c r="G6" i="130"/>
  <c r="E43" i="130"/>
  <c r="G43" i="130"/>
  <c r="E37" i="130"/>
  <c r="G37" i="130"/>
  <c r="X103" i="103"/>
  <c r="T104" i="103" s="1"/>
  <c r="C12" i="137" s="1"/>
  <c r="C44" i="111"/>
  <c r="B19" i="125"/>
  <c r="C2" i="130"/>
  <c r="E20" i="107"/>
  <c r="E44" i="111" s="1"/>
  <c r="C183" i="107"/>
  <c r="E183" i="107" s="1"/>
  <c r="E20" i="130"/>
  <c r="G20" i="130"/>
  <c r="R3" i="105"/>
  <c r="K14" i="137" s="1"/>
  <c r="AU13" i="127"/>
  <c r="AU12" i="127"/>
  <c r="AF100" i="127" s="1"/>
  <c r="AU11" i="127"/>
  <c r="AF99" i="127" s="1"/>
  <c r="AU10" i="127"/>
  <c r="AV10" i="127" s="1"/>
  <c r="AU9" i="127"/>
  <c r="AV9" i="127" s="1"/>
  <c r="E7" i="137"/>
  <c r="AU8" i="127"/>
  <c r="AV8" i="127" s="1"/>
  <c r="AU7" i="127"/>
  <c r="AF95" i="127" s="1"/>
  <c r="AU6" i="127"/>
  <c r="AF94" i="127" s="1"/>
  <c r="AU5" i="127"/>
  <c r="AF93" i="127" s="1"/>
  <c r="X103" i="62"/>
  <c r="V104" i="62" s="1"/>
  <c r="E4" i="137" s="1"/>
  <c r="E5" i="108"/>
  <c r="L6" i="137" s="1"/>
  <c r="K5" i="108"/>
  <c r="L12" i="137" s="1"/>
  <c r="J6" i="108"/>
  <c r="N6" i="107"/>
  <c r="N20" i="107" s="1"/>
  <c r="G5" i="108"/>
  <c r="L8" i="137" s="1"/>
  <c r="M5" i="108"/>
  <c r="L14" i="137" s="1"/>
  <c r="E4" i="60"/>
  <c r="G2" i="125"/>
  <c r="B4" i="60"/>
  <c r="BE29" i="127"/>
  <c r="T4" i="108"/>
  <c r="O4" i="108"/>
  <c r="C5" i="108"/>
  <c r="L4" i="137" s="1"/>
  <c r="C6" i="108"/>
  <c r="M99" i="100"/>
  <c r="N99" i="100" s="1"/>
  <c r="O99" i="100" s="1"/>
  <c r="P99" i="100" s="1"/>
  <c r="Q99" i="100" s="1"/>
  <c r="R99" i="100" s="1"/>
  <c r="S99" i="100" s="1"/>
  <c r="T99" i="100" s="1"/>
  <c r="U99" i="100" s="1"/>
  <c r="V99" i="100" s="1"/>
  <c r="W99" i="100" s="1"/>
  <c r="X99" i="100" s="1"/>
  <c r="Y99" i="100" s="1"/>
  <c r="Z99" i="100" s="1"/>
  <c r="AA99" i="100" s="1"/>
  <c r="AB99" i="100" s="1"/>
  <c r="L99" i="100"/>
  <c r="L99" i="98"/>
  <c r="M99" i="98"/>
  <c r="N99" i="98" s="1"/>
  <c r="O99" i="98" s="1"/>
  <c r="P99" i="98" s="1"/>
  <c r="Q99" i="98" s="1"/>
  <c r="R99" i="98" s="1"/>
  <c r="S99" i="98" s="1"/>
  <c r="T99" i="98" s="1"/>
  <c r="U99" i="98" s="1"/>
  <c r="V99" i="98" s="1"/>
  <c r="W99" i="98" s="1"/>
  <c r="X99" i="98" s="1"/>
  <c r="Y99" i="98" s="1"/>
  <c r="Z99" i="98" s="1"/>
  <c r="AA99" i="98" s="1"/>
  <c r="AB99" i="98" s="1"/>
  <c r="O6" i="107"/>
  <c r="O20" i="107" s="1"/>
  <c r="H6" i="108"/>
  <c r="M3" i="107"/>
  <c r="M5" i="107" s="1"/>
  <c r="M13" i="107" s="1"/>
  <c r="M99" i="104"/>
  <c r="N99" i="104" s="1"/>
  <c r="O99" i="104" s="1"/>
  <c r="P99" i="104" s="1"/>
  <c r="Q99" i="104" s="1"/>
  <c r="R99" i="104" s="1"/>
  <c r="S99" i="104" s="1"/>
  <c r="T99" i="104" s="1"/>
  <c r="U99" i="104" s="1"/>
  <c r="V99" i="104" s="1"/>
  <c r="W99" i="104" s="1"/>
  <c r="X99" i="104" s="1"/>
  <c r="Y99" i="104" s="1"/>
  <c r="Z99" i="104" s="1"/>
  <c r="AA99" i="104" s="1"/>
  <c r="AB99" i="104" s="1"/>
  <c r="L99" i="104"/>
  <c r="M99" i="103"/>
  <c r="N99" i="103" s="1"/>
  <c r="O99" i="103" s="1"/>
  <c r="P99" i="103" s="1"/>
  <c r="Q99" i="103" s="1"/>
  <c r="R99" i="103" s="1"/>
  <c r="S99" i="103" s="1"/>
  <c r="T99" i="103" s="1"/>
  <c r="U99" i="103" s="1"/>
  <c r="V99" i="103" s="1"/>
  <c r="W99" i="103" s="1"/>
  <c r="X99" i="103" s="1"/>
  <c r="Y99" i="103" s="1"/>
  <c r="Z99" i="103" s="1"/>
  <c r="AA99" i="103" s="1"/>
  <c r="AB99" i="103" s="1"/>
  <c r="L99" i="103"/>
  <c r="P3" i="107"/>
  <c r="P5" i="107" s="1"/>
  <c r="P13" i="107" s="1"/>
  <c r="K6" i="108"/>
  <c r="N39" i="137" s="1"/>
  <c r="T4" i="107"/>
  <c r="M99" i="97"/>
  <c r="N99" i="97" s="1"/>
  <c r="O99" i="97" s="1"/>
  <c r="P99" i="97" s="1"/>
  <c r="Q99" i="97" s="1"/>
  <c r="R99" i="97" s="1"/>
  <c r="S99" i="97" s="1"/>
  <c r="T99" i="97" s="1"/>
  <c r="U99" i="97" s="1"/>
  <c r="V99" i="97" s="1"/>
  <c r="W99" i="97" s="1"/>
  <c r="X99" i="97" s="1"/>
  <c r="Y99" i="97" s="1"/>
  <c r="Z99" i="97" s="1"/>
  <c r="AA99" i="97" s="1"/>
  <c r="AB99" i="97" s="1"/>
  <c r="L99" i="97"/>
  <c r="M99" i="96"/>
  <c r="N99" i="96" s="1"/>
  <c r="O99" i="96" s="1"/>
  <c r="P99" i="96" s="1"/>
  <c r="Q99" i="96" s="1"/>
  <c r="R99" i="96" s="1"/>
  <c r="S99" i="96" s="1"/>
  <c r="T99" i="96" s="1"/>
  <c r="U99" i="96" s="1"/>
  <c r="V99" i="96" s="1"/>
  <c r="W99" i="96" s="1"/>
  <c r="X99" i="96" s="1"/>
  <c r="Y99" i="96" s="1"/>
  <c r="Z99" i="96" s="1"/>
  <c r="AA99" i="96" s="1"/>
  <c r="AB99" i="96" s="1"/>
  <c r="L99" i="96"/>
  <c r="L3" i="107"/>
  <c r="L5" i="107" s="1"/>
  <c r="L13" i="107" s="1"/>
  <c r="G6" i="108"/>
  <c r="L99" i="102"/>
  <c r="M99" i="102"/>
  <c r="N99" i="102" s="1"/>
  <c r="O99" i="102" s="1"/>
  <c r="P99" i="102" s="1"/>
  <c r="Q99" i="102" s="1"/>
  <c r="R99" i="102" s="1"/>
  <c r="S99" i="102" s="1"/>
  <c r="T99" i="102" s="1"/>
  <c r="U99" i="102" s="1"/>
  <c r="V99" i="102" s="1"/>
  <c r="W99" i="102" s="1"/>
  <c r="X99" i="102" s="1"/>
  <c r="Y99" i="102" s="1"/>
  <c r="Z99" i="102" s="1"/>
  <c r="AA99" i="102" s="1"/>
  <c r="AB99" i="102" s="1"/>
  <c r="S4" i="60"/>
  <c r="M4" i="60"/>
  <c r="L6" i="108"/>
  <c r="H5" i="108"/>
  <c r="L9" i="137" s="1"/>
  <c r="N5" i="107"/>
  <c r="N13" i="107" s="1"/>
  <c r="N3" i="108"/>
  <c r="S3" i="107" s="1"/>
  <c r="I5" i="108"/>
  <c r="L10" i="137" s="1"/>
  <c r="D6" i="108"/>
  <c r="I3" i="107"/>
  <c r="I6" i="107" s="1"/>
  <c r="I20" i="107" s="1"/>
  <c r="L99" i="101"/>
  <c r="M99" i="101"/>
  <c r="N99" i="101" s="1"/>
  <c r="O99" i="101" s="1"/>
  <c r="P99" i="101" s="1"/>
  <c r="Q99" i="101" s="1"/>
  <c r="R99" i="101" s="1"/>
  <c r="S99" i="101" s="1"/>
  <c r="T99" i="101" s="1"/>
  <c r="U99" i="101" s="1"/>
  <c r="V99" i="101" s="1"/>
  <c r="W99" i="101" s="1"/>
  <c r="X99" i="101" s="1"/>
  <c r="Y99" i="101" s="1"/>
  <c r="Z99" i="101" s="1"/>
  <c r="AA99" i="101" s="1"/>
  <c r="AB99" i="101" s="1"/>
  <c r="U8" i="60"/>
  <c r="L99" i="62"/>
  <c r="M99" i="62"/>
  <c r="N99" i="62" s="1"/>
  <c r="O99" i="62" s="1"/>
  <c r="P99" i="62" s="1"/>
  <c r="Q99" i="62" s="1"/>
  <c r="R99" i="62" s="1"/>
  <c r="S99" i="62" s="1"/>
  <c r="T99" i="62" s="1"/>
  <c r="U99" i="62" s="1"/>
  <c r="V99" i="62" s="1"/>
  <c r="W99" i="62" s="1"/>
  <c r="X99" i="62" s="1"/>
  <c r="Y99" i="62" s="1"/>
  <c r="Z99" i="62" s="1"/>
  <c r="AA99" i="62" s="1"/>
  <c r="AB99" i="62" s="1"/>
  <c r="C4" i="60"/>
  <c r="M99" i="106"/>
  <c r="N99" i="106" s="1"/>
  <c r="O99" i="106" s="1"/>
  <c r="P99" i="106" s="1"/>
  <c r="Q99" i="106" s="1"/>
  <c r="R99" i="106" s="1"/>
  <c r="S99" i="106" s="1"/>
  <c r="T99" i="106" s="1"/>
  <c r="U99" i="106" s="1"/>
  <c r="V99" i="106" s="1"/>
  <c r="W99" i="106" s="1"/>
  <c r="X99" i="106" s="1"/>
  <c r="Y99" i="106" s="1"/>
  <c r="Z99" i="106" s="1"/>
  <c r="AA99" i="106" s="1"/>
  <c r="AB99" i="106" s="1"/>
  <c r="L99" i="106"/>
  <c r="M6" i="108"/>
  <c r="R3" i="107"/>
  <c r="R5" i="107" s="1"/>
  <c r="R13" i="107" s="1"/>
  <c r="J2" i="111"/>
  <c r="J4" i="60"/>
  <c r="O4" i="60"/>
  <c r="P4" i="60"/>
  <c r="R4" i="60"/>
  <c r="L4" i="60"/>
  <c r="T4" i="60"/>
  <c r="G4" i="60"/>
  <c r="I4" i="60"/>
  <c r="H4" i="60"/>
  <c r="Q4" i="60"/>
  <c r="N4" i="60"/>
  <c r="F4" i="60"/>
  <c r="K4" i="60"/>
  <c r="K3" i="107"/>
  <c r="K5" i="107" s="1"/>
  <c r="K13" i="107" s="1"/>
  <c r="F6" i="108"/>
  <c r="F5" i="108"/>
  <c r="L7" i="137" s="1"/>
  <c r="M99" i="105"/>
  <c r="N99" i="105" s="1"/>
  <c r="O99" i="105" s="1"/>
  <c r="P99" i="105" s="1"/>
  <c r="Q99" i="105" s="1"/>
  <c r="R99" i="105" s="1"/>
  <c r="S99" i="105" s="1"/>
  <c r="T99" i="105" s="1"/>
  <c r="U99" i="105" s="1"/>
  <c r="V99" i="105" s="1"/>
  <c r="W99" i="105" s="1"/>
  <c r="X99" i="105" s="1"/>
  <c r="Y99" i="105" s="1"/>
  <c r="Z99" i="105" s="1"/>
  <c r="AA99" i="105" s="1"/>
  <c r="AB99" i="105" s="1"/>
  <c r="L99" i="105"/>
  <c r="J3" i="107"/>
  <c r="J5" i="107" s="1"/>
  <c r="J13" i="107" s="1"/>
  <c r="E6" i="108"/>
  <c r="J2" i="130"/>
  <c r="V104" i="106" l="1"/>
  <c r="W104" i="106"/>
  <c r="F15" i="137" s="1"/>
  <c r="U104" i="106"/>
  <c r="E81" i="130"/>
  <c r="G81" i="130"/>
  <c r="S6" i="107"/>
  <c r="S20" i="107" s="1"/>
  <c r="S5" i="107"/>
  <c r="S13" i="107" s="1"/>
  <c r="H24" i="137"/>
  <c r="H16" i="137"/>
  <c r="P3" i="108"/>
  <c r="T5" i="108"/>
  <c r="E56" i="130"/>
  <c r="AV12" i="127"/>
  <c r="AW12" i="127"/>
  <c r="L11" i="137"/>
  <c r="G86" i="130"/>
  <c r="E86" i="130"/>
  <c r="T104" i="96"/>
  <c r="G57" i="130"/>
  <c r="E57" i="130"/>
  <c r="E15" i="137"/>
  <c r="G12" i="130"/>
  <c r="E7" i="130"/>
  <c r="U104" i="105"/>
  <c r="D14" i="137" s="1"/>
  <c r="W104" i="105"/>
  <c r="F14" i="137" s="1"/>
  <c r="V104" i="105"/>
  <c r="E14" i="137" s="1"/>
  <c r="E77" i="130"/>
  <c r="E65" i="130"/>
  <c r="Q5" i="107"/>
  <c r="Q13" i="107" s="1"/>
  <c r="G66" i="130"/>
  <c r="E66" i="130"/>
  <c r="F75" i="137"/>
  <c r="AV7" i="127"/>
  <c r="AF96" i="127"/>
  <c r="AW14" i="127"/>
  <c r="G10" i="130"/>
  <c r="E32" i="130"/>
  <c r="P40" i="137"/>
  <c r="K85" i="137"/>
  <c r="E28" i="130"/>
  <c r="H5" i="107"/>
  <c r="H13" i="107" s="1"/>
  <c r="AF98" i="127"/>
  <c r="X104" i="104"/>
  <c r="V105" i="104" s="1"/>
  <c r="V106" i="104" s="1"/>
  <c r="O3" i="108"/>
  <c r="O5" i="108" s="1"/>
  <c r="AS15" i="127"/>
  <c r="P39" i="137"/>
  <c r="AS12" i="127"/>
  <c r="AT12" i="127" s="1"/>
  <c r="M39" i="137"/>
  <c r="W104" i="102"/>
  <c r="U104" i="102"/>
  <c r="V104" i="102"/>
  <c r="G34" i="130"/>
  <c r="E34" i="130"/>
  <c r="W104" i="101"/>
  <c r="U104" i="101"/>
  <c r="V104" i="101"/>
  <c r="AV11" i="127"/>
  <c r="T104" i="101"/>
  <c r="W104" i="100"/>
  <c r="U104" i="100"/>
  <c r="J39" i="125"/>
  <c r="N38" i="125" s="1"/>
  <c r="V104" i="100"/>
  <c r="G18" i="130"/>
  <c r="E18" i="130"/>
  <c r="AS10" i="127"/>
  <c r="K39" i="137"/>
  <c r="T104" i="100"/>
  <c r="AS9" i="127"/>
  <c r="J39" i="137"/>
  <c r="E25" i="130"/>
  <c r="G25" i="130"/>
  <c r="T105" i="99"/>
  <c r="X104" i="99"/>
  <c r="U105" i="99" s="1"/>
  <c r="U106" i="99" s="1"/>
  <c r="AS8" i="127"/>
  <c r="I39" i="137"/>
  <c r="X104" i="98"/>
  <c r="AS7" i="127"/>
  <c r="H39" i="137"/>
  <c r="W104" i="97"/>
  <c r="U104" i="97"/>
  <c r="E3" i="130"/>
  <c r="G3" i="130"/>
  <c r="V104" i="97"/>
  <c r="X104" i="97" s="1"/>
  <c r="G23" i="130"/>
  <c r="E23" i="130"/>
  <c r="U105" i="96"/>
  <c r="U106" i="96" s="1"/>
  <c r="E84" i="130"/>
  <c r="G84" i="130"/>
  <c r="E53" i="130"/>
  <c r="G53" i="130"/>
  <c r="X104" i="96"/>
  <c r="V105" i="96" s="1"/>
  <c r="V106" i="96" s="1"/>
  <c r="AS6" i="127"/>
  <c r="G39" i="137"/>
  <c r="G71" i="130"/>
  <c r="E71" i="130"/>
  <c r="G75" i="130"/>
  <c r="E75" i="130"/>
  <c r="W105" i="96"/>
  <c r="W106" i="96" s="1"/>
  <c r="G67" i="130"/>
  <c r="E67" i="130"/>
  <c r="E82" i="130"/>
  <c r="G82" i="130"/>
  <c r="E74" i="130"/>
  <c r="G74" i="130"/>
  <c r="E83" i="130"/>
  <c r="G83" i="130"/>
  <c r="AS5" i="127"/>
  <c r="F39" i="137"/>
  <c r="AV5" i="127"/>
  <c r="E33" i="130"/>
  <c r="G33" i="130"/>
  <c r="E41" i="130"/>
  <c r="G41" i="130"/>
  <c r="G19" i="130"/>
  <c r="E19" i="130"/>
  <c r="W105" i="104"/>
  <c r="W106" i="104" s="1"/>
  <c r="AS14" i="127"/>
  <c r="O39" i="137"/>
  <c r="G38" i="130"/>
  <c r="E38" i="130"/>
  <c r="G16" i="130"/>
  <c r="E16" i="130"/>
  <c r="E8" i="130"/>
  <c r="G8" i="130"/>
  <c r="N9" i="60"/>
  <c r="P9" i="60"/>
  <c r="AW10" i="127"/>
  <c r="T9" i="60"/>
  <c r="O9" i="60"/>
  <c r="C9" i="60"/>
  <c r="AW13" i="127"/>
  <c r="AW7" i="127"/>
  <c r="AU15" i="127"/>
  <c r="AU17" i="127" s="1"/>
  <c r="AW8" i="127"/>
  <c r="I9" i="60"/>
  <c r="AW11" i="127"/>
  <c r="G9" i="60"/>
  <c r="Q9" i="60"/>
  <c r="K9" i="60"/>
  <c r="H9" i="60"/>
  <c r="L9" i="60"/>
  <c r="J9" i="60"/>
  <c r="AV6" i="127"/>
  <c r="M9" i="60"/>
  <c r="E9" i="60"/>
  <c r="AF97" i="127"/>
  <c r="AV14" i="127"/>
  <c r="AF102" i="127"/>
  <c r="F9" i="60"/>
  <c r="R9" i="60"/>
  <c r="S9" i="60"/>
  <c r="AW15" i="127"/>
  <c r="AW5" i="127"/>
  <c r="B9" i="60"/>
  <c r="AW9" i="127"/>
  <c r="AW6" i="127"/>
  <c r="D9" i="60"/>
  <c r="AF101" i="127"/>
  <c r="AV13" i="127"/>
  <c r="G26" i="130"/>
  <c r="E26" i="130"/>
  <c r="D19" i="125"/>
  <c r="J35" i="125" s="1"/>
  <c r="B182" i="125"/>
  <c r="D182" i="125" s="1"/>
  <c r="E29" i="130"/>
  <c r="G29" i="130"/>
  <c r="E11" i="130"/>
  <c r="G11" i="130"/>
  <c r="E2" i="130"/>
  <c r="G2" i="130"/>
  <c r="W104" i="103"/>
  <c r="F12" i="137" s="1"/>
  <c r="V104" i="103"/>
  <c r="E12" i="137" s="1"/>
  <c r="U104" i="103"/>
  <c r="D12" i="137" s="1"/>
  <c r="C11" i="137"/>
  <c r="D11" i="137"/>
  <c r="E10" i="137"/>
  <c r="D10" i="137"/>
  <c r="C9" i="137"/>
  <c r="D9" i="137"/>
  <c r="C8" i="137"/>
  <c r="D8" i="137"/>
  <c r="D7" i="137"/>
  <c r="F7" i="137"/>
  <c r="C7" i="137"/>
  <c r="T37" i="125"/>
  <c r="E5" i="137"/>
  <c r="U104" i="62"/>
  <c r="W104" i="62"/>
  <c r="T104" i="62"/>
  <c r="AS13" i="127"/>
  <c r="BF29" i="127"/>
  <c r="E89" i="130"/>
  <c r="G89" i="130"/>
  <c r="L6" i="107"/>
  <c r="L20" i="107" s="1"/>
  <c r="B5" i="60"/>
  <c r="M6" i="107"/>
  <c r="M20" i="107" s="1"/>
  <c r="R6" i="107"/>
  <c r="R20" i="107" s="1"/>
  <c r="P6" i="107"/>
  <c r="P20" i="107" s="1"/>
  <c r="I2" i="111"/>
  <c r="K2" i="111" s="1"/>
  <c r="BH29" i="127"/>
  <c r="BC29" i="127"/>
  <c r="AY29" i="127"/>
  <c r="O17" i="108"/>
  <c r="C17" i="108" s="1"/>
  <c r="BA29" i="127"/>
  <c r="I5" i="107"/>
  <c r="I13" i="107" s="1"/>
  <c r="T3" i="107"/>
  <c r="T6" i="107" s="1"/>
  <c r="N6" i="108"/>
  <c r="N5" i="108"/>
  <c r="BG29" i="127"/>
  <c r="U4" i="60"/>
  <c r="AT11" i="127"/>
  <c r="N15" i="107" s="1"/>
  <c r="K6" i="107"/>
  <c r="K20" i="107" s="1"/>
  <c r="F2" i="125"/>
  <c r="BB29" i="127"/>
  <c r="BI29" i="127"/>
  <c r="J6" i="107"/>
  <c r="J20" i="107" s="1"/>
  <c r="AZ29" i="127"/>
  <c r="I2" i="130"/>
  <c r="K2" i="130" s="1"/>
  <c r="BD29" i="127"/>
  <c r="P5" i="108" l="1"/>
  <c r="O6" i="108"/>
  <c r="X104" i="106"/>
  <c r="T105" i="106" s="1"/>
  <c r="T106" i="106" s="1"/>
  <c r="D15" i="137"/>
  <c r="K15" i="137"/>
  <c r="E25" i="137"/>
  <c r="G25" i="137"/>
  <c r="D25" i="137"/>
  <c r="F25" i="137"/>
  <c r="W105" i="97"/>
  <c r="W106" i="97" s="1"/>
  <c r="T105" i="97"/>
  <c r="W105" i="99"/>
  <c r="W106" i="99" s="1"/>
  <c r="X104" i="101"/>
  <c r="T105" i="101" s="1"/>
  <c r="L15" i="137"/>
  <c r="V105" i="106"/>
  <c r="V106" i="106" s="1"/>
  <c r="F7" i="130"/>
  <c r="X104" i="105"/>
  <c r="W105" i="105" s="1"/>
  <c r="W106" i="105" s="1"/>
  <c r="P6" i="108"/>
  <c r="F76" i="137"/>
  <c r="F2" i="130"/>
  <c r="U105" i="104"/>
  <c r="U106" i="104" s="1"/>
  <c r="F11" i="130"/>
  <c r="F8" i="130"/>
  <c r="F41" i="130"/>
  <c r="F67" i="130"/>
  <c r="F59" i="130"/>
  <c r="F76" i="130"/>
  <c r="F51" i="130"/>
  <c r="F78" i="130"/>
  <c r="F68" i="130"/>
  <c r="F61" i="130"/>
  <c r="F37" i="130"/>
  <c r="F17" i="130"/>
  <c r="F13" i="130"/>
  <c r="F26" i="130"/>
  <c r="F16" i="130"/>
  <c r="F19" i="130"/>
  <c r="F74" i="130"/>
  <c r="F71" i="130"/>
  <c r="F84" i="130"/>
  <c r="F3" i="130"/>
  <c r="F25" i="130"/>
  <c r="F24" i="130"/>
  <c r="F60" i="130"/>
  <c r="F73" i="130"/>
  <c r="F42" i="130"/>
  <c r="F87" i="130"/>
  <c r="F35" i="130"/>
  <c r="F77" i="130"/>
  <c r="F47" i="130"/>
  <c r="F62" i="130"/>
  <c r="F10" i="130"/>
  <c r="F89" i="130"/>
  <c r="F29" i="130"/>
  <c r="F33" i="130"/>
  <c r="F34" i="130"/>
  <c r="F5" i="130"/>
  <c r="F40" i="130"/>
  <c r="F52" i="130"/>
  <c r="F30" i="130"/>
  <c r="F43" i="130"/>
  <c r="F85" i="130"/>
  <c r="F54" i="130"/>
  <c r="F44" i="130"/>
  <c r="F88" i="130"/>
  <c r="F58" i="130"/>
  <c r="F112" i="130"/>
  <c r="F45" i="130"/>
  <c r="F111" i="130"/>
  <c r="F113" i="130"/>
  <c r="F31" i="130"/>
  <c r="F170" i="130"/>
  <c r="F128" i="130"/>
  <c r="F148" i="130"/>
  <c r="F110" i="130"/>
  <c r="F138" i="130"/>
  <c r="F115" i="130"/>
  <c r="F145" i="130"/>
  <c r="F108" i="130"/>
  <c r="F133" i="130"/>
  <c r="F152" i="130"/>
  <c r="F159" i="130"/>
  <c r="F129" i="130"/>
  <c r="F142" i="130"/>
  <c r="F64" i="130"/>
  <c r="F168" i="130"/>
  <c r="F146" i="130"/>
  <c r="F143" i="130"/>
  <c r="F97" i="130"/>
  <c r="F70" i="130"/>
  <c r="F107" i="130"/>
  <c r="F132" i="130"/>
  <c r="F116" i="130"/>
  <c r="F180" i="130"/>
  <c r="F126" i="130"/>
  <c r="F141" i="130"/>
  <c r="F102" i="130"/>
  <c r="F98" i="130"/>
  <c r="F154" i="130"/>
  <c r="F114" i="130"/>
  <c r="F100" i="130"/>
  <c r="F103" i="130"/>
  <c r="F121" i="130"/>
  <c r="F166" i="130"/>
  <c r="F174" i="130"/>
  <c r="F106" i="130"/>
  <c r="F66" i="130"/>
  <c r="F105" i="130"/>
  <c r="F95" i="130"/>
  <c r="F80" i="130"/>
  <c r="F179" i="130"/>
  <c r="F124" i="130"/>
  <c r="F49" i="130"/>
  <c r="F131" i="130"/>
  <c r="F79" i="130"/>
  <c r="F177" i="130"/>
  <c r="F160" i="130"/>
  <c r="F162" i="130"/>
  <c r="F163" i="130"/>
  <c r="F171" i="130"/>
  <c r="F134" i="130"/>
  <c r="F93" i="130"/>
  <c r="F167" i="130"/>
  <c r="F135" i="130"/>
  <c r="F92" i="130"/>
  <c r="F147" i="130"/>
  <c r="F139" i="130"/>
  <c r="F120" i="130"/>
  <c r="F81" i="130"/>
  <c r="F117" i="130"/>
  <c r="F178" i="130"/>
  <c r="F173" i="130"/>
  <c r="F91" i="130"/>
  <c r="F158" i="130"/>
  <c r="F123" i="130"/>
  <c r="F150" i="130"/>
  <c r="F90" i="130"/>
  <c r="F130" i="130"/>
  <c r="F101" i="130"/>
  <c r="F127" i="130"/>
  <c r="F156" i="130"/>
  <c r="F39" i="130"/>
  <c r="F161" i="130"/>
  <c r="F155" i="130"/>
  <c r="F119" i="130"/>
  <c r="F104" i="130"/>
  <c r="F140" i="130"/>
  <c r="F94" i="130"/>
  <c r="F118" i="130"/>
  <c r="F153" i="130"/>
  <c r="F175" i="130"/>
  <c r="F144" i="130"/>
  <c r="F96" i="130"/>
  <c r="F137" i="130"/>
  <c r="F157" i="130"/>
  <c r="F165" i="130"/>
  <c r="F125" i="130"/>
  <c r="F56" i="130"/>
  <c r="F172" i="130"/>
  <c r="F164" i="130"/>
  <c r="F136" i="130"/>
  <c r="F181" i="130"/>
  <c r="F109" i="130"/>
  <c r="F36" i="130"/>
  <c r="F86" i="130"/>
  <c r="F99" i="130"/>
  <c r="F149" i="130"/>
  <c r="F169" i="130"/>
  <c r="F65" i="130"/>
  <c r="F122" i="130"/>
  <c r="F151" i="130"/>
  <c r="F176" i="130"/>
  <c r="F63" i="130"/>
  <c r="F55" i="130"/>
  <c r="F15" i="130"/>
  <c r="F32" i="130"/>
  <c r="F57" i="130"/>
  <c r="F9" i="130"/>
  <c r="F22" i="130"/>
  <c r="F46" i="130"/>
  <c r="F14" i="130"/>
  <c r="F38" i="130"/>
  <c r="F83" i="130"/>
  <c r="F82" i="130"/>
  <c r="F75" i="130"/>
  <c r="F53" i="130"/>
  <c r="F23" i="130"/>
  <c r="F18" i="130"/>
  <c r="F21" i="130"/>
  <c r="F28" i="130"/>
  <c r="F50" i="130"/>
  <c r="F20" i="130"/>
  <c r="F12" i="130"/>
  <c r="F72" i="130"/>
  <c r="F27" i="130"/>
  <c r="F6" i="130"/>
  <c r="F69" i="130"/>
  <c r="F4" i="130"/>
  <c r="F48" i="130"/>
  <c r="T105" i="104"/>
  <c r="T106" i="104" s="1"/>
  <c r="AS16" i="127"/>
  <c r="AS17" i="127" s="1"/>
  <c r="Q39" i="137"/>
  <c r="R39" i="137" s="1"/>
  <c r="X104" i="102"/>
  <c r="T105" i="102" s="1"/>
  <c r="O15" i="107"/>
  <c r="O18" i="107" s="1"/>
  <c r="T106" i="101"/>
  <c r="V105" i="101"/>
  <c r="V106" i="101" s="1"/>
  <c r="W105" i="101"/>
  <c r="W106" i="101" s="1"/>
  <c r="C10" i="137"/>
  <c r="U105" i="101"/>
  <c r="U106" i="101" s="1"/>
  <c r="U105" i="100"/>
  <c r="U106" i="100" s="1"/>
  <c r="X104" i="100"/>
  <c r="V105" i="100" s="1"/>
  <c r="V106" i="100" s="1"/>
  <c r="T106" i="99"/>
  <c r="V105" i="99"/>
  <c r="V106" i="99" s="1"/>
  <c r="V105" i="98"/>
  <c r="V106" i="98" s="1"/>
  <c r="T105" i="98"/>
  <c r="U105" i="98"/>
  <c r="U106" i="98" s="1"/>
  <c r="W105" i="98"/>
  <c r="W106" i="98" s="1"/>
  <c r="U105" i="97"/>
  <c r="U106" i="97" s="1"/>
  <c r="V105" i="97"/>
  <c r="V106" i="97" s="1"/>
  <c r="T106" i="97"/>
  <c r="T105" i="96"/>
  <c r="U9" i="60"/>
  <c r="AV15" i="127"/>
  <c r="AF103" i="127"/>
  <c r="C5" i="60"/>
  <c r="AU16" i="127"/>
  <c r="AU18" i="127" s="1"/>
  <c r="AW16" i="127"/>
  <c r="X104" i="103"/>
  <c r="T105" i="103" s="1"/>
  <c r="T106" i="103" s="1"/>
  <c r="J38" i="125"/>
  <c r="N37" i="125" s="1"/>
  <c r="J37" i="125"/>
  <c r="K37" i="125" s="1"/>
  <c r="E11" i="137"/>
  <c r="F11" i="137"/>
  <c r="F10" i="137"/>
  <c r="E9" i="137"/>
  <c r="F9" i="137"/>
  <c r="F8" i="137"/>
  <c r="E8" i="137"/>
  <c r="U37" i="125"/>
  <c r="U41" i="125" s="1"/>
  <c r="T41" i="125"/>
  <c r="E6" i="137"/>
  <c r="D6" i="137"/>
  <c r="C6" i="137"/>
  <c r="F6" i="137"/>
  <c r="C5" i="137"/>
  <c r="D5" i="137"/>
  <c r="F5" i="137"/>
  <c r="C4" i="137"/>
  <c r="X104" i="62"/>
  <c r="V105" i="62" s="1"/>
  <c r="V106" i="62" s="1"/>
  <c r="F4" i="137"/>
  <c r="D4" i="137"/>
  <c r="N18" i="107"/>
  <c r="B10" i="60"/>
  <c r="T5" i="107"/>
  <c r="T20" i="107" s="1"/>
  <c r="L2" i="111"/>
  <c r="L2" i="130"/>
  <c r="AT5" i="127"/>
  <c r="AT9" i="127"/>
  <c r="H2" i="125"/>
  <c r="I2" i="125"/>
  <c r="N17" i="108"/>
  <c r="J17" i="108"/>
  <c r="F17" i="108"/>
  <c r="I17" i="108"/>
  <c r="E17" i="108"/>
  <c r="L17" i="108"/>
  <c r="D17" i="108"/>
  <c r="G17" i="108"/>
  <c r="M17" i="108"/>
  <c r="H17" i="108"/>
  <c r="K17" i="108"/>
  <c r="T13" i="107"/>
  <c r="AT10" i="127"/>
  <c r="M19" i="108"/>
  <c r="I19" i="108"/>
  <c r="E19" i="108"/>
  <c r="H19" i="108"/>
  <c r="D19" i="108"/>
  <c r="K19" i="108"/>
  <c r="C19" i="108"/>
  <c r="J19" i="108"/>
  <c r="F19" i="108"/>
  <c r="L19" i="108"/>
  <c r="S6" i="108"/>
  <c r="G19" i="108"/>
  <c r="AW20" i="127"/>
  <c r="N19" i="108"/>
  <c r="AT13" i="127"/>
  <c r="P15" i="107" s="1"/>
  <c r="AT7" i="127"/>
  <c r="AT14" i="127"/>
  <c r="AT15" i="127"/>
  <c r="AT8" i="127"/>
  <c r="AT6" i="127"/>
  <c r="BJ29" i="127"/>
  <c r="BK29" i="127" s="1"/>
  <c r="Q40" i="137" l="1"/>
  <c r="U105" i="106"/>
  <c r="U106" i="106" s="1"/>
  <c r="W105" i="106"/>
  <c r="W106" i="106" s="1"/>
  <c r="K16" i="137"/>
  <c r="AA38" i="137" s="1"/>
  <c r="K86" i="137"/>
  <c r="L16" i="137"/>
  <c r="H25" i="137"/>
  <c r="G26" i="137" s="1"/>
  <c r="G27" i="137" s="1"/>
  <c r="M17" i="137"/>
  <c r="X106" i="99"/>
  <c r="U105" i="102"/>
  <c r="U106" i="102" s="1"/>
  <c r="W105" i="102"/>
  <c r="W106" i="102" s="1"/>
  <c r="X105" i="99"/>
  <c r="V105" i="102"/>
  <c r="V106" i="102" s="1"/>
  <c r="F77" i="137"/>
  <c r="F78" i="137" s="1"/>
  <c r="F79" i="137" s="1"/>
  <c r="F80" i="137" s="1"/>
  <c r="F81" i="137" s="1"/>
  <c r="T105" i="105"/>
  <c r="U105" i="105"/>
  <c r="U106" i="105" s="1"/>
  <c r="V105" i="105"/>
  <c r="V106" i="105" s="1"/>
  <c r="AV16" i="127"/>
  <c r="AV18" i="127" s="1"/>
  <c r="T106" i="105"/>
  <c r="D75" i="137"/>
  <c r="C16" i="137"/>
  <c r="E75" i="137"/>
  <c r="E76" i="137" s="1"/>
  <c r="E77" i="137" s="1"/>
  <c r="E78" i="137" s="1"/>
  <c r="E79" i="137" s="1"/>
  <c r="E80" i="137" s="1"/>
  <c r="E81" i="137" s="1"/>
  <c r="E82" i="137" s="1"/>
  <c r="E83" i="137" s="1"/>
  <c r="E84" i="137" s="1"/>
  <c r="E85" i="137" s="1"/>
  <c r="E86" i="137" s="1"/>
  <c r="D16" i="137"/>
  <c r="E16" i="137"/>
  <c r="G75" i="137"/>
  <c r="G76" i="137" s="1"/>
  <c r="G77" i="137" s="1"/>
  <c r="F16" i="137"/>
  <c r="C10" i="60"/>
  <c r="D76" i="137"/>
  <c r="D77" i="137" s="1"/>
  <c r="D78" i="137" s="1"/>
  <c r="D79" i="137" s="1"/>
  <c r="D80" i="137" s="1"/>
  <c r="X106" i="104"/>
  <c r="X105" i="104"/>
  <c r="R15" i="107"/>
  <c r="R18" i="107" s="1"/>
  <c r="T106" i="102"/>
  <c r="X106" i="102" s="1"/>
  <c r="X105" i="102"/>
  <c r="X106" i="101"/>
  <c r="X105" i="101"/>
  <c r="T105" i="100"/>
  <c r="M15" i="107"/>
  <c r="M18" i="107" s="1"/>
  <c r="W105" i="100"/>
  <c r="W106" i="100" s="1"/>
  <c r="L15" i="107"/>
  <c r="L18" i="107" s="1"/>
  <c r="T106" i="98"/>
  <c r="X106" i="98" s="1"/>
  <c r="X105" i="98"/>
  <c r="K15" i="107"/>
  <c r="K18" i="107" s="1"/>
  <c r="X105" i="97"/>
  <c r="J15" i="107"/>
  <c r="J18" i="107" s="1"/>
  <c r="X106" i="97"/>
  <c r="X105" i="96"/>
  <c r="T106" i="96"/>
  <c r="X106" i="96" s="1"/>
  <c r="I15" i="107"/>
  <c r="I18" i="107" s="1"/>
  <c r="D5" i="60"/>
  <c r="Q15" i="107"/>
  <c r="Q18" i="107" s="1"/>
  <c r="AF104" i="127"/>
  <c r="W105" i="103"/>
  <c r="W106" i="103" s="1"/>
  <c r="U105" i="103"/>
  <c r="U106" i="103" s="1"/>
  <c r="V105" i="103"/>
  <c r="V106" i="103" s="1"/>
  <c r="U105" i="62"/>
  <c r="U106" i="62" s="1"/>
  <c r="T105" i="62"/>
  <c r="T106" i="62" s="1"/>
  <c r="W105" i="62"/>
  <c r="W106" i="62" s="1"/>
  <c r="P18" i="107"/>
  <c r="AS18" i="127"/>
  <c r="K38" i="125"/>
  <c r="AT16" i="127"/>
  <c r="K36" i="125"/>
  <c r="K39" i="125"/>
  <c r="N35" i="125"/>
  <c r="N36" i="125" s="1"/>
  <c r="H15" i="107"/>
  <c r="X105" i="106" l="1"/>
  <c r="X106" i="106"/>
  <c r="W38" i="137"/>
  <c r="U38" i="137"/>
  <c r="AF38" i="137"/>
  <c r="AD38" i="137"/>
  <c r="AC38" i="137"/>
  <c r="AB38" i="137"/>
  <c r="AE38" i="137"/>
  <c r="Z38" i="137"/>
  <c r="Y38" i="137"/>
  <c r="V38" i="137"/>
  <c r="X38" i="137"/>
  <c r="D26" i="137"/>
  <c r="N39" i="125"/>
  <c r="O36" i="125"/>
  <c r="Q42" i="125" s="1"/>
  <c r="E26" i="137"/>
  <c r="E27" i="137" s="1"/>
  <c r="F26" i="137"/>
  <c r="F27" i="137" s="1"/>
  <c r="AV17" i="127"/>
  <c r="I75" i="137"/>
  <c r="J75" i="137" s="1"/>
  <c r="X106" i="105"/>
  <c r="X105" i="105"/>
  <c r="D10" i="60"/>
  <c r="D81" i="137"/>
  <c r="D82" i="137" s="1"/>
  <c r="I77" i="137"/>
  <c r="J77" i="137" s="1"/>
  <c r="G78" i="137"/>
  <c r="I76" i="137"/>
  <c r="J76" i="137" s="1"/>
  <c r="F82" i="137"/>
  <c r="F83" i="137" s="1"/>
  <c r="S15" i="107"/>
  <c r="S18" i="107" s="1"/>
  <c r="T106" i="100"/>
  <c r="X106" i="100" s="1"/>
  <c r="X105" i="100"/>
  <c r="E5" i="60"/>
  <c r="X106" i="103"/>
  <c r="AP13" i="127" s="1"/>
  <c r="AO13" i="127" s="1"/>
  <c r="X105" i="103"/>
  <c r="K41" i="125"/>
  <c r="AT17" i="127"/>
  <c r="X105" i="62"/>
  <c r="X106" i="62"/>
  <c r="AP5" i="127" s="1"/>
  <c r="AT18" i="127"/>
  <c r="O38" i="125"/>
  <c r="AR20" i="127"/>
  <c r="AU20" i="127" s="1"/>
  <c r="H18" i="107"/>
  <c r="T18" i="107" s="1"/>
  <c r="O37" i="125"/>
  <c r="D27" i="137" l="1"/>
  <c r="H27" i="137" s="1"/>
  <c r="H26" i="137"/>
  <c r="J4" i="137"/>
  <c r="AO5" i="127"/>
  <c r="F5" i="60"/>
  <c r="G5" i="60" s="1"/>
  <c r="T15" i="107"/>
  <c r="G79" i="137"/>
  <c r="I78" i="137"/>
  <c r="J78" i="137" s="1"/>
  <c r="D83" i="137"/>
  <c r="D84" i="137" s="1"/>
  <c r="F84" i="137"/>
  <c r="F85" i="137" s="1"/>
  <c r="E10" i="60"/>
  <c r="J12" i="137"/>
  <c r="P36" i="125"/>
  <c r="AV20" i="127"/>
  <c r="Q44" i="125"/>
  <c r="P38" i="125"/>
  <c r="Q43" i="125"/>
  <c r="P37" i="125"/>
  <c r="F10" i="60" l="1"/>
  <c r="G80" i="137"/>
  <c r="I79" i="137"/>
  <c r="J79" i="137" s="1"/>
  <c r="D85" i="137"/>
  <c r="D86" i="137" s="1"/>
  <c r="F86" i="137"/>
  <c r="Q45" i="125"/>
  <c r="G10" i="60"/>
  <c r="H5" i="60"/>
  <c r="AP17" i="127" l="1"/>
  <c r="AO17" i="127" s="1"/>
  <c r="G81" i="137"/>
  <c r="I80" i="137"/>
  <c r="J80" i="137" s="1"/>
  <c r="N3" i="102"/>
  <c r="N3" i="105"/>
  <c r="N3" i="104"/>
  <c r="N3" i="99"/>
  <c r="N3" i="101"/>
  <c r="N3" i="98"/>
  <c r="N3" i="106"/>
  <c r="N3" i="96"/>
  <c r="N3" i="97"/>
  <c r="N3" i="103"/>
  <c r="N3" i="62"/>
  <c r="N3" i="100"/>
  <c r="H10" i="60"/>
  <c r="I5" i="60"/>
  <c r="AT20" i="127" l="1"/>
  <c r="B2" i="137" s="1"/>
  <c r="G82" i="137"/>
  <c r="I81" i="137"/>
  <c r="J81" i="137" s="1"/>
  <c r="J5" i="60"/>
  <c r="I10" i="60"/>
  <c r="G83" i="137" l="1"/>
  <c r="I82" i="137"/>
  <c r="J82" i="137" s="1"/>
  <c r="J10" i="60"/>
  <c r="K5" i="60"/>
  <c r="G84" i="137" l="1"/>
  <c r="I83" i="137"/>
  <c r="J83" i="137" s="1"/>
  <c r="L5" i="60"/>
  <c r="K10" i="60"/>
  <c r="G85" i="137" l="1"/>
  <c r="I84" i="137"/>
  <c r="J84" i="137" s="1"/>
  <c r="L10" i="60"/>
  <c r="M5" i="60"/>
  <c r="G86" i="137" l="1"/>
  <c r="I86" i="137" s="1"/>
  <c r="J86" i="137" s="1"/>
  <c r="I85" i="137"/>
  <c r="J85" i="137" s="1"/>
  <c r="N5" i="60"/>
  <c r="M10" i="60"/>
  <c r="O5" i="60" l="1"/>
  <c r="N10" i="60"/>
  <c r="O10" i="60" l="1"/>
  <c r="P5" i="60"/>
  <c r="P10" i="60" l="1"/>
  <c r="Q5" i="60"/>
  <c r="R5" i="60" l="1"/>
  <c r="Q10" i="60"/>
  <c r="R10" i="60" l="1"/>
  <c r="S5" i="60"/>
  <c r="S10" i="60" l="1"/>
  <c r="T5" i="60"/>
  <c r="T10" i="60" l="1"/>
  <c r="AG93" i="127"/>
  <c r="AQ5" i="127"/>
  <c r="H16" i="107" s="1"/>
  <c r="AQ9" i="127" l="1"/>
  <c r="AP9" i="127"/>
  <c r="AQ12" i="127"/>
  <c r="AP12" i="127"/>
  <c r="AQ10" i="127"/>
  <c r="AP10" i="127"/>
  <c r="AP16" i="127"/>
  <c r="AQ16" i="127"/>
  <c r="AP11" i="127"/>
  <c r="AQ11" i="127"/>
  <c r="AG101" i="127"/>
  <c r="AQ13" i="127"/>
  <c r="AP15" i="127"/>
  <c r="AQ15" i="127"/>
  <c r="AR15" i="127" s="1"/>
  <c r="AQ8" i="127"/>
  <c r="AR8" i="127" s="1"/>
  <c r="G7" i="137" s="1"/>
  <c r="AP8" i="127"/>
  <c r="AQ7" i="127"/>
  <c r="AP7" i="127"/>
  <c r="I7" i="137" l="1"/>
  <c r="J8" i="137"/>
  <c r="AO9" i="127"/>
  <c r="J10" i="137"/>
  <c r="AO11" i="127"/>
  <c r="J6" i="137"/>
  <c r="AO7" i="127"/>
  <c r="J9" i="137"/>
  <c r="AO10" i="127"/>
  <c r="J7" i="137"/>
  <c r="AO8" i="127"/>
  <c r="J11" i="137"/>
  <c r="AO12" i="127"/>
  <c r="J15" i="137"/>
  <c r="J16" i="137" s="1"/>
  <c r="AO16" i="127"/>
  <c r="J14" i="137"/>
  <c r="AO15" i="127"/>
  <c r="H17" i="107"/>
  <c r="G4" i="137"/>
  <c r="AR16" i="127"/>
  <c r="G15" i="137" s="1"/>
  <c r="S16" i="107"/>
  <c r="R16" i="107"/>
  <c r="AR12" i="127"/>
  <c r="G11" i="137" s="1"/>
  <c r="O16" i="107"/>
  <c r="AR11" i="127"/>
  <c r="AY11" i="127" s="1"/>
  <c r="M10" i="137" s="1"/>
  <c r="N16" i="107"/>
  <c r="AR10" i="127"/>
  <c r="AY10" i="127" s="1"/>
  <c r="M9" i="137" s="1"/>
  <c r="L16" i="107"/>
  <c r="M16" i="107"/>
  <c r="AR9" i="127"/>
  <c r="G8" i="137" s="1"/>
  <c r="K16" i="107"/>
  <c r="AR7" i="127"/>
  <c r="G6" i="137" s="1"/>
  <c r="J16" i="107"/>
  <c r="AR13" i="127"/>
  <c r="P16" i="107"/>
  <c r="AG98" i="127"/>
  <c r="AG96" i="127"/>
  <c r="AG100" i="127"/>
  <c r="AG95" i="127"/>
  <c r="AG97" i="127"/>
  <c r="AG103" i="127"/>
  <c r="AG99" i="127"/>
  <c r="AG104" i="127"/>
  <c r="AX5" i="127"/>
  <c r="AZ5" i="127" s="1"/>
  <c r="BA5" i="127"/>
  <c r="AY5" i="127"/>
  <c r="M4" i="137" s="1"/>
  <c r="H12" i="107"/>
  <c r="H14" i="107" s="1"/>
  <c r="BA7" i="127"/>
  <c r="BA15" i="127"/>
  <c r="H19" i="107"/>
  <c r="AQ6" i="127"/>
  <c r="I16" i="107" s="1"/>
  <c r="AP6" i="127"/>
  <c r="N12" i="107"/>
  <c r="N14" i="107" s="1"/>
  <c r="AP14" i="127"/>
  <c r="AO14" i="127" s="1"/>
  <c r="AQ14" i="127"/>
  <c r="K17" i="107"/>
  <c r="K19" i="107" s="1"/>
  <c r="AX8" i="127"/>
  <c r="BA8" i="127"/>
  <c r="K12" i="107"/>
  <c r="K14" i="107" s="1"/>
  <c r="AY8" i="127"/>
  <c r="M7" i="137" s="1"/>
  <c r="AX9" i="127"/>
  <c r="L12" i="107"/>
  <c r="L14" i="107" s="1"/>
  <c r="BA9" i="127"/>
  <c r="L17" i="107"/>
  <c r="L19" i="107" s="1"/>
  <c r="AY9" i="127"/>
  <c r="M8" i="137" s="1"/>
  <c r="J12" i="107" l="1"/>
  <c r="J14" i="107" s="1"/>
  <c r="I11" i="137"/>
  <c r="I4" i="137"/>
  <c r="I8" i="137"/>
  <c r="I6" i="137"/>
  <c r="I15" i="137"/>
  <c r="J5" i="137"/>
  <c r="AO6" i="127"/>
  <c r="S17" i="107"/>
  <c r="S19" i="107" s="1"/>
  <c r="S12" i="107"/>
  <c r="S14" i="107" s="1"/>
  <c r="BA16" i="127"/>
  <c r="AX16" i="127"/>
  <c r="AY16" i="127"/>
  <c r="M15" i="137" s="1"/>
  <c r="AO18" i="127"/>
  <c r="AX12" i="127"/>
  <c r="BA12" i="127"/>
  <c r="O12" i="107"/>
  <c r="O14" i="107" s="1"/>
  <c r="AY12" i="127"/>
  <c r="M11" i="137" s="1"/>
  <c r="AX11" i="127"/>
  <c r="N17" i="107"/>
  <c r="N19" i="107" s="1"/>
  <c r="O17" i="107"/>
  <c r="O19" i="107" s="1"/>
  <c r="AY7" i="127"/>
  <c r="M6" i="137" s="1"/>
  <c r="AX10" i="127"/>
  <c r="G9" i="137"/>
  <c r="AX7" i="127"/>
  <c r="P12" i="107"/>
  <c r="P14" i="107" s="1"/>
  <c r="G12" i="137"/>
  <c r="J17" i="107"/>
  <c r="J19" i="107" s="1"/>
  <c r="BA11" i="127"/>
  <c r="G10" i="137"/>
  <c r="R17" i="107"/>
  <c r="R19" i="107" s="1"/>
  <c r="G14" i="137"/>
  <c r="R12" i="107"/>
  <c r="R14" i="107" s="1"/>
  <c r="AX15" i="127"/>
  <c r="AY15" i="127"/>
  <c r="M14" i="137" s="1"/>
  <c r="M17" i="107"/>
  <c r="M19" i="107" s="1"/>
  <c r="BA10" i="127"/>
  <c r="M12" i="107"/>
  <c r="M14" i="107" s="1"/>
  <c r="AR14" i="127"/>
  <c r="Q16" i="107"/>
  <c r="T16" i="107" s="1"/>
  <c r="J13" i="137"/>
  <c r="AP18" i="127"/>
  <c r="P17" i="107"/>
  <c r="P19" i="107" s="1"/>
  <c r="AY13" i="127"/>
  <c r="M12" i="137" s="1"/>
  <c r="BA13" i="127"/>
  <c r="AX13" i="127"/>
  <c r="AG102" i="127"/>
  <c r="AG94" i="127"/>
  <c r="AR6" i="127"/>
  <c r="G5" i="137" s="1"/>
  <c r="AQ18" i="127"/>
  <c r="AQ17" i="127"/>
  <c r="I5" i="137" l="1"/>
  <c r="W37" i="137"/>
  <c r="I14" i="137"/>
  <c r="I9" i="137"/>
  <c r="I12" i="137"/>
  <c r="I10" i="137"/>
  <c r="Q17" i="107"/>
  <c r="Q19" i="107" s="1"/>
  <c r="G13" i="137"/>
  <c r="BA14" i="127"/>
  <c r="AY14" i="127"/>
  <c r="M13" i="137" s="1"/>
  <c r="Q12" i="107"/>
  <c r="Q14" i="107" s="1"/>
  <c r="AX14" i="127"/>
  <c r="AY6" i="127"/>
  <c r="AX6" i="127"/>
  <c r="AZ6" i="127" s="1"/>
  <c r="AZ7" i="127" s="1"/>
  <c r="AZ8" i="127" s="1"/>
  <c r="AZ9" i="127" s="1"/>
  <c r="BA6" i="127"/>
  <c r="I17" i="107"/>
  <c r="I12" i="107"/>
  <c r="AR18" i="127"/>
  <c r="Z37" i="137" l="1"/>
  <c r="AC37" i="137"/>
  <c r="AD37" i="137"/>
  <c r="U37" i="137"/>
  <c r="X37" i="137"/>
  <c r="V37" i="137"/>
  <c r="Y37" i="137"/>
  <c r="AF37" i="137"/>
  <c r="AB37" i="137"/>
  <c r="AE37" i="137"/>
  <c r="AA37" i="137"/>
  <c r="G16" i="137"/>
  <c r="I13" i="137"/>
  <c r="I17" i="137" s="1"/>
  <c r="AY18" i="127"/>
  <c r="M5" i="137"/>
  <c r="K42" i="125"/>
  <c r="K43" i="125" s="1"/>
  <c r="AZ10" i="127"/>
  <c r="AZ11" i="127" s="1"/>
  <c r="AZ12" i="127" s="1"/>
  <c r="AZ13" i="127" s="1"/>
  <c r="AZ14" i="127" s="1"/>
  <c r="AZ15" i="127" s="1"/>
  <c r="AZ16" i="127" s="1"/>
  <c r="I19" i="107"/>
  <c r="T17" i="107"/>
  <c r="T19" i="107" s="1"/>
  <c r="I14" i="107"/>
  <c r="T12" i="107"/>
  <c r="T14" i="107" s="1"/>
  <c r="AY17" i="127"/>
  <c r="AX17" i="127"/>
  <c r="AX20" i="127" s="1"/>
  <c r="M18" i="137" l="1"/>
  <c r="I16" i="137"/>
  <c r="AY20" i="127"/>
  <c r="O38" i="137" l="1"/>
  <c r="BH25" i="127"/>
  <c r="Q38" i="137"/>
  <c r="BJ25" i="127"/>
  <c r="L38" i="137"/>
  <c r="BE25" i="127"/>
  <c r="M38" i="137"/>
  <c r="BF25" i="127"/>
  <c r="BG24" i="127"/>
  <c r="BF24" i="127"/>
  <c r="BE24" i="127"/>
  <c r="BJ24" i="127"/>
  <c r="BI24" i="127" l="1"/>
  <c r="N38" i="137"/>
  <c r="BG25" i="127"/>
  <c r="BH24" i="127"/>
  <c r="P38" i="137"/>
  <c r="BI25" i="127"/>
  <c r="BK24" i="127" l="1"/>
  <c r="BK25" i="127"/>
  <c r="BC31" i="127"/>
  <c r="R38" i="137"/>
</calcChain>
</file>

<file path=xl/comments1.xml><?xml version="1.0" encoding="utf-8"?>
<comments xmlns="http://schemas.openxmlformats.org/spreadsheetml/2006/main">
  <authors>
    <author>COM9470</author>
  </authors>
  <commentList>
    <comment ref="K41" authorId="0" shapeId="0">
      <text>
        <r>
          <rPr>
            <b/>
            <sz val="9"/>
            <color indexed="81"/>
            <rFont val="Tahoma"/>
            <family val="2"/>
          </rPr>
          <t xml:space="preserve">Servo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 CT01) </t>
        </r>
        <r>
          <rPr>
            <b/>
            <sz val="9"/>
            <color indexed="81"/>
            <rFont val="돋움"/>
            <family val="3"/>
            <charset val="129"/>
          </rPr>
          <t>등은</t>
        </r>
        <r>
          <rPr>
            <b/>
            <sz val="9"/>
            <color indexed="81"/>
            <rFont val="Tahoma"/>
            <family val="2"/>
          </rPr>
          <t xml:space="preserve"> Actuator1</t>
        </r>
        <r>
          <rPr>
            <b/>
            <sz val="9"/>
            <color indexed="81"/>
            <rFont val="돋움"/>
            <family val="3"/>
            <charset val="129"/>
          </rPr>
          <t>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치환</t>
        </r>
      </text>
    </comment>
  </commentList>
</comments>
</file>

<file path=xl/comments2.xml><?xml version="1.0" encoding="utf-8"?>
<comments xmlns="http://schemas.openxmlformats.org/spreadsheetml/2006/main">
  <authors>
    <author>COM9470</author>
  </authors>
  <commentList>
    <comment ref="L12" authorId="0" shapeId="0">
      <text>
        <r>
          <rPr>
            <b/>
            <sz val="9"/>
            <color indexed="81"/>
            <rFont val="돋움"/>
            <family val="3"/>
            <charset val="129"/>
          </rPr>
          <t>제품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사양</t>
        </r>
        <r>
          <rPr>
            <b/>
            <sz val="9"/>
            <color indexed="81"/>
            <rFont val="Tahoma"/>
            <family val="2"/>
          </rPr>
          <t xml:space="preserve"> (Announce spec)</t>
        </r>
      </text>
    </comment>
  </commentList>
</comments>
</file>

<file path=xl/sharedStrings.xml><?xml version="1.0" encoding="utf-8"?>
<sst xmlns="http://schemas.openxmlformats.org/spreadsheetml/2006/main" count="11467" uniqueCount="1568">
  <si>
    <t>일자</t>
    <phoneticPr fontId="12" type="noConversion"/>
  </si>
  <si>
    <t>검사방법</t>
    <phoneticPr fontId="12" type="noConversion"/>
  </si>
  <si>
    <t>불량율(%)</t>
    <phoneticPr fontId="22" type="noConversion"/>
  </si>
  <si>
    <t>검사 수</t>
    <phoneticPr fontId="22" type="noConversion"/>
  </si>
  <si>
    <t>불량 수</t>
    <phoneticPr fontId="12" type="noConversion"/>
  </si>
  <si>
    <t>불량 명</t>
    <phoneticPr fontId="23" type="noConversion"/>
  </si>
  <si>
    <t>불량 수</t>
    <phoneticPr fontId="23" type="noConversion"/>
  </si>
  <si>
    <t>점유 %</t>
    <phoneticPr fontId="23" type="noConversion"/>
  </si>
  <si>
    <t>누적</t>
    <phoneticPr fontId="23" type="noConversion"/>
  </si>
  <si>
    <t>불량 유형</t>
    <phoneticPr fontId="23" type="noConversion"/>
  </si>
  <si>
    <t>합격</t>
    <phoneticPr fontId="23" type="noConversion"/>
  </si>
  <si>
    <t>불합격</t>
    <phoneticPr fontId="23" type="noConversion"/>
  </si>
  <si>
    <t>LOT 수</t>
    <phoneticPr fontId="23" type="noConversion"/>
  </si>
  <si>
    <t>불합격율</t>
    <phoneticPr fontId="23" type="noConversion"/>
  </si>
  <si>
    <t>비고(처리)</t>
    <phoneticPr fontId="12" type="noConversion"/>
  </si>
  <si>
    <t>S/C</t>
    <phoneticPr fontId="23" type="noConversion"/>
  </si>
  <si>
    <t>규격</t>
    <phoneticPr fontId="22" type="noConversion"/>
  </si>
  <si>
    <t>Buyer</t>
    <phoneticPr fontId="21" type="noConversion"/>
  </si>
  <si>
    <t>Model</t>
    <phoneticPr fontId="12" type="noConversion"/>
  </si>
  <si>
    <t>Dead</t>
    <phoneticPr fontId="23" type="noConversion"/>
  </si>
  <si>
    <t>Noise</t>
    <phoneticPr fontId="23" type="noConversion"/>
  </si>
  <si>
    <t>Straightness</t>
    <phoneticPr fontId="23" type="noConversion"/>
  </si>
  <si>
    <t>Speed</t>
    <phoneticPr fontId="23" type="noConversion"/>
  </si>
  <si>
    <t>Check</t>
    <phoneticPr fontId="23" type="noConversion"/>
  </si>
  <si>
    <t>Appr</t>
    <phoneticPr fontId="23" type="noConversion"/>
  </si>
  <si>
    <t>1월 공정 검사 일지</t>
    <phoneticPr fontId="23" type="noConversion"/>
  </si>
  <si>
    <t>2월 공정 검사 일지</t>
    <phoneticPr fontId="23" type="noConversion"/>
  </si>
  <si>
    <t>4월 공정 검사 일지</t>
    <phoneticPr fontId="23" type="noConversion"/>
  </si>
  <si>
    <t>5월 공정 검사 일지</t>
    <phoneticPr fontId="23" type="noConversion"/>
  </si>
  <si>
    <t>6월 공정 검사 일지</t>
    <phoneticPr fontId="23" type="noConversion"/>
  </si>
  <si>
    <t>7월 공정 검사 일지</t>
    <phoneticPr fontId="23" type="noConversion"/>
  </si>
  <si>
    <t>8월 공정 검사 일지</t>
    <phoneticPr fontId="23" type="noConversion"/>
  </si>
  <si>
    <t>9월 공정 검사 일지</t>
    <phoneticPr fontId="23" type="noConversion"/>
  </si>
  <si>
    <t>10월 공정 검사 일지</t>
    <phoneticPr fontId="23" type="noConversion"/>
  </si>
  <si>
    <t>11월 공정 검사 일지</t>
    <phoneticPr fontId="23" type="noConversion"/>
  </si>
  <si>
    <t>12월 공정 검사 일지</t>
    <phoneticPr fontId="23" type="noConversion"/>
  </si>
  <si>
    <t>합계</t>
    <phoneticPr fontId="23" type="noConversion"/>
  </si>
  <si>
    <t>불량 수[EA]</t>
    <phoneticPr fontId="23" type="noConversion"/>
  </si>
  <si>
    <t>검사 수[EA]</t>
    <phoneticPr fontId="23" type="noConversion"/>
  </si>
  <si>
    <t>불량[%]</t>
    <phoneticPr fontId="23" type="noConversion"/>
  </si>
  <si>
    <t>Model</t>
    <phoneticPr fontId="23" type="noConversion"/>
  </si>
  <si>
    <t>Chattering</t>
    <phoneticPr fontId="23" type="noConversion"/>
  </si>
  <si>
    <t>불량% :</t>
    <phoneticPr fontId="23" type="noConversion"/>
  </si>
  <si>
    <t>불량 수:</t>
    <phoneticPr fontId="23" type="noConversion"/>
  </si>
  <si>
    <t>검사 수</t>
    <phoneticPr fontId="23" type="noConversion"/>
  </si>
  <si>
    <t>Bounding</t>
    <phoneticPr fontId="23" type="noConversion"/>
  </si>
  <si>
    <t>합격수</t>
    <phoneticPr fontId="12" type="noConversion"/>
  </si>
  <si>
    <t>#2. 이구스 대체 Metal Rod 첫 적용</t>
    <phoneticPr fontId="23" type="noConversion"/>
  </si>
  <si>
    <t>#1. 100/64 N New firmware 적용 및 검사 완료 Sticker blue to yellow 첫 적용</t>
    <phoneticPr fontId="23" type="noConversion"/>
  </si>
  <si>
    <t>항목</t>
    <phoneticPr fontId="23" type="noConversion"/>
  </si>
  <si>
    <t>불량수</t>
    <phoneticPr fontId="23" type="noConversion"/>
  </si>
  <si>
    <t>불량%</t>
    <phoneticPr fontId="23" type="noConversion"/>
  </si>
  <si>
    <t>누적</t>
    <phoneticPr fontId="23" type="noConversion"/>
  </si>
  <si>
    <t>No.</t>
    <phoneticPr fontId="23" type="noConversion"/>
  </si>
  <si>
    <t>월 평균 생산 수</t>
    <phoneticPr fontId="23" type="noConversion"/>
  </si>
  <si>
    <t xml:space="preserve">    # Firmware version 구분 </t>
    <phoneticPr fontId="23" type="noConversion"/>
  </si>
  <si>
    <t>No.</t>
    <phoneticPr fontId="23" type="noConversion"/>
  </si>
  <si>
    <t>Model</t>
    <phoneticPr fontId="23" type="noConversion"/>
  </si>
  <si>
    <t>Version</t>
    <phoneticPr fontId="23" type="noConversion"/>
  </si>
  <si>
    <t>L12-20F-3</t>
    <phoneticPr fontId="23" type="noConversion"/>
  </si>
  <si>
    <t>특이사항</t>
    <phoneticPr fontId="23" type="noConversion"/>
  </si>
  <si>
    <t>#3. Hysterisis 및 Recalibration 오작동 관련 Firmware 수정 : 대상 F , PT Version 1차 수정시 Over load protection program 관련 오류로 2차 Program 수정 후 기존 검사 품 재작업.</t>
    <phoneticPr fontId="23" type="noConversion"/>
  </si>
  <si>
    <t>L12-40F-3</t>
    <phoneticPr fontId="23" type="noConversion"/>
  </si>
  <si>
    <t xml:space="preserve">Sticker </t>
    <phoneticPr fontId="23" type="noConversion"/>
  </si>
  <si>
    <t>L12-64F-3</t>
    <phoneticPr fontId="23" type="noConversion"/>
  </si>
  <si>
    <t>L12-100F-3</t>
    <phoneticPr fontId="23" type="noConversion"/>
  </si>
  <si>
    <t>L12-20PT-3</t>
    <phoneticPr fontId="23" type="noConversion"/>
  </si>
  <si>
    <t>L12-40PT-3</t>
    <phoneticPr fontId="23" type="noConversion"/>
  </si>
  <si>
    <t>L12-64PT-3</t>
    <phoneticPr fontId="23" type="noConversion"/>
  </si>
  <si>
    <t>L12-100PT-3</t>
    <phoneticPr fontId="23" type="noConversion"/>
  </si>
  <si>
    <t>D7-6PT-3</t>
    <phoneticPr fontId="23" type="noConversion"/>
  </si>
  <si>
    <t>D7-12PT-3</t>
    <phoneticPr fontId="23" type="noConversion"/>
  </si>
  <si>
    <t>D12-6PT-3</t>
    <phoneticPr fontId="23" type="noConversion"/>
  </si>
  <si>
    <t>D12-12PT-3</t>
    <phoneticPr fontId="23" type="noConversion"/>
  </si>
  <si>
    <t>#. Inspection sticker 구분</t>
    <phoneticPr fontId="23" type="noConversion"/>
  </si>
  <si>
    <t>Color</t>
    <phoneticPr fontId="23" type="noConversion"/>
  </si>
  <si>
    <t>변경 내용</t>
    <phoneticPr fontId="23" type="noConversion"/>
  </si>
  <si>
    <t>TVS Diode 적용</t>
    <phoneticPr fontId="23" type="noConversion"/>
  </si>
  <si>
    <t>Program Reset 시 Over load protect function 해제 문제</t>
    <phoneticPr fontId="23" type="noConversion"/>
  </si>
  <si>
    <t>Over load protect 설정에 따라 Reset 시 Recalibration 및 Hysterisis 적용</t>
    <phoneticPr fontId="23" type="noConversion"/>
  </si>
  <si>
    <t>#4. 특정(지정) Buyer 를 제외 하고 20N 이상 제품 Rod SUS로 교체 적용 (AUG. 2018)</t>
    <phoneticPr fontId="23" type="noConversion"/>
  </si>
  <si>
    <t>L12-20PT-6</t>
    <phoneticPr fontId="23" type="noConversion"/>
  </si>
  <si>
    <t>L12-17PT-6</t>
    <phoneticPr fontId="23" type="noConversion"/>
  </si>
  <si>
    <t>L12-31PT-6</t>
    <phoneticPr fontId="23" type="noConversion"/>
  </si>
  <si>
    <t>L12-80PT-6</t>
    <phoneticPr fontId="23" type="noConversion"/>
  </si>
  <si>
    <t>L12-17F-6</t>
    <phoneticPr fontId="23" type="noConversion"/>
  </si>
  <si>
    <t>L12-31F-6</t>
    <phoneticPr fontId="23" type="noConversion"/>
  </si>
  <si>
    <t>L12-20F-6</t>
    <phoneticPr fontId="23" type="noConversion"/>
  </si>
  <si>
    <t>L12-80F-6</t>
    <phoneticPr fontId="23" type="noConversion"/>
  </si>
  <si>
    <t>L7-40PT-3</t>
    <phoneticPr fontId="23" type="noConversion"/>
  </si>
  <si>
    <t>L7-20PT-3</t>
    <phoneticPr fontId="23" type="noConversion"/>
  </si>
  <si>
    <t>L7-100PT-3</t>
    <phoneticPr fontId="23" type="noConversion"/>
  </si>
  <si>
    <t>Model</t>
    <phoneticPr fontId="48" type="noConversion"/>
  </si>
  <si>
    <t>Jitter</t>
    <phoneticPr fontId="23" type="noConversion"/>
  </si>
  <si>
    <t>1월</t>
    <phoneticPr fontId="48" type="noConversion"/>
  </si>
  <si>
    <t>2월</t>
    <phoneticPr fontId="48" type="noConversion"/>
  </si>
  <si>
    <t>3월</t>
    <phoneticPr fontId="48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</si>
  <si>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</si>
  <si>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</si>
  <si>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</si>
  <si>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</si>
  <si>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</si>
  <si>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</si>
  <si>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</si>
  <si>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</si>
  <si>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</si>
  <si>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검사 수</t>
    <phoneticPr fontId="48" type="noConversion"/>
  </si>
  <si>
    <t>검사 수:</t>
    <phoneticPr fontId="23" type="noConversion"/>
  </si>
  <si>
    <t>Model</t>
    <phoneticPr fontId="21" type="noConversion"/>
  </si>
  <si>
    <t>#5. D12-12PT-3 Lead screw 변경 (1월 31일)</t>
    <phoneticPr fontId="23" type="noConversion"/>
  </si>
  <si>
    <t>#6. L12-20PT-4 Bounding 문제로 Firmware 수정 적용</t>
    <phoneticPr fontId="23" type="noConversion"/>
  </si>
  <si>
    <t>#7. L12-80F-6 Overshoot에 의한 bounding 개선으로 firmware 수정 (Version "0" to "1").</t>
    <phoneticPr fontId="23" type="noConversion"/>
  </si>
  <si>
    <t>update</t>
    <phoneticPr fontId="23" type="noConversion"/>
  </si>
  <si>
    <t>D12-6F-3</t>
    <phoneticPr fontId="23" type="noConversion"/>
  </si>
  <si>
    <t>D12-12F-3</t>
    <phoneticPr fontId="23" type="noConversion"/>
  </si>
  <si>
    <t>3월 공정 검사 일지</t>
    <phoneticPr fontId="23" type="noConversion"/>
  </si>
  <si>
    <t>#8. L12-100F-3 Force limit 미작동 수정 firmware (3D25_v4)</t>
    <phoneticPr fontId="23" type="noConversion"/>
  </si>
  <si>
    <t>#9. New Over load Protection 적용 변경 6월</t>
    <phoneticPr fontId="23" type="noConversion"/>
  </si>
  <si>
    <t>#10. Firmware 변경 사항(2019년 2월 22일 단순 메일 공지 첨부 서류 또는 ECO 없음)</t>
    <phoneticPr fontId="23" type="noConversion"/>
  </si>
  <si>
    <t>ETC</t>
    <phoneticPr fontId="23" type="noConversion"/>
  </si>
  <si>
    <t>#11. FC Version 첫 정기 공정 검사 2020년 2월</t>
    <phoneticPr fontId="23" type="noConversion"/>
  </si>
  <si>
    <t xml:space="preserve">#12. 설계 변경된 이구스 Insert 사용 2020년 3월 25일 </t>
    <phoneticPr fontId="23" type="noConversion"/>
  </si>
  <si>
    <t># 제조일자 Version 표시 v1.6, 검사 완료 sticker, green color로 교체</t>
    <phoneticPr fontId="23" type="noConversion"/>
  </si>
  <si>
    <t>12Lf-12PT-40</t>
    <phoneticPr fontId="21" type="noConversion"/>
  </si>
  <si>
    <t>12Lf-20PT-40</t>
    <phoneticPr fontId="21" type="noConversion"/>
  </si>
  <si>
    <t>12Lf-42PT-40</t>
    <phoneticPr fontId="21" type="noConversion"/>
  </si>
  <si>
    <t>12Lf-55PT-40</t>
    <phoneticPr fontId="21" type="noConversion"/>
  </si>
  <si>
    <t>12Lf-78PT-40</t>
    <phoneticPr fontId="21" type="noConversion"/>
  </si>
  <si>
    <t>12Lf-12F-40</t>
    <phoneticPr fontId="21" type="noConversion"/>
  </si>
  <si>
    <t>12Lf-20F-40</t>
    <phoneticPr fontId="21" type="noConversion"/>
  </si>
  <si>
    <t>12Lf-42F-40</t>
    <phoneticPr fontId="21" type="noConversion"/>
  </si>
  <si>
    <t>12Lf-55F-40</t>
    <phoneticPr fontId="21" type="noConversion"/>
  </si>
  <si>
    <t>12Lf-78F-40</t>
    <phoneticPr fontId="21" type="noConversion"/>
  </si>
  <si>
    <t>12Lf-12PT-53</t>
    <phoneticPr fontId="21" type="noConversion"/>
  </si>
  <si>
    <t>12Lf-20PT-53</t>
    <phoneticPr fontId="21" type="noConversion"/>
  </si>
  <si>
    <t>12Lf-27PT-53</t>
    <phoneticPr fontId="21" type="noConversion"/>
  </si>
  <si>
    <t>12Lf-42PT-53</t>
    <phoneticPr fontId="21" type="noConversion"/>
  </si>
  <si>
    <t>12Lf-78PT-53</t>
    <phoneticPr fontId="21" type="noConversion"/>
  </si>
  <si>
    <t>12Lf-12F-53</t>
    <phoneticPr fontId="21" type="noConversion"/>
  </si>
  <si>
    <t>12Lf-20F-53</t>
    <phoneticPr fontId="21" type="noConversion"/>
  </si>
  <si>
    <t>12Lf-27F-53</t>
    <phoneticPr fontId="21" type="noConversion"/>
  </si>
  <si>
    <t>12Lf-42F-53</t>
    <phoneticPr fontId="21" type="noConversion"/>
  </si>
  <si>
    <t>12Lf-55F-53</t>
    <phoneticPr fontId="21" type="noConversion"/>
  </si>
  <si>
    <t>12Lf-78F-53</t>
    <phoneticPr fontId="21" type="noConversion"/>
  </si>
  <si>
    <t>12Lf-27PT-90</t>
    <phoneticPr fontId="21" type="noConversion"/>
  </si>
  <si>
    <t>12Lf-27F-90</t>
    <phoneticPr fontId="21" type="noConversion"/>
  </si>
  <si>
    <t>12Lf-55PT-53</t>
    <phoneticPr fontId="21" type="noConversion"/>
  </si>
  <si>
    <t>12Lf-17PT-90</t>
    <phoneticPr fontId="21" type="noConversion"/>
  </si>
  <si>
    <t>12Lf-17F-90</t>
    <phoneticPr fontId="21" type="noConversion"/>
  </si>
  <si>
    <t>합계</t>
    <phoneticPr fontId="23" type="noConversion"/>
  </si>
  <si>
    <t># 2020년 7월 15일부터 "Warranty" sticker 만 붙임 검사 완료 sticker는 삭제</t>
    <phoneticPr fontId="23" type="noConversion"/>
  </si>
  <si>
    <t>LED</t>
    <phoneticPr fontId="23" type="noConversion"/>
  </si>
  <si>
    <t>Sample</t>
    <phoneticPr fontId="48" type="noConversion"/>
  </si>
  <si>
    <t>Model</t>
    <phoneticPr fontId="48" type="noConversion"/>
  </si>
  <si>
    <r>
      <rPr>
        <sz val="11"/>
        <color theme="1"/>
        <rFont val="맑은 고딕"/>
        <family val="3"/>
        <charset val="129"/>
      </rPr>
      <t>검사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맑은 고딕"/>
        <family val="3"/>
        <charset val="129"/>
      </rPr>
      <t>방법</t>
    </r>
    <phoneticPr fontId="48" type="noConversion"/>
  </si>
  <si>
    <r>
      <rPr>
        <sz val="11"/>
        <color theme="1"/>
        <rFont val="맑은 고딕"/>
        <family val="3"/>
        <charset val="129"/>
      </rPr>
      <t>전수</t>
    </r>
    <phoneticPr fontId="48" type="noConversion"/>
  </si>
  <si>
    <t>규격</t>
    <phoneticPr fontId="48" type="noConversion"/>
  </si>
  <si>
    <t>#13. IR-CT01 POT/POT Knob 설변 적용, IO(IO13, 회로도에는 Pin에 D3로 잘못 표기됨) 동작 안되는 불량 문제 PCB 패턴 수정 완료 2021-01-19</t>
    <phoneticPr fontId="23" type="noConversion"/>
  </si>
  <si>
    <t>#14. L12-100PT-3MI "Asyril" PWM, TTL Short stroke 위치 오차 관련</t>
    <phoneticPr fontId="21" type="noConversion"/>
  </si>
  <si>
    <t xml:space="preserve">      1) Issued date: 2020년 10월</t>
    <phoneticPr fontId="21" type="noConversion"/>
  </si>
  <si>
    <t xml:space="preserve">      2) Buyer: Asyril</t>
    <phoneticPr fontId="21" type="noConversion"/>
  </si>
  <si>
    <t xml:space="preserve">      3) Complaint: PWM과 TTL Short stroke 위치 값 차이 1mm</t>
    <phoneticPr fontId="21" type="noConversion"/>
  </si>
  <si>
    <t xml:space="preserve">      4) Improve: 우선 Asyril 제품에 한하여 개선 Firmware 적용(2021년 1월28일)</t>
    <phoneticPr fontId="21" type="noConversion"/>
  </si>
  <si>
    <t xml:space="preserve">      5) 개선 및 추가 분석 Report</t>
    <phoneticPr fontId="21" type="noConversion"/>
  </si>
  <si>
    <t>#16. 2021년 문제 수정 Firmware program 적용 2021-02-05 PC Version only</t>
    <phoneticPr fontId="21" type="noConversion"/>
  </si>
  <si>
    <t xml:space="preserve">      #문제/해결</t>
    <phoneticPr fontId="21" type="noConversion"/>
  </si>
  <si>
    <t xml:space="preserve">         1) Low Voltage LED Alarm 안됨: 7V LED Alarm on</t>
    <phoneticPr fontId="21" type="noConversion"/>
  </si>
  <si>
    <t xml:space="preserve">         2) Center difference 틀어지는 문제: Center difference 조정 할 수 없도록 program 변경</t>
    <phoneticPr fontId="21" type="noConversion"/>
  </si>
  <si>
    <t xml:space="preserve">         3) Goal Position data 와 Monitoring data가 다른 문제: data 값 5미만</t>
    <phoneticPr fontId="21" type="noConversion"/>
  </si>
  <si>
    <t xml:space="preserve">         4) PT Version 의 경우 TTL 과 PWM 위치가 길이로 1mm 정도 차이나는 문제: 90mm제외하고0.1mm 미만</t>
    <phoneticPr fontId="21" type="noConversion"/>
  </si>
  <si>
    <t xml:space="preserve">         5) 생산 제품 표기 v1.6에서 v1.7로 변경 표기</t>
    <phoneticPr fontId="23" type="noConversion"/>
  </si>
  <si>
    <t>#17 PC Version 제품 Version 표기 및 내부 firmware version 관리 지침 확인 2021-02-10</t>
    <phoneticPr fontId="21" type="noConversion"/>
  </si>
  <si>
    <t xml:space="preserve">      1. 제품 표기 coreless 제품에 한하여 v1.7로 통일:연구소 내부 firmware version 관리 방안에따라</t>
    <phoneticPr fontId="21" type="noConversion"/>
  </si>
  <si>
    <t xml:space="preserve">         1.7G로 표기된 내용을 그대로 제품 외관 표기에 적용</t>
    <phoneticPr fontId="21" type="noConversion"/>
  </si>
  <si>
    <t xml:space="preserve">      2. 제품마다 Manager상에 나타나는 firmware version 은 제각각 다르며 "1"번항의 표기는 내부 관리</t>
    <phoneticPr fontId="21" type="noConversion"/>
  </si>
  <si>
    <t xml:space="preserve">         방안임.</t>
    <phoneticPr fontId="21" type="noConversion"/>
  </si>
  <si>
    <t xml:space="preserve">      3. 1.7G에 따른 내부 관리 또는 확인.</t>
    <phoneticPr fontId="21" type="noConversion"/>
  </si>
  <si>
    <t xml:space="preserve">         연구소에서는 1.7로 표기되는 내용에 대하여 Firmware 변경의 기술적 이력 추적이 가능하다고함.</t>
    <phoneticPr fontId="21" type="noConversion"/>
  </si>
  <si>
    <t>#제조 일자 표기</t>
    <phoneticPr fontId="21" type="noConversion"/>
  </si>
  <si>
    <t>년</t>
    <phoneticPr fontId="21" type="noConversion"/>
  </si>
  <si>
    <t>표기</t>
    <phoneticPr fontId="21" type="noConversion"/>
  </si>
  <si>
    <t>월(알파벳순)</t>
    <phoneticPr fontId="21" type="noConversion"/>
  </si>
  <si>
    <t>A</t>
    <phoneticPr fontId="21" type="noConversion"/>
  </si>
  <si>
    <t>B</t>
    <phoneticPr fontId="21" type="noConversion"/>
  </si>
  <si>
    <t>C</t>
    <phoneticPr fontId="21" type="noConversion"/>
  </si>
  <si>
    <t>D</t>
    <phoneticPr fontId="21" type="noConversion"/>
  </si>
  <si>
    <t>E</t>
    <phoneticPr fontId="21" type="noConversion"/>
  </si>
  <si>
    <t>F</t>
    <phoneticPr fontId="21" type="noConversion"/>
  </si>
  <si>
    <t>G</t>
    <phoneticPr fontId="21" type="noConversion"/>
  </si>
  <si>
    <t>H</t>
    <phoneticPr fontId="21" type="noConversion"/>
  </si>
  <si>
    <t>I</t>
    <phoneticPr fontId="21" type="noConversion"/>
  </si>
  <si>
    <t>J</t>
    <phoneticPr fontId="21" type="noConversion"/>
  </si>
  <si>
    <t>K</t>
    <phoneticPr fontId="21" type="noConversion"/>
  </si>
  <si>
    <t>L</t>
    <phoneticPr fontId="21" type="noConversion"/>
  </si>
  <si>
    <t>검사 수[EA]</t>
    <phoneticPr fontId="21" type="noConversion"/>
  </si>
  <si>
    <t>불량 수[EA]</t>
    <phoneticPr fontId="21" type="noConversion"/>
  </si>
  <si>
    <t>불량[%]</t>
    <phoneticPr fontId="21" type="noConversion"/>
  </si>
  <si>
    <t>합계</t>
    <phoneticPr fontId="21" type="noConversion"/>
  </si>
  <si>
    <t>LS2L-03EL</t>
    <phoneticPr fontId="21" type="noConversion"/>
  </si>
  <si>
    <t>L7-6PT-3</t>
    <phoneticPr fontId="21" type="noConversion"/>
  </si>
  <si>
    <t>L7-12PT-3</t>
    <phoneticPr fontId="21" type="noConversion"/>
  </si>
  <si>
    <t>L7-13PT-3</t>
    <phoneticPr fontId="21" type="noConversion"/>
  </si>
  <si>
    <t>L7-20PT-3</t>
    <phoneticPr fontId="21" type="noConversion"/>
  </si>
  <si>
    <t>L7-40PT-3</t>
    <phoneticPr fontId="21" type="noConversion"/>
  </si>
  <si>
    <t>L7-64PT-3</t>
    <phoneticPr fontId="21" type="noConversion"/>
  </si>
  <si>
    <t>L7-100PT-3</t>
    <phoneticPr fontId="21" type="noConversion"/>
  </si>
  <si>
    <t>L12-6PT-3</t>
    <phoneticPr fontId="21" type="noConversion"/>
  </si>
  <si>
    <t>L12-12PT-3</t>
    <phoneticPr fontId="21" type="noConversion"/>
  </si>
  <si>
    <t>L12-13PT-3</t>
    <phoneticPr fontId="21" type="noConversion"/>
  </si>
  <si>
    <t>L12-20PT-3</t>
    <phoneticPr fontId="21" type="noConversion"/>
  </si>
  <si>
    <t>L12-40PT-3</t>
    <phoneticPr fontId="21" type="noConversion"/>
  </si>
  <si>
    <t>L12-64PT-3</t>
    <phoneticPr fontId="21" type="noConversion"/>
  </si>
  <si>
    <t>L12-100PT-3</t>
    <phoneticPr fontId="21" type="noConversion"/>
  </si>
  <si>
    <t>L12-12F-3</t>
    <phoneticPr fontId="21" type="noConversion"/>
  </si>
  <si>
    <t>L12-20F-3</t>
    <phoneticPr fontId="21" type="noConversion"/>
  </si>
  <si>
    <t>L12-40F-3</t>
    <phoneticPr fontId="21" type="noConversion"/>
  </si>
  <si>
    <t>L12-64F-3</t>
    <phoneticPr fontId="21" type="noConversion"/>
  </si>
  <si>
    <t>L12-100F-3</t>
    <phoneticPr fontId="21" type="noConversion"/>
  </si>
  <si>
    <t>D7-6PT-3</t>
    <phoneticPr fontId="21" type="noConversion"/>
  </si>
  <si>
    <t>D12-12PT-3</t>
    <phoneticPr fontId="21" type="noConversion"/>
  </si>
  <si>
    <t>D12-12F-3</t>
    <phoneticPr fontId="21" type="noConversion"/>
  </si>
  <si>
    <t>D12-6PT-3</t>
    <phoneticPr fontId="21" type="noConversion"/>
  </si>
  <si>
    <t>D12-6F-3</t>
    <phoneticPr fontId="21" type="noConversion"/>
  </si>
  <si>
    <t>D7-12PT-3</t>
    <phoneticPr fontId="21" type="noConversion"/>
  </si>
  <si>
    <t>L12-20PT-4</t>
    <phoneticPr fontId="21" type="noConversion"/>
  </si>
  <si>
    <t>L12-20F-4</t>
    <phoneticPr fontId="21" type="noConversion"/>
  </si>
  <si>
    <t>L12-30PT-4</t>
    <phoneticPr fontId="21" type="noConversion"/>
  </si>
  <si>
    <t>L12-30F-4</t>
    <phoneticPr fontId="21" type="noConversion"/>
  </si>
  <si>
    <t>L12-50PT-4</t>
    <phoneticPr fontId="21" type="noConversion"/>
  </si>
  <si>
    <t>L12-50F-4</t>
    <phoneticPr fontId="21" type="noConversion"/>
  </si>
  <si>
    <t>L12-80PT-4</t>
    <phoneticPr fontId="21" type="noConversion"/>
  </si>
  <si>
    <t>L12-80F-4</t>
    <phoneticPr fontId="21" type="noConversion"/>
  </si>
  <si>
    <t>L12-20PT-6</t>
    <phoneticPr fontId="21" type="noConversion"/>
  </si>
  <si>
    <t>L12-20F-6</t>
    <phoneticPr fontId="21" type="noConversion"/>
  </si>
  <si>
    <t>L12-30PT-6</t>
    <phoneticPr fontId="21" type="noConversion"/>
  </si>
  <si>
    <t>L12-30F-6</t>
    <phoneticPr fontId="21" type="noConversion"/>
  </si>
  <si>
    <t>L12-50PT-6</t>
    <phoneticPr fontId="21" type="noConversion"/>
  </si>
  <si>
    <t>L12-50F-6</t>
    <phoneticPr fontId="21" type="noConversion"/>
  </si>
  <si>
    <t>L12-80PT-6</t>
    <phoneticPr fontId="21" type="noConversion"/>
  </si>
  <si>
    <t>L12-80F-6</t>
    <phoneticPr fontId="21" type="noConversion"/>
  </si>
  <si>
    <t>L7-20PT-4</t>
    <phoneticPr fontId="21" type="noConversion"/>
  </si>
  <si>
    <t>L7-20F-4</t>
    <phoneticPr fontId="21" type="noConversion"/>
  </si>
  <si>
    <t>L7-30PT-4</t>
    <phoneticPr fontId="21" type="noConversion"/>
  </si>
  <si>
    <t>L7-30F-4</t>
    <phoneticPr fontId="21" type="noConversion"/>
  </si>
  <si>
    <t>L7-50PT-4</t>
    <phoneticPr fontId="21" type="noConversion"/>
  </si>
  <si>
    <t>L7-50F-4</t>
    <phoneticPr fontId="21" type="noConversion"/>
  </si>
  <si>
    <t>L7-80PT-4</t>
    <phoneticPr fontId="21" type="noConversion"/>
  </si>
  <si>
    <t>L7-80F-4</t>
    <phoneticPr fontId="21" type="noConversion"/>
  </si>
  <si>
    <t>L7-20PT-6</t>
    <phoneticPr fontId="21" type="noConversion"/>
  </si>
  <si>
    <t>L7-20F-6</t>
    <phoneticPr fontId="21" type="noConversion"/>
  </si>
  <si>
    <t>L7-30PT-6</t>
    <phoneticPr fontId="21" type="noConversion"/>
  </si>
  <si>
    <t>L7-30F-6</t>
    <phoneticPr fontId="21" type="noConversion"/>
  </si>
  <si>
    <t>L7-50PT-6</t>
    <phoneticPr fontId="21" type="noConversion"/>
  </si>
  <si>
    <t>L7-50F-6</t>
    <phoneticPr fontId="21" type="noConversion"/>
  </si>
  <si>
    <t>L7-80PT-6</t>
    <phoneticPr fontId="21" type="noConversion"/>
  </si>
  <si>
    <t>L7-80F-6</t>
    <phoneticPr fontId="21" type="noConversion"/>
  </si>
  <si>
    <t>L12-20PT-10</t>
    <phoneticPr fontId="21" type="noConversion"/>
  </si>
  <si>
    <t>L12-20F-10</t>
    <phoneticPr fontId="21" type="noConversion"/>
  </si>
  <si>
    <t>L12-30PT-10</t>
    <phoneticPr fontId="21" type="noConversion"/>
  </si>
  <si>
    <t>L12-30F-10</t>
    <phoneticPr fontId="21" type="noConversion"/>
  </si>
  <si>
    <t>L12-50PT-10</t>
    <phoneticPr fontId="21" type="noConversion"/>
  </si>
  <si>
    <t>L12-50F-10</t>
    <phoneticPr fontId="21" type="noConversion"/>
  </si>
  <si>
    <t>L12-80PT-10</t>
    <phoneticPr fontId="21" type="noConversion"/>
  </si>
  <si>
    <t>L12-80F-10</t>
    <phoneticPr fontId="21" type="noConversion"/>
  </si>
  <si>
    <t>L7-20PT-10</t>
    <phoneticPr fontId="21" type="noConversion"/>
  </si>
  <si>
    <t>L7-20F-10</t>
    <phoneticPr fontId="21" type="noConversion"/>
  </si>
  <si>
    <t>L7-30PT-10</t>
    <phoneticPr fontId="21" type="noConversion"/>
  </si>
  <si>
    <t>L7-30F-10</t>
    <phoneticPr fontId="21" type="noConversion"/>
  </si>
  <si>
    <t>L7-50PT-10</t>
    <phoneticPr fontId="21" type="noConversion"/>
  </si>
  <si>
    <t>L7-50F-10</t>
    <phoneticPr fontId="21" type="noConversion"/>
  </si>
  <si>
    <t>L7-80PT-10</t>
    <phoneticPr fontId="21" type="noConversion"/>
  </si>
  <si>
    <t>L7-80F-10</t>
    <phoneticPr fontId="21" type="noConversion"/>
  </si>
  <si>
    <t>L12-20PT-3EL</t>
    <phoneticPr fontId="21" type="noConversion"/>
  </si>
  <si>
    <t>IRS-420R</t>
    <phoneticPr fontId="21" type="noConversion"/>
  </si>
  <si>
    <t>IRS-1010</t>
    <phoneticPr fontId="21" type="noConversion"/>
  </si>
  <si>
    <t>IRS-420M</t>
    <phoneticPr fontId="21" type="noConversion"/>
  </si>
  <si>
    <t>IR-STS01</t>
    <phoneticPr fontId="21" type="noConversion"/>
  </si>
  <si>
    <t>IR-USB01</t>
    <phoneticPr fontId="21" type="noConversion"/>
  </si>
  <si>
    <t>12Lf-35F-27</t>
    <phoneticPr fontId="21" type="noConversion"/>
  </si>
  <si>
    <t>12Lf-100F-27</t>
    <phoneticPr fontId="21" type="noConversion"/>
  </si>
  <si>
    <t>12Lf-55F-27</t>
    <phoneticPr fontId="21" type="noConversion"/>
  </si>
  <si>
    <t>12Lf-20F-27</t>
    <phoneticPr fontId="21" type="noConversion"/>
  </si>
  <si>
    <t>12Lf-12F-27</t>
    <phoneticPr fontId="21" type="noConversion"/>
  </si>
  <si>
    <t>12Lf-12PT-27</t>
    <phoneticPr fontId="21" type="noConversion"/>
  </si>
  <si>
    <t>12Lf-20PT-27</t>
    <phoneticPr fontId="21" type="noConversion"/>
  </si>
  <si>
    <t>12Lf-35PT-27</t>
    <phoneticPr fontId="21" type="noConversion"/>
  </si>
  <si>
    <t>12Lf-55PT-27</t>
    <phoneticPr fontId="21" type="noConversion"/>
  </si>
  <si>
    <t>12Lf-100PT-27</t>
    <phoneticPr fontId="21" type="noConversion"/>
  </si>
  <si>
    <t>12Lf-17PT-40</t>
    <phoneticPr fontId="21" type="noConversion"/>
  </si>
  <si>
    <t>12Lf-27PT-40</t>
    <phoneticPr fontId="21" type="noConversion"/>
  </si>
  <si>
    <t>12Lf-17F-40</t>
    <phoneticPr fontId="21" type="noConversion"/>
  </si>
  <si>
    <t>12Lf-27F-40</t>
    <phoneticPr fontId="21" type="noConversion"/>
  </si>
  <si>
    <t>12Lf-17PT-53</t>
    <phoneticPr fontId="21" type="noConversion"/>
  </si>
  <si>
    <t>12Lf-17F-53</t>
    <phoneticPr fontId="21" type="noConversion"/>
  </si>
  <si>
    <t>L12-100PT-3MI</t>
    <phoneticPr fontId="21" type="noConversion"/>
  </si>
  <si>
    <t>L12-50PT-4HP</t>
    <phoneticPr fontId="21" type="noConversion"/>
  </si>
  <si>
    <t>L12-80F-4MI</t>
    <phoneticPr fontId="21" type="noConversion"/>
  </si>
  <si>
    <t>IR-CT01</t>
    <phoneticPr fontId="21" type="noConversion"/>
  </si>
  <si>
    <t>L12-80PT-4MI</t>
    <phoneticPr fontId="21" type="noConversion"/>
  </si>
  <si>
    <t>12D7-12S-22</t>
    <phoneticPr fontId="21" type="noConversion"/>
  </si>
  <si>
    <t>12D-12S-22</t>
    <phoneticPr fontId="21" type="noConversion"/>
  </si>
  <si>
    <t>12L-35S-22</t>
    <phoneticPr fontId="21" type="noConversion"/>
  </si>
  <si>
    <t>12L-55S-22</t>
    <phoneticPr fontId="21" type="noConversion"/>
  </si>
  <si>
    <t>12L-100S-22</t>
    <phoneticPr fontId="21" type="noConversion"/>
  </si>
  <si>
    <t>IR-USB02</t>
    <phoneticPr fontId="21" type="noConversion"/>
  </si>
  <si>
    <t>IR-USB03</t>
    <phoneticPr fontId="21" type="noConversion"/>
  </si>
  <si>
    <t>LS2L-03ES</t>
    <phoneticPr fontId="21" type="noConversion"/>
  </si>
  <si>
    <t>Stroke</t>
    <phoneticPr fontId="23" type="noConversion"/>
  </si>
  <si>
    <t>Hinge Nut</t>
    <phoneticPr fontId="23" type="noConversion"/>
  </si>
  <si>
    <t>12Lf-12PT-40</t>
    <phoneticPr fontId="23" type="noConversion"/>
  </si>
  <si>
    <t>12Lf-10PT-40</t>
    <phoneticPr fontId="21" type="noConversion"/>
  </si>
  <si>
    <t>12Lf-10PT-40</t>
    <phoneticPr fontId="23" type="noConversion"/>
  </si>
  <si>
    <t>12Lf-10F-40</t>
    <phoneticPr fontId="23" type="noConversion"/>
  </si>
  <si>
    <t>12Lf-10PT-53</t>
    <phoneticPr fontId="23" type="noConversion"/>
  </si>
  <si>
    <t>12Lf-10F-53</t>
    <phoneticPr fontId="21" type="noConversion"/>
  </si>
  <si>
    <t>12Lf-10PT-90</t>
    <phoneticPr fontId="21" type="noConversion"/>
  </si>
  <si>
    <t>12Lf-10F-90</t>
    <phoneticPr fontId="21" type="noConversion"/>
  </si>
  <si>
    <t>MP</t>
    <phoneticPr fontId="23" type="noConversion"/>
  </si>
  <si>
    <t>12Lf-100PT-27MI</t>
    <phoneticPr fontId="23" type="noConversion"/>
  </si>
  <si>
    <t>12Lf-100F-27MI</t>
    <phoneticPr fontId="23" type="noConversion"/>
  </si>
  <si>
    <t>L12-100F-3MI</t>
    <phoneticPr fontId="21" type="noConversion"/>
  </si>
  <si>
    <t>L12-20PT-3DM</t>
    <phoneticPr fontId="21" type="noConversion"/>
  </si>
  <si>
    <t>12D-6S-15</t>
    <phoneticPr fontId="21" type="noConversion"/>
  </si>
  <si>
    <t>12Lf-100PT-27MI</t>
    <phoneticPr fontId="21" type="noConversion"/>
  </si>
  <si>
    <t>12Lf-100F-27MI</t>
    <phoneticPr fontId="21" type="noConversion"/>
  </si>
  <si>
    <t>12Lf-10F-40</t>
    <phoneticPr fontId="48" type="noConversion"/>
  </si>
  <si>
    <t>12Lf-10F-40</t>
    <phoneticPr fontId="21" type="noConversion"/>
  </si>
  <si>
    <t>12Lf-10PT-53</t>
    <phoneticPr fontId="21" type="noConversion"/>
  </si>
  <si>
    <t>12Lf-10F-53</t>
    <phoneticPr fontId="48" type="noConversion"/>
  </si>
  <si>
    <t>12Lf-10F-90</t>
    <phoneticPr fontId="48" type="noConversion"/>
  </si>
  <si>
    <t>1. Date : Nov 07. 2017</t>
    <phoneticPr fontId="21" type="noConversion"/>
  </si>
  <si>
    <t>2. Prepared by : H S . Lee</t>
    <phoneticPr fontId="21" type="noConversion"/>
  </si>
  <si>
    <t xml:space="preserve">3. Test condition : 전용 Jig </t>
    <phoneticPr fontId="21" type="noConversion"/>
  </si>
  <si>
    <t>4. Test standard : 전품연 시험 data 기준 Jig setting (연구소)</t>
    <phoneticPr fontId="21" type="noConversion"/>
  </si>
  <si>
    <t>5. Sample 수 : Model 별 각 3 sets</t>
    <phoneticPr fontId="21" type="noConversion"/>
  </si>
  <si>
    <t>6. Speed 계산 : 구간 평균</t>
    <phoneticPr fontId="21" type="noConversion"/>
  </si>
  <si>
    <t>7. 계산 값 : 1초당 거리 [mm]</t>
    <phoneticPr fontId="21" type="noConversion"/>
  </si>
  <si>
    <t>8. 확정 값 : 3번 반복 측정 하여 가장 높은 값</t>
    <phoneticPr fontId="21" type="noConversion"/>
  </si>
  <si>
    <t>9. 발표 Spec 과의 차이 계산 : 3개의 측정 sample 중 가장 큰 값과 발표 Spec 차이</t>
    <phoneticPr fontId="21" type="noConversion"/>
  </si>
  <si>
    <t>Slow than announce specification</t>
    <phoneticPr fontId="21" type="noConversion"/>
  </si>
  <si>
    <t>No.</t>
    <phoneticPr fontId="21" type="noConversion"/>
  </si>
  <si>
    <t>Speed [mm/sec]/No load speed</t>
    <phoneticPr fontId="21" type="noConversion"/>
  </si>
  <si>
    <t>Remark</t>
    <phoneticPr fontId="21" type="noConversion"/>
  </si>
  <si>
    <t>Max [mm/s]</t>
    <phoneticPr fontId="21" type="noConversion"/>
  </si>
  <si>
    <t>Min [mm/s]</t>
    <phoneticPr fontId="21" type="noConversion"/>
  </si>
  <si>
    <t>X Bar [mm/s]</t>
    <phoneticPr fontId="21" type="noConversion"/>
  </si>
  <si>
    <t>R [mm/s]</t>
    <phoneticPr fontId="21" type="noConversion"/>
  </si>
  <si>
    <t>Sigma</t>
    <phoneticPr fontId="21" type="noConversion"/>
  </si>
  <si>
    <t>Announce Spec
[mm/s]</t>
    <phoneticPr fontId="21" type="noConversion"/>
  </si>
  <si>
    <t>차이[mm]</t>
    <phoneticPr fontId="21" type="noConversion"/>
  </si>
  <si>
    <t>비율[%]</t>
    <phoneticPr fontId="21" type="noConversion"/>
  </si>
  <si>
    <t>L7-20F-3</t>
    <phoneticPr fontId="21" type="noConversion"/>
  </si>
  <si>
    <t>재고 없음</t>
    <phoneticPr fontId="21" type="noConversion"/>
  </si>
  <si>
    <t>PT 기준 F 와의 차이</t>
    <phoneticPr fontId="21" type="noConversion"/>
  </si>
  <si>
    <t>L7-40F-3</t>
    <phoneticPr fontId="21" type="noConversion"/>
  </si>
  <si>
    <t>재고 부족</t>
    <phoneticPr fontId="21" type="noConversion"/>
  </si>
  <si>
    <t>L7-64F-3</t>
    <phoneticPr fontId="21" type="noConversion"/>
  </si>
  <si>
    <t>L7-100F-3</t>
    <phoneticPr fontId="21" type="noConversion"/>
  </si>
  <si>
    <t>12DMc-7S-22</t>
    <phoneticPr fontId="21" type="noConversion"/>
  </si>
  <si>
    <t>12DMc-12S-22</t>
    <phoneticPr fontId="21" type="noConversion"/>
  </si>
  <si>
    <t>불량%</t>
    <phoneticPr fontId="21" type="noConversion"/>
  </si>
  <si>
    <t>D12-6PT-3</t>
  </si>
  <si>
    <t>12D-12S-22</t>
    <phoneticPr fontId="48" type="noConversion"/>
  </si>
  <si>
    <t>L12-64PT-3</t>
  </si>
  <si>
    <t>L12-100F-3</t>
  </si>
  <si>
    <t>#18. Rework Product.</t>
    <phoneticPr fontId="23" type="noConversion"/>
  </si>
  <si>
    <t>L12-20PT-3</t>
  </si>
  <si>
    <t>#Cause of defect</t>
    <phoneticPr fontId="23" type="noConversion"/>
  </si>
  <si>
    <t>L12-50F-4</t>
  </si>
  <si>
    <t>D12-12PT-3</t>
  </si>
  <si>
    <t>D7-12F-3</t>
    <phoneticPr fontId="48" type="noConversion"/>
  </si>
  <si>
    <t>L12-40F-3</t>
  </si>
  <si>
    <t>D7-12PT-3</t>
  </si>
  <si>
    <t>L12-80F-4</t>
  </si>
  <si>
    <t>L12-80PT-4</t>
  </si>
  <si>
    <t>PC Ver 설계 변경내용</t>
    <phoneticPr fontId="12" type="noConversion"/>
  </si>
  <si>
    <t>Ver</t>
    <phoneticPr fontId="12" type="noConversion"/>
  </si>
  <si>
    <t>적용 일자</t>
    <phoneticPr fontId="12" type="noConversion"/>
  </si>
  <si>
    <t>변경파일</t>
    <phoneticPr fontId="12" type="noConversion"/>
  </si>
  <si>
    <t>변경전</t>
    <phoneticPr fontId="12" type="noConversion"/>
  </si>
  <si>
    <t>변경후</t>
    <phoneticPr fontId="12" type="noConversion"/>
  </si>
  <si>
    <t>업데이트 목적</t>
    <phoneticPr fontId="12" type="noConversion"/>
  </si>
  <si>
    <t>1.4G</t>
    <phoneticPr fontId="12" type="noConversion"/>
  </si>
  <si>
    <t>2019.3.15</t>
    <phoneticPr fontId="12" type="noConversion"/>
  </si>
  <si>
    <t>PID값 변경</t>
    <phoneticPr fontId="12" type="noConversion"/>
  </si>
  <si>
    <t>-</t>
    <phoneticPr fontId="12" type="noConversion"/>
  </si>
  <si>
    <t>PID 제어값 개선</t>
    <phoneticPr fontId="12" type="noConversion"/>
  </si>
  <si>
    <t>모션종단의 간헐적 지터현상 개선</t>
    <phoneticPr fontId="12" type="noConversion"/>
  </si>
  <si>
    <t>Overload Shutdown 레벨 조정</t>
    <phoneticPr fontId="12" type="noConversion"/>
  </si>
  <si>
    <t>Overload Shutdonw 기능 덜 민감하게 조정</t>
    <phoneticPr fontId="12" type="noConversion"/>
  </si>
  <si>
    <t>Low voltage error 범위 조정(12V)</t>
    <phoneticPr fontId="12" type="noConversion"/>
  </si>
  <si>
    <t>9V ~ 13V 범위 밖</t>
    <phoneticPr fontId="12" type="noConversion"/>
  </si>
  <si>
    <t>13V 이상에서만 에러 발생(하한값 제거)</t>
    <phoneticPr fontId="12" type="noConversion"/>
  </si>
  <si>
    <t>Low voltage error 범위 조정(7.4V)</t>
    <phoneticPr fontId="12" type="noConversion"/>
  </si>
  <si>
    <t>6V ~ 8.9V 범위 밖</t>
    <phoneticPr fontId="12" type="noConversion"/>
  </si>
  <si>
    <t>8.9V 이상에서만 에러 발생(하한값 제거)</t>
    <phoneticPr fontId="12" type="noConversion"/>
  </si>
  <si>
    <t>Overload Shutdown 리셋</t>
    <phoneticPr fontId="12" type="noConversion"/>
  </si>
  <si>
    <t>전원 재 인가시에만 서보 재 시작</t>
    <phoneticPr fontId="12" type="noConversion"/>
  </si>
  <si>
    <t>Overload shutdonw 이후, Restaret 명령을 이용해 리셋</t>
    <phoneticPr fontId="12" type="noConversion"/>
  </si>
  <si>
    <t>1.5G</t>
    <phoneticPr fontId="12" type="noConversion"/>
  </si>
  <si>
    <t>2019.07.22</t>
    <phoneticPr fontId="12" type="noConversion"/>
  </si>
  <si>
    <t>Overload Protection</t>
    <phoneticPr fontId="12" type="noConversion"/>
  </si>
  <si>
    <t>모델 별 개별 SPEC</t>
    <phoneticPr fontId="12" type="noConversion"/>
  </si>
  <si>
    <t>전 제품 30초 연속 가동시 Motor Cut off(위치 변동 x)</t>
    <phoneticPr fontId="12" type="noConversion"/>
  </si>
  <si>
    <t>Force Limit 기능 삭제</t>
    <phoneticPr fontId="12" type="noConversion"/>
  </si>
  <si>
    <t>Force Limit 기능 삭제</t>
  </si>
  <si>
    <t>Max Force 명칭 변경</t>
    <phoneticPr fontId="12" type="noConversion"/>
  </si>
  <si>
    <t>Max Force</t>
    <phoneticPr fontId="12" type="noConversion"/>
  </si>
  <si>
    <t>Motor Operating Rate로 변경</t>
    <phoneticPr fontId="12" type="noConversion"/>
  </si>
  <si>
    <t>Motor Operatuing rate 범위</t>
    <phoneticPr fontId="12" type="noConversion"/>
  </si>
  <si>
    <t>0~1023</t>
    <phoneticPr fontId="12" type="noConversion"/>
  </si>
  <si>
    <t>400~1023</t>
    <phoneticPr fontId="12" type="noConversion"/>
  </si>
  <si>
    <t>400이하시 모터 미동작</t>
    <phoneticPr fontId="12" type="noConversion"/>
  </si>
  <si>
    <t>Speed 파라메터 제거</t>
    <phoneticPr fontId="12" type="noConversion"/>
  </si>
  <si>
    <t>부자연 스러운 속도제어</t>
    <phoneticPr fontId="12" type="noConversion"/>
  </si>
  <si>
    <t>Motor Operating Rate변경을 통한 간이속도 제어</t>
    <phoneticPr fontId="12" type="noConversion"/>
  </si>
  <si>
    <t>장애물 감지</t>
    <phoneticPr fontId="12" type="noConversion"/>
  </si>
  <si>
    <t>장애물감지시 Force Limit를 400으로 set</t>
    <phoneticPr fontId="12" type="noConversion"/>
  </si>
  <si>
    <t>Compliance Margin</t>
    <phoneticPr fontId="12" type="noConversion"/>
  </si>
  <si>
    <t>Start Compliance와 End Compliance margin으로 변경</t>
    <phoneticPr fontId="12" type="noConversion"/>
  </si>
  <si>
    <t>1.6G</t>
    <phoneticPr fontId="12" type="noConversion"/>
  </si>
  <si>
    <t>2020.05.18</t>
    <phoneticPr fontId="12" type="noConversion"/>
  </si>
  <si>
    <t>Calibration.c</t>
    <phoneticPr fontId="12" type="noConversion"/>
  </si>
  <si>
    <t>Calibration start pwm 400</t>
    <phoneticPr fontId="12" type="noConversion"/>
  </si>
  <si>
    <t>Calibration start pwm 800</t>
    <phoneticPr fontId="12" type="noConversion"/>
  </si>
  <si>
    <t>1.7G</t>
    <phoneticPr fontId="12" type="noConversion"/>
  </si>
  <si>
    <t>2020.10.14</t>
    <phoneticPr fontId="12" type="noConversion"/>
  </si>
  <si>
    <t>SV.c(12V lineup only)</t>
    <phoneticPr fontId="12" type="noConversion"/>
  </si>
  <si>
    <t>#define DEFAULT_DOWN_LIMIT_VOLTAGE 90</t>
    <phoneticPr fontId="12" type="noConversion"/>
  </si>
  <si>
    <t>#define DEFAULT_DOWN_LIMIT_VOLTAGE 70</t>
    <phoneticPr fontId="12" type="noConversion"/>
  </si>
  <si>
    <t>SV.c</t>
    <phoneticPr fontId="12" type="noConversion"/>
  </si>
  <si>
    <t>#define DEFAULT_CW_COMPLIANCE_MARGIN xx
#define DEFAULT_CCW_COMPLIANCE_MARGIN xx</t>
    <phoneticPr fontId="12" type="noConversion"/>
  </si>
  <si>
    <t>#define DEFAULT_CW_COMPLIANCE_MARGIN 7
#define DEFAULT_CCW_COMPLIANCE_MARGIN 7</t>
    <phoneticPr fontId="12" type="noConversion"/>
  </si>
  <si>
    <t>Margin 값 통일</t>
    <phoneticPr fontId="12" type="noConversion"/>
  </si>
  <si>
    <t>Error.c</t>
    <phoneticPr fontId="12" type="noConversion"/>
  </si>
  <si>
    <t>Low Voltage Error 미확인</t>
    <phoneticPr fontId="12" type="noConversion"/>
  </si>
  <si>
    <t>Low Voltage Error 확인</t>
    <phoneticPr fontId="12" type="noConversion"/>
  </si>
  <si>
    <t>MotorDirve.c</t>
    <phoneticPr fontId="12" type="noConversion"/>
  </si>
  <si>
    <t>Moving Update 안함</t>
    <phoneticPr fontId="12" type="noConversion"/>
  </si>
  <si>
    <t>Moving  Update 추가</t>
    <phoneticPr fontId="12" type="noConversion"/>
  </si>
  <si>
    <t>Moving 함수 미적용(부정확 동작)</t>
  </si>
  <si>
    <t>PulsePositioncontrol.c</t>
    <phoneticPr fontId="12" type="noConversion"/>
  </si>
  <si>
    <t>GoalPosition값에 끝단 자르는값 적용</t>
    <phoneticPr fontId="12" type="noConversion"/>
  </si>
  <si>
    <t>PWM/TTL '0'위치 미일치</t>
    <phoneticPr fontId="12" type="noConversion"/>
  </si>
  <si>
    <t>모터 정지시 Break</t>
    <phoneticPr fontId="12" type="noConversion"/>
  </si>
  <si>
    <t>Protocol_RxProcess.c</t>
    <phoneticPr fontId="12" type="noConversion"/>
  </si>
  <si>
    <t>0x84에 ㅡMotor Stop 기능 추가 정지 시 현지위치값을 
GoalPosition 값으로 저장</t>
    <phoneticPr fontId="12" type="noConversion"/>
  </si>
  <si>
    <t>1.8G</t>
    <phoneticPr fontId="12" type="noConversion"/>
  </si>
  <si>
    <t>2021.02.18</t>
    <phoneticPr fontId="12" type="noConversion"/>
  </si>
  <si>
    <t>TTL/PWM 동기화</t>
    <phoneticPr fontId="12" type="noConversion"/>
  </si>
  <si>
    <t>TT/PWM 신호 동기화</t>
    <phoneticPr fontId="12" type="noConversion"/>
  </si>
  <si>
    <t>TTL/PWM 신호 동기화</t>
    <phoneticPr fontId="12" type="noConversion"/>
  </si>
  <si>
    <t>center difference</t>
    <phoneticPr fontId="12" type="noConversion"/>
  </si>
  <si>
    <t>수정가능</t>
    <phoneticPr fontId="12" type="noConversion"/>
  </si>
  <si>
    <t>수정불가</t>
    <phoneticPr fontId="12" type="noConversion"/>
  </si>
  <si>
    <t>1.9G</t>
    <phoneticPr fontId="12" type="noConversion"/>
  </si>
  <si>
    <t>2021.02.22</t>
    <phoneticPr fontId="12" type="noConversion"/>
  </si>
  <si>
    <t>Force Off</t>
    <phoneticPr fontId="12" type="noConversion"/>
  </si>
  <si>
    <t>force Off후 반대 방향 이동 시 튀는현상 (수정 후 발생)
Force Off후에도 Overload 발생 (수정 후 발생)</t>
    <phoneticPr fontId="12" type="noConversion"/>
  </si>
  <si>
    <t>force Off후 반대방향 이동에도 튀지 않음
Force Off후에도 Overload 발생하지 않음</t>
    <phoneticPr fontId="12" type="noConversion"/>
  </si>
  <si>
    <t>V20</t>
    <phoneticPr fontId="12" type="noConversion"/>
  </si>
  <si>
    <t>2021.10.04</t>
    <phoneticPr fontId="12" type="noConversion"/>
  </si>
  <si>
    <t>Baudrate 38400</t>
  </si>
  <si>
    <t>미지원</t>
  </si>
  <si>
    <t>지원</t>
  </si>
  <si>
    <t>메모리 안정화</t>
  </si>
  <si>
    <t>부팅시 메모리 쓰기 진행</t>
  </si>
  <si>
    <t>부팅시 메모리 쓰기 안함</t>
  </si>
  <si>
    <t>전원 부팅시 Force Enable</t>
  </si>
  <si>
    <t>전원 부팅시 Force Disable</t>
  </si>
  <si>
    <t>Return Delay</t>
  </si>
  <si>
    <t>0~255</t>
  </si>
  <si>
    <t>Baudrate에 따른 고정값으로 변경</t>
  </si>
  <si>
    <t>PWN 통신</t>
  </si>
  <si>
    <t>작은 노이즈에도 PWM 반응</t>
  </si>
  <si>
    <t>노이즈에 의한 오동작 방지</t>
  </si>
  <si>
    <t>Position Calibration</t>
  </si>
  <si>
    <t>Min/Max Position Calibration 기능 추가</t>
  </si>
  <si>
    <t>Acceleration Rate/
Deceleration Rate</t>
    <phoneticPr fontId="12" type="noConversion"/>
  </si>
  <si>
    <t>값에 대한 변화가 적음</t>
  </si>
  <si>
    <t>부드러운 제어 기능</t>
  </si>
  <si>
    <t>Erroe state</t>
  </si>
  <si>
    <t>Instruction Error
Overload Error
checksum Error
Range Error 
Stroke Limit Error
Input Voltage Error</t>
    <phoneticPr fontId="12" type="noConversion"/>
  </si>
  <si>
    <t>Overload Error
Input Voltage Error</t>
    <phoneticPr fontId="12" type="noConversion"/>
  </si>
  <si>
    <t>Stroke Pulse with</t>
  </si>
  <si>
    <t>변경가능</t>
  </si>
  <si>
    <t>변경 불가능</t>
  </si>
  <si>
    <t>Center Difference</t>
  </si>
  <si>
    <t>파라메터 삭제 -&gt;고정값</t>
  </si>
  <si>
    <t>Punch/Punch Initial Value</t>
  </si>
  <si>
    <t>Acc 기능에 포함</t>
  </si>
  <si>
    <t>Compliacne Margin</t>
  </si>
  <si>
    <t>고정값</t>
  </si>
  <si>
    <t>FC에서 제공하던 Start /End Compliance Margin 추가</t>
  </si>
  <si>
    <t>제품 표기</t>
  </si>
  <si>
    <t>V1.8</t>
  </si>
  <si>
    <t>V20</t>
  </si>
  <si>
    <t>V21</t>
    <phoneticPr fontId="12" type="noConversion"/>
  </si>
  <si>
    <t>2022.01.14</t>
    <phoneticPr fontId="12" type="noConversion"/>
  </si>
  <si>
    <t>Min Position Calibratiion</t>
  </si>
  <si>
    <t>Max Position Calibratiion</t>
  </si>
  <si>
    <t>PC Ver 모델별 정리</t>
    <phoneticPr fontId="12" type="noConversion"/>
  </si>
  <si>
    <t>업데이트 일자</t>
    <phoneticPr fontId="12" type="noConversion"/>
  </si>
  <si>
    <t>2018.08.10</t>
    <phoneticPr fontId="12" type="noConversion"/>
  </si>
  <si>
    <t>2019.02.19</t>
    <phoneticPr fontId="12" type="noConversion"/>
  </si>
  <si>
    <t>2019.07.19</t>
    <phoneticPr fontId="12" type="noConversion"/>
  </si>
  <si>
    <t>2020.xx.xx</t>
    <phoneticPr fontId="12" type="noConversion"/>
  </si>
  <si>
    <t>펌웨어 Version</t>
    <phoneticPr fontId="12" type="noConversion"/>
  </si>
  <si>
    <t>1.3G</t>
    <phoneticPr fontId="12" type="noConversion"/>
  </si>
  <si>
    <t>D7-6PT-3</t>
  </si>
  <si>
    <t>D7_6F_3</t>
  </si>
  <si>
    <t>D7_12F_3</t>
  </si>
  <si>
    <t>D12-6F-3</t>
  </si>
  <si>
    <t>D12-12F-3</t>
  </si>
  <si>
    <t>L7-20PT-3</t>
    <phoneticPr fontId="12" type="noConversion"/>
  </si>
  <si>
    <t>L7-40PT-3</t>
  </si>
  <si>
    <t>L7-64PT-3</t>
  </si>
  <si>
    <t>L7-100PT-3</t>
  </si>
  <si>
    <t>L12_12PT_3</t>
  </si>
  <si>
    <t>L12-40PT-3</t>
  </si>
  <si>
    <t>L12-100PT-3</t>
  </si>
  <si>
    <t>L12_12F_3</t>
  </si>
  <si>
    <t>L12-20F-3</t>
  </si>
  <si>
    <t>L12-64F-3</t>
  </si>
  <si>
    <t>L12_20PT_4</t>
  </si>
  <si>
    <t>L12_30PT_4</t>
  </si>
  <si>
    <t>L12-50PT-4</t>
  </si>
  <si>
    <t>L12_20F_4</t>
  </si>
  <si>
    <t>L12_30F_4</t>
  </si>
  <si>
    <t>L12_20PT_6</t>
  </si>
  <si>
    <t>L12_30PT_6</t>
  </si>
  <si>
    <t>L12_50PT_6</t>
  </si>
  <si>
    <t>L12_80PT_6</t>
  </si>
  <si>
    <t>L12_20F_6</t>
  </si>
  <si>
    <t>L12_30F_6</t>
  </si>
  <si>
    <t>L12_50F_6</t>
  </si>
  <si>
    <t>L12_80F_6</t>
  </si>
  <si>
    <t>L12_20PT_10</t>
  </si>
  <si>
    <t>L12_30PT_10</t>
  </si>
  <si>
    <t>L12_20F_10</t>
  </si>
  <si>
    <t>L12_30F_10</t>
  </si>
  <si>
    <t>L12-20PT-3ES</t>
    <phoneticPr fontId="48" type="noConversion"/>
  </si>
  <si>
    <t>#19. 은성 글로벌 제품 Model 규격 변경 및 Rod 재질 변경 재작업 생산. 2023년 5월3일</t>
    <phoneticPr fontId="23" type="noConversion"/>
  </si>
  <si>
    <t>L12-20PT-3ES</t>
    <phoneticPr fontId="21" type="noConversion"/>
  </si>
  <si>
    <t>#20. TVS Diode 최초 외주 재작업 적용 2023년 5월 3일 "7E03"</t>
    <phoneticPr fontId="23" type="noConversion"/>
  </si>
  <si>
    <t xml:space="preserve">#21 Cored 제품 V22 최초 적용 2023-05-16 Progressive Automation + 아이씨뱅큐 D12-6PT-3 2pcs </t>
    <phoneticPr fontId="23" type="noConversion"/>
  </si>
  <si>
    <t>D7-6F-3</t>
    <phoneticPr fontId="48" type="noConversion"/>
  </si>
  <si>
    <t>#22. PA사 BSCI 납품용 제품 Goal Position 측정 자료</t>
    <phoneticPr fontId="23" type="noConversion"/>
  </si>
  <si>
    <t>상반기</t>
    <phoneticPr fontId="23" type="noConversion"/>
  </si>
  <si>
    <t>하반기</t>
    <phoneticPr fontId="23" type="noConversion"/>
  </si>
  <si>
    <t>품질 목표</t>
    <phoneticPr fontId="23" type="noConversion"/>
  </si>
  <si>
    <t xml:space="preserve">         항목
 기간</t>
    <phoneticPr fontId="23" type="noConversion"/>
  </si>
  <si>
    <t>년간</t>
    <phoneticPr fontId="23" type="noConversion"/>
  </si>
  <si>
    <t>D7-6F-3</t>
    <phoneticPr fontId="21" type="noConversion"/>
  </si>
  <si>
    <t>17Lf-35F-27</t>
  </si>
  <si>
    <t>17Lf-70F-27</t>
  </si>
  <si>
    <t>17Lf-35F-37</t>
  </si>
  <si>
    <t>17Lf-70F-37</t>
  </si>
  <si>
    <t>17Lf-35F-50</t>
  </si>
  <si>
    <t>17Lf-70F-50</t>
  </si>
  <si>
    <t>17Lf-35F-87</t>
  </si>
  <si>
    <t>17Lf-70F-87</t>
  </si>
  <si>
    <t>D7-12F-3</t>
    <phoneticPr fontId="23" type="noConversion"/>
  </si>
  <si>
    <t>2024년도</t>
    <phoneticPr fontId="23" type="noConversion"/>
  </si>
  <si>
    <t>목표%</t>
    <phoneticPr fontId="23" type="noConversion"/>
  </si>
  <si>
    <t>12Lf-12PT-27EL</t>
    <phoneticPr fontId="48" type="noConversion"/>
  </si>
  <si>
    <t>불량%</t>
    <phoneticPr fontId="23" type="noConversion"/>
  </si>
  <si>
    <t>#23. 은성 설계 변경</t>
    <phoneticPr fontId="23" type="noConversion"/>
  </si>
  <si>
    <t xml:space="preserve">     1. 문제: Metal Rod 사용 제품 연속 사용시 온도 상승 하다가 shut down됨.</t>
    <phoneticPr fontId="23" type="noConversion"/>
  </si>
  <si>
    <t xml:space="preserve">     2. 원인: 연구소 원인 검토 결과firmware shut down program 되어 있으며 SUS Rod 및 이구스 insert 등의 기존 부하와 </t>
    <phoneticPr fontId="23" type="noConversion"/>
  </si>
  <si>
    <t xml:space="preserve">               달라진 부분이 연속 동작시 온도를 상승하게함.</t>
    <phoneticPr fontId="23" type="noConversion"/>
  </si>
  <si>
    <t xml:space="preserve">     3. 해결: firmware의 가감속 부분 수정 Test 완료하여 은성 연구소에 최종 test 의뢰한 결과 아래와 같은 내용으로 개선 통과 양산</t>
    <phoneticPr fontId="23" type="noConversion"/>
  </si>
  <si>
    <t xml:space="preserve">               요청. 2024년 3월 6일 첫 생산</t>
    <phoneticPr fontId="23" type="noConversion"/>
  </si>
  <si>
    <t>IR-UART01</t>
    <phoneticPr fontId="48" type="noConversion"/>
  </si>
  <si>
    <t>IR-UART01</t>
    <phoneticPr fontId="21" type="noConversion"/>
  </si>
  <si>
    <t>연간 불량%</t>
    <phoneticPr fontId="23" type="noConversion"/>
  </si>
  <si>
    <t>12Lf-35PT-27_TR</t>
    <phoneticPr fontId="21" type="noConversion"/>
  </si>
  <si>
    <t>12Lf-35PT-27_TR</t>
    <phoneticPr fontId="48" type="noConversion"/>
  </si>
  <si>
    <t>합계</t>
    <phoneticPr fontId="48" type="noConversion"/>
  </si>
  <si>
    <t>12Lf-12PT-27EL</t>
    <phoneticPr fontId="21" type="noConversion"/>
  </si>
  <si>
    <t>검사수</t>
    <phoneticPr fontId="48" type="noConversion"/>
  </si>
  <si>
    <t>불량수</t>
    <phoneticPr fontId="48" type="noConversion"/>
  </si>
  <si>
    <t>불량%</t>
    <phoneticPr fontId="48" type="noConversion"/>
  </si>
  <si>
    <t>#24. JMT 내방 생산 PP L12-20F-3 (2024-05-13) 제조일자 8F03_v21, 본생산 제품 2024-05, 06</t>
    <phoneticPr fontId="23" type="noConversion"/>
  </si>
  <si>
    <t>17Lf-20F-27</t>
    <phoneticPr fontId="48" type="noConversion"/>
  </si>
  <si>
    <t>17Lf-35F-27</t>
    <phoneticPr fontId="48" type="noConversion"/>
  </si>
  <si>
    <t>17Lf-70F-27</t>
    <phoneticPr fontId="48" type="noConversion"/>
  </si>
  <si>
    <t>17Lf-17F-37</t>
    <phoneticPr fontId="48" type="noConversion"/>
  </si>
  <si>
    <t>17Lf-27F-37</t>
    <phoneticPr fontId="48" type="noConversion"/>
  </si>
  <si>
    <t>17Lf-50F-37</t>
    <phoneticPr fontId="48" type="noConversion"/>
  </si>
  <si>
    <t>17Lf-17F-50</t>
    <phoneticPr fontId="48" type="noConversion"/>
  </si>
  <si>
    <t>17Lf-27F-50</t>
    <phoneticPr fontId="48" type="noConversion"/>
  </si>
  <si>
    <t>17Lf-50F-50</t>
    <phoneticPr fontId="48" type="noConversion"/>
  </si>
  <si>
    <t>17Lf-17F-87</t>
    <phoneticPr fontId="48" type="noConversion"/>
  </si>
  <si>
    <t>17Lf-27F-87</t>
    <phoneticPr fontId="48" type="noConversion"/>
  </si>
  <si>
    <t>17Lf-50F-87</t>
    <phoneticPr fontId="48" type="noConversion"/>
  </si>
  <si>
    <t>Gap</t>
    <phoneticPr fontId="23" type="noConversion"/>
  </si>
  <si>
    <t>d</t>
    <phoneticPr fontId="53" type="noConversion"/>
  </si>
  <si>
    <t>GC 200</t>
    <phoneticPr fontId="23" type="noConversion"/>
  </si>
  <si>
    <t>CH Dead</t>
    <phoneticPr fontId="23" type="noConversion"/>
  </si>
  <si>
    <t>#25. 17파이 firmware V1.1.0 첫적용 2024년 11월 7일</t>
    <phoneticPr fontId="23" type="noConversion"/>
  </si>
  <si>
    <t>Defect</t>
    <phoneticPr fontId="23" type="noConversion"/>
  </si>
  <si>
    <t>2025년도</t>
    <phoneticPr fontId="23" type="noConversion"/>
  </si>
  <si>
    <t>2025년도 공정 검사 현황</t>
    <phoneticPr fontId="23" type="noConversion"/>
  </si>
  <si>
    <t>Over 
Current</t>
    <phoneticPr fontId="23" type="noConversion"/>
  </si>
  <si>
    <t>Progressive BSCI</t>
    <phoneticPr fontId="21" type="noConversion"/>
  </si>
  <si>
    <t>Linear servo PC</t>
  </si>
  <si>
    <t>9A02_v21</t>
    <phoneticPr fontId="21" type="noConversion"/>
  </si>
  <si>
    <t>전수</t>
  </si>
  <si>
    <t>Linear servo PC</t>
    <phoneticPr fontId="21" type="noConversion"/>
  </si>
  <si>
    <t>L12-20F-3</t>
    <phoneticPr fontId="21" type="noConversion"/>
  </si>
  <si>
    <t>1. PA-12-450R-BSCI(PA-12-10645012R)
2. 고객 사양 Min Position setting</t>
    <phoneticPr fontId="21" type="noConversion"/>
  </si>
  <si>
    <t>9A06_v21</t>
    <phoneticPr fontId="21" type="noConversion"/>
  </si>
  <si>
    <t>1. PA-12-224R-BSCI(PA-12-10622412R)
2 고객 사양 Min Position setting</t>
    <phoneticPr fontId="21" type="noConversion"/>
  </si>
  <si>
    <t>ETC</t>
    <phoneticPr fontId="21" type="noConversion"/>
  </si>
  <si>
    <t>Mini S/W</t>
  </si>
  <si>
    <t>12L-35S-22</t>
  </si>
  <si>
    <t>9A07</t>
    <phoneticPr fontId="21" type="noConversion"/>
  </si>
  <si>
    <t>Linear servo FC</t>
  </si>
  <si>
    <t>12Lf-35PT-27</t>
  </si>
  <si>
    <t>9A07_2.1</t>
    <phoneticPr fontId="21" type="noConversion"/>
  </si>
  <si>
    <t>12Lf-12F-27</t>
  </si>
  <si>
    <t>9A07_v2.1</t>
    <phoneticPr fontId="21" type="noConversion"/>
  </si>
  <si>
    <t>12Lf-78F-53</t>
  </si>
  <si>
    <t>9A08_v2.1</t>
    <phoneticPr fontId="21" type="noConversion"/>
  </si>
  <si>
    <t>12Lf-17F-40</t>
  </si>
  <si>
    <t>9A09_v2.1</t>
    <phoneticPr fontId="21" type="noConversion"/>
  </si>
  <si>
    <t>12Lf-20PT-27</t>
  </si>
  <si>
    <t>9A10_v2.1</t>
    <phoneticPr fontId="21" type="noConversion"/>
  </si>
  <si>
    <t>9A13_v2.1</t>
    <phoneticPr fontId="21" type="noConversion"/>
  </si>
  <si>
    <t>12Lf-42F-40</t>
  </si>
  <si>
    <t>9A14_v2.1</t>
    <phoneticPr fontId="21" type="noConversion"/>
  </si>
  <si>
    <t>9A22_v21 AM</t>
    <phoneticPr fontId="21" type="noConversion"/>
  </si>
  <si>
    <t>1. Motor operating rate 500
2. 아그네스 전용 firmware
3. Present Position Graph 이상무</t>
    <phoneticPr fontId="21" type="noConversion"/>
  </si>
  <si>
    <t>12Lf-35F-27</t>
  </si>
  <si>
    <t>17Lf-20F-27</t>
  </si>
  <si>
    <t>9A15_v1.1.0</t>
    <phoneticPr fontId="21" type="noConversion"/>
  </si>
  <si>
    <t>12Lf-55F-27</t>
  </si>
  <si>
    <t>9A15_v2.1</t>
    <phoneticPr fontId="21" type="noConversion"/>
  </si>
  <si>
    <t>17Lf-27F-50</t>
  </si>
  <si>
    <t>9A15_v1.1.0</t>
    <phoneticPr fontId="21" type="noConversion"/>
  </si>
  <si>
    <t>12Lf-12PT-27</t>
  </si>
  <si>
    <t>9A16_v2.1</t>
    <phoneticPr fontId="21" type="noConversion"/>
  </si>
  <si>
    <t>불량 수</t>
    <phoneticPr fontId="48" type="noConversion"/>
  </si>
  <si>
    <t>생산수(양품수)</t>
    <phoneticPr fontId="48" type="noConversion"/>
  </si>
  <si>
    <t>양품수(생산수)</t>
    <phoneticPr fontId="48" type="noConversion"/>
  </si>
  <si>
    <t>12Lf-78PT-53</t>
  </si>
  <si>
    <t>9A17_v2.1</t>
    <phoneticPr fontId="21" type="noConversion"/>
  </si>
  <si>
    <t>12Lf-20F-27</t>
  </si>
  <si>
    <t>12Lf-10F-40</t>
  </si>
  <si>
    <t>9A20_v2.1</t>
    <phoneticPr fontId="21" type="noConversion"/>
  </si>
  <si>
    <t>12Lf-27PT-90</t>
  </si>
  <si>
    <t>9A21_v2.1</t>
    <phoneticPr fontId="21" type="noConversion"/>
  </si>
  <si>
    <t>12Lf-17PT-90</t>
    <phoneticPr fontId="21" type="noConversion"/>
  </si>
  <si>
    <t>12Lf-27PT-90</t>
    <phoneticPr fontId="21" type="noConversion"/>
  </si>
  <si>
    <t>월 별 직행 [%]</t>
    <phoneticPr fontId="48" type="noConversion"/>
  </si>
  <si>
    <t>불량 %</t>
    <phoneticPr fontId="48" type="noConversion"/>
  </si>
  <si>
    <t>작업일수(일)</t>
    <phoneticPr fontId="23" type="noConversion"/>
  </si>
  <si>
    <t>UPH(개)</t>
    <phoneticPr fontId="23" type="noConversion"/>
  </si>
  <si>
    <t>목표UPH(개)</t>
    <phoneticPr fontId="23" type="noConversion"/>
  </si>
  <si>
    <t>인당 생산수/day</t>
    <phoneticPr fontId="23" type="noConversion"/>
  </si>
  <si>
    <t>합계</t>
    <phoneticPr fontId="23" type="noConversion"/>
  </si>
  <si>
    <t>목표 달성 %</t>
    <phoneticPr fontId="23" type="noConversion"/>
  </si>
  <si>
    <t>유효 생산 수</t>
    <phoneticPr fontId="23" type="noConversion"/>
  </si>
  <si>
    <t>작업 일수:</t>
    <phoneticPr fontId="21" type="noConversion"/>
  </si>
  <si>
    <t>일일 생산 목표(개):</t>
    <phoneticPr fontId="21" type="noConversion"/>
  </si>
  <si>
    <t>ETC</t>
    <phoneticPr fontId="23" type="noConversion"/>
  </si>
  <si>
    <t>17Lf-17F-50</t>
  </si>
  <si>
    <t>9B04_v1.1.0</t>
    <phoneticPr fontId="23" type="noConversion"/>
  </si>
  <si>
    <t>9B05_v2.1</t>
    <phoneticPr fontId="23" type="noConversion"/>
  </si>
  <si>
    <t>월/일</t>
    <phoneticPr fontId="48" type="noConversion"/>
  </si>
  <si>
    <t>가동%</t>
    <phoneticPr fontId="48" type="noConversion"/>
  </si>
  <si>
    <t>가동[%]</t>
    <phoneticPr fontId="23" type="noConversion"/>
  </si>
  <si>
    <t>12Lf-27F-90</t>
  </si>
  <si>
    <t>비가동
원인</t>
    <phoneticPr fontId="48" type="noConversion"/>
  </si>
  <si>
    <t>휴가</t>
    <phoneticPr fontId="48" type="noConversion"/>
  </si>
  <si>
    <t>12Lf-100F-27</t>
  </si>
  <si>
    <t>작업 
일수/day</t>
    <phoneticPr fontId="48" type="noConversion"/>
  </si>
  <si>
    <t>목표
달성%</t>
    <phoneticPr fontId="48" type="noConversion"/>
  </si>
  <si>
    <t>목표
미달성 원인</t>
    <phoneticPr fontId="48" type="noConversion"/>
  </si>
  <si>
    <t>9B05_v2.1</t>
    <phoneticPr fontId="23" type="noConversion"/>
  </si>
  <si>
    <t>안전 재고</t>
    <phoneticPr fontId="48" type="noConversion"/>
  </si>
  <si>
    <t>9B06_v2.1</t>
    <phoneticPr fontId="23" type="noConversion"/>
  </si>
  <si>
    <t>※양품(검사 합격품) 기준</t>
    <phoneticPr fontId="48" type="noConversion"/>
  </si>
  <si>
    <t>보유
Capa/월(人)</t>
    <phoneticPr fontId="48" type="noConversion"/>
  </si>
  <si>
    <t>유효
Capa/월(人)</t>
    <phoneticPr fontId="48" type="noConversion"/>
  </si>
  <si>
    <t>일일
평균/일(人)</t>
    <phoneticPr fontId="48" type="noConversion"/>
  </si>
  <si>
    <t>12Lf-12PT-27EL</t>
  </si>
  <si>
    <t>9B06_v1.5EL</t>
    <phoneticPr fontId="23" type="noConversion"/>
  </si>
  <si>
    <t>1. 파생 모델 사양
2. Stroke: 30mm</t>
    <phoneticPr fontId="23" type="noConversion"/>
  </si>
  <si>
    <t>12Lf-17PT-40</t>
  </si>
  <si>
    <t>9B07_v2.1</t>
    <phoneticPr fontId="23" type="noConversion"/>
  </si>
  <si>
    <t xml:space="preserve">  </t>
    <phoneticPr fontId="23" type="noConversion"/>
  </si>
  <si>
    <t>양품 수(실적)</t>
    <phoneticPr fontId="23" type="noConversion"/>
  </si>
  <si>
    <t>12L-100S-22</t>
  </si>
  <si>
    <t>9B07</t>
    <phoneticPr fontId="23" type="noConversion"/>
  </si>
  <si>
    <t>9B10_v2.1</t>
    <phoneticPr fontId="23" type="noConversion"/>
  </si>
  <si>
    <t>9B10_v22</t>
    <phoneticPr fontId="23" type="noConversion"/>
  </si>
  <si>
    <t>12Lf-17F-53</t>
  </si>
  <si>
    <t>9B11_v2.1</t>
    <phoneticPr fontId="23" type="noConversion"/>
  </si>
  <si>
    <t>생산공수 Linear 27mm</t>
    <phoneticPr fontId="53" type="noConversion"/>
  </si>
  <si>
    <t>No:</t>
    <phoneticPr fontId="53" type="noConversion"/>
  </si>
  <si>
    <t>품명</t>
    <phoneticPr fontId="53" type="noConversion"/>
  </si>
  <si>
    <t>공정</t>
    <phoneticPr fontId="53" type="noConversion"/>
  </si>
  <si>
    <t>원자재</t>
    <phoneticPr fontId="53" type="noConversion"/>
  </si>
  <si>
    <t>소요량</t>
    <phoneticPr fontId="53" type="noConversion"/>
  </si>
  <si>
    <t>1개(초)</t>
    <phoneticPr fontId="53" type="noConversion"/>
  </si>
  <si>
    <t>1개(분)</t>
    <phoneticPr fontId="53" type="noConversion"/>
  </si>
  <si>
    <t>1시간(생산량)</t>
    <phoneticPr fontId="53" type="noConversion"/>
  </si>
  <si>
    <t>8시간  (생산량)</t>
    <phoneticPr fontId="53" type="noConversion"/>
  </si>
  <si>
    <t>Potentiometer</t>
    <phoneticPr fontId="53" type="noConversion"/>
  </si>
  <si>
    <t>준비작업</t>
    <phoneticPr fontId="53" type="noConversion"/>
  </si>
  <si>
    <t>XLS3201-9001-0B10K</t>
    <phoneticPr fontId="53" type="noConversion"/>
  </si>
  <si>
    <t>Motor</t>
    <phoneticPr fontId="53" type="noConversion"/>
  </si>
  <si>
    <t>Gear box 조립</t>
    <phoneticPr fontId="53" type="noConversion"/>
  </si>
  <si>
    <t>Motor 12V (15T)</t>
    <phoneticPr fontId="53" type="noConversion"/>
  </si>
  <si>
    <t>P/T Middle Case</t>
    <phoneticPr fontId="53" type="noConversion"/>
  </si>
  <si>
    <t>P/T TOP Case</t>
    <phoneticPr fontId="53" type="noConversion"/>
  </si>
  <si>
    <t>SUS ROD</t>
    <phoneticPr fontId="53" type="noConversion"/>
  </si>
  <si>
    <t>STROKE CASE</t>
    <phoneticPr fontId="53" type="noConversion"/>
  </si>
  <si>
    <t>반제품</t>
    <phoneticPr fontId="53" type="noConversion"/>
  </si>
  <si>
    <t>조립</t>
    <phoneticPr fontId="53" type="noConversion"/>
  </si>
  <si>
    <t>-</t>
    <phoneticPr fontId="53" type="noConversion"/>
  </si>
  <si>
    <t>Stroke+motor+pcb</t>
    <phoneticPr fontId="53" type="noConversion"/>
  </si>
  <si>
    <t>Firmware writing</t>
    <phoneticPr fontId="53" type="noConversion"/>
  </si>
  <si>
    <t>작업</t>
    <phoneticPr fontId="53" type="noConversion"/>
  </si>
  <si>
    <t>computer</t>
    <phoneticPr fontId="53" type="noConversion"/>
  </si>
  <si>
    <t>LENS 작업</t>
    <phoneticPr fontId="53" type="noConversion"/>
  </si>
  <si>
    <t>LENS</t>
    <phoneticPr fontId="53" type="noConversion"/>
  </si>
  <si>
    <t>Motor case top</t>
    <phoneticPr fontId="53" type="noConversion"/>
  </si>
  <si>
    <t>완제품</t>
    <phoneticPr fontId="53" type="noConversion"/>
  </si>
  <si>
    <t>무드볼트</t>
    <phoneticPr fontId="53" type="noConversion"/>
  </si>
  <si>
    <t>Rod Linkage</t>
    <phoneticPr fontId="53" type="noConversion"/>
  </si>
  <si>
    <t>Accessory</t>
    <phoneticPr fontId="53" type="noConversion"/>
  </si>
  <si>
    <t>Hinge</t>
    <phoneticPr fontId="53" type="noConversion"/>
  </si>
  <si>
    <t>Accessory (길이)</t>
    <phoneticPr fontId="53" type="noConversion"/>
  </si>
  <si>
    <t>포장용 렌치머리볼트</t>
    <phoneticPr fontId="53" type="noConversion"/>
  </si>
  <si>
    <t>Packing</t>
    <phoneticPr fontId="53" type="noConversion"/>
  </si>
  <si>
    <t>Repair</t>
    <phoneticPr fontId="53" type="noConversion"/>
  </si>
  <si>
    <t>생산량 (1명)</t>
    <phoneticPr fontId="53" type="noConversion"/>
  </si>
  <si>
    <t>1일</t>
    <phoneticPr fontId="53" type="noConversion"/>
  </si>
  <si>
    <t>CAPA / Model</t>
    <phoneticPr fontId="53" type="noConversion"/>
  </si>
  <si>
    <t>PC Version</t>
    <phoneticPr fontId="53" type="noConversion"/>
  </si>
  <si>
    <t>FC Version</t>
    <phoneticPr fontId="53" type="noConversion"/>
  </si>
  <si>
    <t>Switch Version</t>
    <phoneticPr fontId="53" type="noConversion"/>
  </si>
  <si>
    <t>Accessories</t>
    <phoneticPr fontId="53" type="noConversion"/>
  </si>
  <si>
    <t>Remark</t>
    <phoneticPr fontId="53" type="noConversion"/>
  </si>
  <si>
    <t>27mm</t>
    <phoneticPr fontId="53" type="noConversion"/>
  </si>
  <si>
    <t>40mm</t>
    <phoneticPr fontId="53" type="noConversion"/>
  </si>
  <si>
    <t>56mm</t>
    <phoneticPr fontId="53" type="noConversion"/>
  </si>
  <si>
    <t>90mm</t>
    <phoneticPr fontId="53" type="noConversion"/>
  </si>
  <si>
    <t>22mm</t>
    <phoneticPr fontId="53" type="noConversion"/>
  </si>
  <si>
    <t>USB 01,02</t>
    <phoneticPr fontId="53" type="noConversion"/>
  </si>
  <si>
    <t>IR-CT01</t>
    <phoneticPr fontId="53" type="noConversion"/>
  </si>
  <si>
    <t>IR-STS01</t>
    <phoneticPr fontId="53" type="noConversion"/>
  </si>
  <si>
    <t>IR-STS02</t>
    <phoneticPr fontId="53" type="noConversion"/>
  </si>
  <si>
    <t>IR-MB02</t>
    <phoneticPr fontId="53" type="noConversion"/>
  </si>
  <si>
    <t>IR-MB03</t>
    <phoneticPr fontId="53" type="noConversion"/>
  </si>
  <si>
    <t>IR-MB03 A</t>
    <phoneticPr fontId="53" type="noConversion"/>
  </si>
  <si>
    <t>IR-MB03 B</t>
    <phoneticPr fontId="53" type="noConversion"/>
  </si>
  <si>
    <t>IR-MB03 C</t>
    <phoneticPr fontId="53" type="noConversion"/>
  </si>
  <si>
    <t>IR-MB04</t>
    <phoneticPr fontId="53" type="noConversion"/>
  </si>
  <si>
    <t>IR-GT01</t>
    <phoneticPr fontId="53" type="noConversion"/>
  </si>
  <si>
    <t>IR-EB01</t>
    <phoneticPr fontId="53" type="noConversion"/>
  </si>
  <si>
    <t>IR-MC01</t>
    <phoneticPr fontId="53" type="noConversion"/>
  </si>
  <si>
    <t>IR-MC02</t>
  </si>
  <si>
    <t>IR-MC03</t>
  </si>
  <si>
    <t>IR-MC04</t>
    <phoneticPr fontId="53" type="noConversion"/>
  </si>
  <si>
    <t>IR-EW01</t>
    <phoneticPr fontId="53" type="noConversion"/>
  </si>
  <si>
    <t>IR-EW02</t>
  </si>
  <si>
    <t>IR-EW03</t>
  </si>
  <si>
    <t>IR-EW04</t>
  </si>
  <si>
    <t>IR-EW05</t>
  </si>
  <si>
    <t>IR-EW06</t>
  </si>
  <si>
    <t>IR-EW07</t>
  </si>
  <si>
    <t>IR-EW08</t>
  </si>
  <si>
    <t>IR-EW09</t>
  </si>
  <si>
    <t>IR-EW10</t>
  </si>
  <si>
    <t>UPH [PCS/H]</t>
    <phoneticPr fontId="53" type="noConversion"/>
  </si>
  <si>
    <t>작업 시간[H]</t>
    <phoneticPr fontId="53" type="noConversion"/>
  </si>
  <si>
    <t>1인 기준 1일 생산 수량(포장 포함)</t>
    <phoneticPr fontId="53" type="noConversion"/>
  </si>
  <si>
    <t>월간 유효일수 [day]</t>
    <phoneticPr fontId="53" type="noConversion"/>
  </si>
  <si>
    <t>월 생산 가능 수량 [PCS]</t>
    <phoneticPr fontId="53" type="noConversion"/>
  </si>
  <si>
    <t># 제품 용 Accessory 외주 처리 자공정 단순 포장 기준</t>
    <phoneticPr fontId="53" type="noConversion"/>
  </si>
  <si>
    <t>Opinion(의견)</t>
    <phoneticPr fontId="53" type="noConversion"/>
  </si>
  <si>
    <t>항목</t>
    <phoneticPr fontId="48" type="noConversion"/>
  </si>
  <si>
    <t>수량</t>
    <phoneticPr fontId="48" type="noConversion"/>
  </si>
  <si>
    <t>점유%</t>
    <phoneticPr fontId="48" type="noConversion"/>
  </si>
  <si>
    <t>총 양품수</t>
    <phoneticPr fontId="48" type="noConversion"/>
  </si>
  <si>
    <t>Servo Total</t>
    <phoneticPr fontId="48" type="noConversion"/>
  </si>
  <si>
    <t>비 servo</t>
    <phoneticPr fontId="48" type="noConversion"/>
  </si>
  <si>
    <t>길이 Version</t>
    <phoneticPr fontId="48" type="noConversion"/>
  </si>
  <si>
    <t>순 Servo</t>
    <phoneticPr fontId="48" type="noConversion"/>
  </si>
  <si>
    <t>27mm</t>
    <phoneticPr fontId="48" type="noConversion"/>
  </si>
  <si>
    <t>UPH</t>
    <phoneticPr fontId="48" type="noConversion"/>
  </si>
  <si>
    <t>길이V</t>
    <phoneticPr fontId="48" type="noConversion"/>
  </si>
  <si>
    <t>27mm</t>
    <phoneticPr fontId="48" type="noConversion"/>
  </si>
  <si>
    <t>Model</t>
    <phoneticPr fontId="48" type="noConversion"/>
  </si>
  <si>
    <t>비고</t>
    <phoneticPr fontId="48" type="noConversion"/>
  </si>
  <si>
    <t>Total:</t>
    <phoneticPr fontId="48" type="noConversion"/>
  </si>
  <si>
    <t>Non Actuator</t>
    <phoneticPr fontId="48" type="noConversion"/>
  </si>
  <si>
    <t>IR-USB02</t>
    <phoneticPr fontId="48" type="noConversion"/>
  </si>
  <si>
    <t>IR-USB03</t>
  </si>
  <si>
    <t>IR-CT01</t>
    <phoneticPr fontId="48" type="noConversion"/>
  </si>
  <si>
    <t>IR-UART01</t>
    <phoneticPr fontId="48" type="noConversion"/>
  </si>
  <si>
    <t>양품수</t>
    <phoneticPr fontId="48" type="noConversion"/>
  </si>
  <si>
    <t>연생산 보유 capa</t>
    <phoneticPr fontId="48" type="noConversion"/>
  </si>
  <si>
    <t>Servo 치환</t>
    <phoneticPr fontId="48" type="noConversion"/>
  </si>
  <si>
    <t>Servo 기준 실질 연생산 합계</t>
    <phoneticPr fontId="48" type="noConversion"/>
  </si>
  <si>
    <t>12L-55S-22</t>
  </si>
  <si>
    <t>9B14</t>
    <phoneticPr fontId="23" type="noConversion"/>
  </si>
  <si>
    <t>생산 인원(人)</t>
    <phoneticPr fontId="23" type="noConversion"/>
  </si>
  <si>
    <t>일일 평균 작업 인원</t>
    <phoneticPr fontId="23" type="noConversion"/>
  </si>
  <si>
    <t>휴가</t>
    <phoneticPr fontId="48" type="noConversion"/>
  </si>
  <si>
    <t>월 생산 목표(개)</t>
    <phoneticPr fontId="23" type="noConversion"/>
  </si>
  <si>
    <t>월 생산 수(개)</t>
    <phoneticPr fontId="23" type="noConversion"/>
  </si>
  <si>
    <t>실적</t>
    <phoneticPr fontId="48" type="noConversion"/>
  </si>
  <si>
    <t>Model 별 UPH</t>
    <phoneticPr fontId="48" type="noConversion"/>
  </si>
  <si>
    <t>검사 수[EA]</t>
    <phoneticPr fontId="48" type="noConversion"/>
  </si>
  <si>
    <t>불량 수[EA]</t>
    <phoneticPr fontId="48" type="noConversion"/>
  </si>
  <si>
    <t>양품 수[EA]</t>
    <phoneticPr fontId="48" type="noConversion"/>
  </si>
  <si>
    <t>9B17_v2.1</t>
    <phoneticPr fontId="23" type="noConversion"/>
  </si>
  <si>
    <t>항목/월</t>
    <phoneticPr fontId="48" type="noConversion"/>
  </si>
  <si>
    <t>Lots 수</t>
    <phoneticPr fontId="48" type="noConversion"/>
  </si>
  <si>
    <t>출하 수</t>
    <phoneticPr fontId="48" type="noConversion"/>
  </si>
  <si>
    <t>2025년 출하 검사 현황</t>
    <phoneticPr fontId="48" type="noConversion"/>
  </si>
  <si>
    <t>합계</t>
    <phoneticPr fontId="48" type="noConversion"/>
  </si>
  <si>
    <t>연 가동%</t>
    <phoneticPr fontId="48" type="noConversion"/>
  </si>
  <si>
    <t>연 생산 목표
(개)</t>
    <phoneticPr fontId="48" type="noConversion"/>
  </si>
  <si>
    <t>연간
실적(개)</t>
    <phoneticPr fontId="48" type="noConversion"/>
  </si>
  <si>
    <t>비 가동
원인</t>
    <phoneticPr fontId="48" type="noConversion"/>
  </si>
  <si>
    <t>휴가</t>
    <phoneticPr fontId="48" type="noConversion"/>
  </si>
  <si>
    <t>미 달성
사유</t>
    <phoneticPr fontId="48" type="noConversion"/>
  </si>
  <si>
    <t>2025년 공정 검사 현황</t>
    <phoneticPr fontId="48" type="noConversion"/>
  </si>
  <si>
    <t>12L-100S-22MI</t>
  </si>
  <si>
    <t>12L-100S-22MI</t>
    <phoneticPr fontId="21" type="noConversion"/>
  </si>
  <si>
    <t>12Lf-42PT-40</t>
  </si>
  <si>
    <t>9B20_v2.1</t>
    <phoneticPr fontId="23" type="noConversion"/>
  </si>
  <si>
    <t>12L-100S-22MI</t>
    <phoneticPr fontId="48" type="noConversion"/>
  </si>
  <si>
    <t>12Lf-42F-53</t>
  </si>
  <si>
    <t>9B22_v2.1</t>
    <phoneticPr fontId="23" type="noConversion"/>
  </si>
  <si>
    <t>12Lf-42PT-53</t>
    <phoneticPr fontId="23" type="noConversion"/>
  </si>
  <si>
    <t>9B21_v2.1</t>
    <phoneticPr fontId="23" type="noConversion"/>
  </si>
  <si>
    <t>연간 목표 
달성%</t>
    <phoneticPr fontId="48" type="noConversion"/>
  </si>
  <si>
    <t>누적
미달성(개)</t>
    <phoneticPr fontId="48" type="noConversion"/>
  </si>
  <si>
    <t>12Lf-55F-53</t>
  </si>
  <si>
    <t>9B24_v2.1</t>
    <phoneticPr fontId="23" type="noConversion"/>
  </si>
  <si>
    <t>12Lf-55PT-53</t>
  </si>
  <si>
    <t>12Lf-55F-40</t>
  </si>
  <si>
    <t>12Lf-55PT-40</t>
  </si>
  <si>
    <t>12Lf-75PT-27</t>
  </si>
  <si>
    <t>12Lf-75PT-27</t>
    <phoneticPr fontId="48" type="noConversion"/>
  </si>
  <si>
    <t>12Lf-75F-27</t>
  </si>
  <si>
    <t>12Lf-75F-27</t>
    <phoneticPr fontId="48" type="noConversion"/>
  </si>
  <si>
    <t>12Lf-75PT-27</t>
    <phoneticPr fontId="21" type="noConversion"/>
  </si>
  <si>
    <t>12Lf-75F-27</t>
    <phoneticPr fontId="21" type="noConversion"/>
  </si>
  <si>
    <t>IR-IM01</t>
    <phoneticPr fontId="21" type="noConversion"/>
  </si>
  <si>
    <t>IR-IM02</t>
    <phoneticPr fontId="21" type="noConversion"/>
  </si>
  <si>
    <t>12Lf-42PT-53</t>
  </si>
  <si>
    <t>12Lf-27PT-53</t>
  </si>
  <si>
    <t>9B25_v2.1</t>
    <phoneticPr fontId="23" type="noConversion"/>
  </si>
  <si>
    <t>불량%</t>
    <phoneticPr fontId="48" type="noConversion"/>
  </si>
  <si>
    <t>연간
불량 %</t>
    <phoneticPr fontId="48" type="noConversion"/>
  </si>
  <si>
    <t>IR-IM01</t>
    <phoneticPr fontId="48" type="noConversion"/>
  </si>
  <si>
    <t>IR-IM02</t>
  </si>
  <si>
    <t>연간 
작업 일수
(日)</t>
    <phoneticPr fontId="48" type="noConversion"/>
  </si>
  <si>
    <t>9B26_v22</t>
    <phoneticPr fontId="23" type="noConversion"/>
  </si>
  <si>
    <t>9B27_v22</t>
    <phoneticPr fontId="23" type="noConversion"/>
  </si>
  <si>
    <t>12Lf-17PT-90</t>
  </si>
  <si>
    <t>9B27_v2.1</t>
    <phoneticPr fontId="23" type="noConversion"/>
  </si>
  <si>
    <t>생산 CAPA
여유 %</t>
    <phoneticPr fontId="48" type="noConversion"/>
  </si>
  <si>
    <t>연간 
CAPA 여유%</t>
    <phoneticPr fontId="48" type="noConversion"/>
  </si>
  <si>
    <t>UPH:</t>
    <phoneticPr fontId="23" type="noConversion"/>
  </si>
  <si>
    <t>연간 UPH
(개)</t>
    <phoneticPr fontId="48" type="noConversion"/>
  </si>
  <si>
    <t>9B28</t>
    <phoneticPr fontId="23" type="noConversion"/>
  </si>
  <si>
    <t>Slip</t>
    <phoneticPr fontId="23" type="noConversion"/>
  </si>
  <si>
    <t>12Lf-100PT-27</t>
  </si>
  <si>
    <t>9C06_v2.1</t>
    <phoneticPr fontId="23" type="noConversion"/>
  </si>
  <si>
    <t>12Lf-78F-40</t>
  </si>
  <si>
    <t>9C07_v2.1</t>
    <phoneticPr fontId="23" type="noConversion"/>
  </si>
  <si>
    <t>12Lf-27F-40</t>
  </si>
  <si>
    <t>9C10_v2.1</t>
    <phoneticPr fontId="23" type="noConversion"/>
  </si>
  <si>
    <t>17Lf-17F-87</t>
  </si>
  <si>
    <t>9C11_v1.1.0</t>
    <phoneticPr fontId="23" type="noConversion"/>
  </si>
  <si>
    <t>Specification of Linear Servo(PC Version)</t>
    <phoneticPr fontId="53" type="noConversion"/>
  </si>
  <si>
    <t>Primium</t>
  </si>
  <si>
    <t>Speed Spec: ± 10%</t>
    <phoneticPr fontId="53" type="noConversion"/>
  </si>
  <si>
    <t>Model</t>
  </si>
  <si>
    <t>Rated Load
(Stall=Rated×6)</t>
    <phoneticPr fontId="53" type="noConversion"/>
  </si>
  <si>
    <t>OperatingVoltage
[V]</t>
  </si>
  <si>
    <t>Max Stroke range  
±0.5[mm]</t>
    <phoneticPr fontId="53" type="noConversion"/>
  </si>
  <si>
    <t>Default Stroke range 
±0.5[mm]</t>
    <phoneticPr fontId="53" type="noConversion"/>
  </si>
  <si>
    <t>Idle Current
[mA]</t>
    <phoneticPr fontId="53" type="noConversion"/>
  </si>
  <si>
    <t>No Load Running
Current
[㎃]</t>
    <phoneticPr fontId="53" type="noConversion"/>
  </si>
  <si>
    <t>MAX Current
[mA]</t>
    <phoneticPr fontId="53" type="noConversion"/>
  </si>
  <si>
    <t>Straightness [≤ ㎛]</t>
  </si>
  <si>
    <t>Jitter @
Chettering</t>
  </si>
  <si>
    <t>Bounding
[mm]</t>
  </si>
  <si>
    <t>Sliding
[mm]</t>
  </si>
  <si>
    <t>Precision 
of
Repeatability
[≤ ㎛]</t>
  </si>
  <si>
    <t>Linearity
[≤ ㎛]</t>
    <phoneticPr fontId="53" type="noConversion"/>
  </si>
  <si>
    <t>Low   Warning
Voltage
[V]</t>
  </si>
  <si>
    <t>High   Warning
Voltage
[V]</t>
  </si>
  <si>
    <t xml:space="preserve"> Maxium Speed
[mm/sec]</t>
    <phoneticPr fontId="53" type="noConversion"/>
  </si>
  <si>
    <t>Noise
Level
(No load)
[㏈]</t>
  </si>
  <si>
    <t>Noise 
Frequency
(No load)
[㎐]</t>
  </si>
  <si>
    <t>Default  Neutral 
Pulse 
Time[㎲]</t>
    <phoneticPr fontId="53" type="noConversion"/>
  </si>
  <si>
    <t>Default Traveling 
Pulse 
Time[㎲]</t>
    <phoneticPr fontId="53" type="noConversion"/>
  </si>
  <si>
    <t>Gear
Reduction
Ratio</t>
    <phoneticPr fontId="53" type="noConversion"/>
  </si>
  <si>
    <t>LED 동작</t>
    <phoneticPr fontId="53" type="noConversion"/>
  </si>
  <si>
    <t>L12-12PT-3</t>
    <phoneticPr fontId="53" type="noConversion"/>
  </si>
  <si>
    <t>100~300</t>
    <phoneticPr fontId="53" type="noConversion"/>
  </si>
  <si>
    <t>± 300</t>
    <phoneticPr fontId="53" type="noConversion"/>
  </si>
  <si>
    <t>7 ± 0.4</t>
    <phoneticPr fontId="53" type="noConversion"/>
  </si>
  <si>
    <t>13 ± 0.4</t>
  </si>
  <si>
    <t>±600</t>
  </si>
  <si>
    <t>Manger program을 이용 검사
1. RED
2. GREEN
3. BLUE
4. WHITE</t>
    <phoneticPr fontId="53" type="noConversion"/>
  </si>
  <si>
    <t>L12-12F-3</t>
    <phoneticPr fontId="53" type="noConversion"/>
  </si>
  <si>
    <t>L12-20PT-3</t>
    <phoneticPr fontId="53" type="noConversion"/>
  </si>
  <si>
    <t>100~300</t>
  </si>
  <si>
    <t>± 300</t>
  </si>
  <si>
    <t>L12-64PT-3</t>
    <phoneticPr fontId="53" type="noConversion"/>
  </si>
  <si>
    <t>L12-64F-3</t>
    <phoneticPr fontId="53" type="noConversion"/>
  </si>
  <si>
    <t>L12-20PT-4</t>
    <phoneticPr fontId="53" type="noConversion"/>
  </si>
  <si>
    <t>L12-20F-4</t>
    <phoneticPr fontId="53" type="noConversion"/>
  </si>
  <si>
    <t>L12-30PT-4</t>
    <phoneticPr fontId="53" type="noConversion"/>
  </si>
  <si>
    <t>L12-30F-4</t>
    <phoneticPr fontId="53" type="noConversion"/>
  </si>
  <si>
    <t>L12-50PT-4</t>
    <phoneticPr fontId="53" type="noConversion"/>
  </si>
  <si>
    <t>L12-50F-4</t>
    <phoneticPr fontId="53" type="noConversion"/>
  </si>
  <si>
    <t>L12-80PT-4</t>
    <phoneticPr fontId="53" type="noConversion"/>
  </si>
  <si>
    <t>L12-80F-4</t>
    <phoneticPr fontId="53" type="noConversion"/>
  </si>
  <si>
    <t>L12-20PT-6</t>
    <phoneticPr fontId="53" type="noConversion"/>
  </si>
  <si>
    <t>L12-20F-6</t>
    <phoneticPr fontId="53" type="noConversion"/>
  </si>
  <si>
    <t>L12-30PT-6</t>
    <phoneticPr fontId="53" type="noConversion"/>
  </si>
  <si>
    <t>L12-30F-6</t>
    <phoneticPr fontId="53" type="noConversion"/>
  </si>
  <si>
    <t>L12-50PT-6</t>
    <phoneticPr fontId="53" type="noConversion"/>
  </si>
  <si>
    <t>L12-50F-6</t>
    <phoneticPr fontId="53" type="noConversion"/>
  </si>
  <si>
    <t>L12-80PT-6</t>
    <phoneticPr fontId="53" type="noConversion"/>
  </si>
  <si>
    <t>L12-80F-6</t>
    <phoneticPr fontId="53" type="noConversion"/>
  </si>
  <si>
    <t>L12-20PT-10</t>
    <phoneticPr fontId="53" type="noConversion"/>
  </si>
  <si>
    <t>L12-20F-10</t>
    <phoneticPr fontId="53" type="noConversion"/>
  </si>
  <si>
    <t>L12-30PT-10</t>
    <phoneticPr fontId="53" type="noConversion"/>
  </si>
  <si>
    <t>L12-30F-10</t>
    <phoneticPr fontId="53" type="noConversion"/>
  </si>
  <si>
    <t>L12-50PT-10</t>
    <phoneticPr fontId="53" type="noConversion"/>
  </si>
  <si>
    <t>L12-50F-10</t>
    <phoneticPr fontId="53" type="noConversion"/>
  </si>
  <si>
    <t>L12-80PT-10</t>
    <phoneticPr fontId="53" type="noConversion"/>
  </si>
  <si>
    <t>L12-80F-10</t>
    <phoneticPr fontId="53" type="noConversion"/>
  </si>
  <si>
    <t>보급형 제품</t>
    <phoneticPr fontId="53" type="noConversion"/>
  </si>
  <si>
    <t>Specification of Linear Servo (FC Version)</t>
    <phoneticPr fontId="53" type="noConversion"/>
  </si>
  <si>
    <t>Rated Load
(Stall=Rated×5)</t>
    <phoneticPr fontId="53" type="noConversion"/>
  </si>
  <si>
    <t>Min
Position
[mm]</t>
    <phoneticPr fontId="53" type="noConversion"/>
  </si>
  <si>
    <t>Precision 
of
Repeatability
Bi dirctional[≤ ㎛]</t>
    <phoneticPr fontId="53" type="noConversion"/>
  </si>
  <si>
    <t xml:space="preserve"> Maxium Speed
± 10%
[mm/sec]</t>
    <phoneticPr fontId="53" type="noConversion"/>
  </si>
  <si>
    <t>Goal 
Current
0~800
±[%]</t>
    <phoneticPr fontId="53" type="noConversion"/>
  </si>
  <si>
    <t>Goal
Current 
100</t>
    <phoneticPr fontId="53" type="noConversion"/>
  </si>
  <si>
    <t>동작할것</t>
    <phoneticPr fontId="53" type="noConversion"/>
  </si>
  <si>
    <t xml:space="preserve">Manger program을
이용 검사
1. RED
2. GREEN
</t>
    <phoneticPr fontId="53" type="noConversion"/>
  </si>
  <si>
    <t>2021-01-11 Stroke ECO</t>
    <phoneticPr fontId="53" type="noConversion"/>
  </si>
  <si>
    <t>12V ±0.5</t>
  </si>
  <si>
    <t>150mA</t>
  </si>
  <si>
    <t>1.6A</t>
  </si>
  <si>
    <t>≤0.5</t>
  </si>
  <si>
    <t>8V ±0.5</t>
  </si>
  <si>
    <t>13 ±0.5</t>
  </si>
  <si>
    <t>50dB</t>
  </si>
  <si>
    <t>9.3 : 1</t>
  </si>
  <si>
    <t>17Lf-17F-37</t>
  </si>
  <si>
    <t>12V ±0.7</t>
  </si>
  <si>
    <t>≤0.15</t>
  </si>
  <si>
    <t>8V ±0.7</t>
  </si>
  <si>
    <t>15 ±0.5</t>
  </si>
  <si>
    <t>17Lf-27F-37</t>
  </si>
  <si>
    <t>17Lf-50F-37</t>
  </si>
  <si>
    <t>≤0.2</t>
  </si>
  <si>
    <t>12V ±0.8</t>
  </si>
  <si>
    <t>8V ±0.8</t>
  </si>
  <si>
    <t>16 ±0.5</t>
  </si>
  <si>
    <t>≤0.25</t>
  </si>
  <si>
    <t>17Lf-50F-50</t>
  </si>
  <si>
    <t>12V ±0.9</t>
  </si>
  <si>
    <t>8V ±0.9</t>
  </si>
  <si>
    <t>17 ±0.5</t>
  </si>
  <si>
    <t>17Lf-27F-87</t>
  </si>
  <si>
    <t>17Lf-50F-87</t>
  </si>
  <si>
    <t>L12-40F-3KL</t>
    <phoneticPr fontId="48" type="noConversion"/>
  </si>
  <si>
    <t>L12-40F-3KL</t>
    <phoneticPr fontId="21" type="noConversion"/>
  </si>
  <si>
    <t>9C12_v22</t>
    <phoneticPr fontId="23" type="noConversion"/>
  </si>
  <si>
    <t>9B28_v2.1</t>
    <phoneticPr fontId="23" type="noConversion"/>
  </si>
  <si>
    <t>휴가</t>
    <phoneticPr fontId="48" type="noConversion"/>
  </si>
  <si>
    <t>무검사</t>
    <phoneticPr fontId="48" type="noConversion"/>
  </si>
  <si>
    <t>9C13_v2.1</t>
    <phoneticPr fontId="23" type="noConversion"/>
  </si>
  <si>
    <t>9A13_v21</t>
    <phoneticPr fontId="23" type="noConversion"/>
  </si>
  <si>
    <t>9C14_v2.1</t>
    <phoneticPr fontId="23" type="noConversion"/>
  </si>
  <si>
    <t>L12-40F-3KL</t>
  </si>
  <si>
    <t>9C13_v5</t>
    <phoneticPr fontId="23" type="noConversion"/>
  </si>
  <si>
    <t>1. 오보텍KLA(파이브테크) 
2. firmware V5 전용(고객사 요구사항)
3. 1차 생산시 ID를 읽지 못하는 문제 있었음.
    문제 해결 후 2차 생산</t>
    <phoneticPr fontId="23" type="noConversion"/>
  </si>
  <si>
    <t>나이콤</t>
    <phoneticPr fontId="23" type="noConversion"/>
  </si>
  <si>
    <t>L12-30F-4</t>
  </si>
  <si>
    <t>9C17_v21</t>
    <phoneticPr fontId="23" type="noConversion"/>
  </si>
  <si>
    <t>9C18_v1.1.0</t>
    <phoneticPr fontId="23" type="noConversion"/>
  </si>
  <si>
    <t>ETC</t>
    <phoneticPr fontId="48" type="noConversion"/>
  </si>
  <si>
    <t>9C19_v22</t>
    <phoneticPr fontId="23" type="noConversion"/>
  </si>
  <si>
    <t>9C19_v21</t>
    <phoneticPr fontId="23" type="noConversion"/>
  </si>
  <si>
    <t>불량%</t>
    <phoneticPr fontId="48" type="noConversion"/>
  </si>
  <si>
    <t>9C20_v22</t>
    <phoneticPr fontId="23" type="noConversion"/>
  </si>
  <si>
    <t>9C20_v2.1</t>
    <phoneticPr fontId="23" type="noConversion"/>
  </si>
  <si>
    <t>9C20_v21</t>
    <phoneticPr fontId="23" type="noConversion"/>
  </si>
  <si>
    <t>솔리드메카</t>
    <phoneticPr fontId="23" type="noConversion"/>
  </si>
  <si>
    <t>9C21_v21</t>
    <phoneticPr fontId="23" type="noConversion"/>
  </si>
  <si>
    <t>노을</t>
    <phoneticPr fontId="23" type="noConversion"/>
  </si>
  <si>
    <t>9C21_v1.6</t>
    <phoneticPr fontId="23" type="noConversion"/>
  </si>
  <si>
    <t>12Lf-10PT-40</t>
  </si>
  <si>
    <t>9C26_v2.1</t>
    <phoneticPr fontId="23" type="noConversion"/>
  </si>
  <si>
    <t>9C25_v1.6</t>
    <phoneticPr fontId="23" type="noConversion"/>
  </si>
  <si>
    <t>9B07_v2.1</t>
    <phoneticPr fontId="23" type="noConversion"/>
  </si>
  <si>
    <t>12Lf-78PT-40</t>
  </si>
  <si>
    <t>12Lf-55PT-27</t>
  </si>
  <si>
    <t>9C28_v1.6</t>
    <phoneticPr fontId="23" type="noConversion"/>
  </si>
  <si>
    <t>L12-30F-6</t>
  </si>
  <si>
    <t>9C31_v21</t>
    <phoneticPr fontId="23" type="noConversion"/>
  </si>
  <si>
    <t>휴가</t>
    <phoneticPr fontId="48" type="noConversion"/>
  </si>
  <si>
    <t>12D-12S-15</t>
    <phoneticPr fontId="48" type="noConversion"/>
  </si>
  <si>
    <t>12D-7S-15</t>
    <phoneticPr fontId="48" type="noConversion"/>
  </si>
  <si>
    <t>12D-12S-15</t>
    <phoneticPr fontId="21" type="noConversion"/>
  </si>
  <si>
    <t>12D-7S-15</t>
    <phoneticPr fontId="21" type="noConversion"/>
  </si>
  <si>
    <t>인당 생산수 목표/day</t>
    <phoneticPr fontId="23" type="noConversion"/>
  </si>
  <si>
    <t>Specification</t>
  </si>
  <si>
    <t xml:space="preserve">Model </t>
  </si>
  <si>
    <t>NANO Switch</t>
  </si>
  <si>
    <t xml:space="preserve">Date </t>
  </si>
  <si>
    <t>Force Speed&amp; Current</t>
  </si>
  <si>
    <t>Input Voltage</t>
  </si>
  <si>
    <t>7 ~ 13 [V]</t>
  </si>
  <si>
    <t>Rated Voltage</t>
  </si>
  <si>
    <t>12[V]</t>
  </si>
  <si>
    <t>Stall Force</t>
  </si>
  <si>
    <t>77.67N</t>
  </si>
  <si>
    <t>Rated Load</t>
  </si>
  <si>
    <t>12N</t>
  </si>
  <si>
    <t>Speed(No load)</t>
  </si>
  <si>
    <t>10.06mm/s</t>
  </si>
  <si>
    <t>Current - Quiescent</t>
  </si>
  <si>
    <t>About 0 [mA]</t>
  </si>
  <si>
    <t>Current - Working</t>
  </si>
  <si>
    <t>About 20.17 [mA]</t>
  </si>
  <si>
    <t>Current - Stall</t>
  </si>
  <si>
    <t>About 355.78 [mA]</t>
  </si>
  <si>
    <t>Production Specifications</t>
  </si>
  <si>
    <t>Communication</t>
  </si>
  <si>
    <t>Voltage</t>
  </si>
  <si>
    <t>Limit Switch</t>
  </si>
  <si>
    <t>built in</t>
  </si>
  <si>
    <t>feedback</t>
  </si>
  <si>
    <t>None</t>
  </si>
  <si>
    <t>Min Position</t>
  </si>
  <si>
    <t>7mm (± 0.5mm)</t>
  </si>
  <si>
    <t>Stroke Length</t>
  </si>
  <si>
    <t>15mm (± 1mm)</t>
  </si>
  <si>
    <t>Overload Protection</t>
  </si>
  <si>
    <t>Resolution</t>
  </si>
  <si>
    <t xml:space="preserve">Positioning Accuracy </t>
  </si>
  <si>
    <t>Position Repeatability</t>
  </si>
  <si>
    <t>±0.1mm</t>
  </si>
  <si>
    <t>Mechanical Backlash</t>
  </si>
  <si>
    <t>0.5mm</t>
  </si>
  <si>
    <t>Deadband</t>
  </si>
  <si>
    <t>MotorType</t>
  </si>
  <si>
    <t xml:space="preserve">Cored </t>
  </si>
  <si>
    <t>Reduction Gear Ratio</t>
  </si>
  <si>
    <r>
      <rPr>
        <sz val="11"/>
        <color rgb="FF000000"/>
        <rFont val="Consolas"/>
        <family val="3"/>
        <charset val="129"/>
      </rPr>
      <t xml:space="preserve">30:1 / </t>
    </r>
    <r>
      <rPr>
        <sz val="11"/>
        <color rgb="FFC9211E"/>
        <rFont val="Consolas"/>
        <family val="3"/>
        <charset val="129"/>
      </rPr>
      <t>1</t>
    </r>
    <r>
      <rPr>
        <sz val="11"/>
        <color rgb="FFC9211E"/>
        <rFont val="돋움"/>
        <family val="3"/>
        <charset val="129"/>
      </rPr>
      <t>줄</t>
    </r>
  </si>
  <si>
    <t>Duty Cycle</t>
  </si>
  <si>
    <t>Operating Temperature</t>
  </si>
  <si>
    <r>
      <rPr>
        <sz val="11"/>
        <color rgb="FF000000"/>
        <rFont val="Consolas"/>
        <family val="3"/>
        <charset val="129"/>
      </rPr>
      <t xml:space="preserve">-10 ~ 60 </t>
    </r>
    <r>
      <rPr>
        <sz val="11"/>
        <color rgb="FF000000"/>
        <rFont val="맑은 고딕"/>
        <family val="3"/>
        <charset val="129"/>
      </rPr>
      <t>℃</t>
    </r>
  </si>
  <si>
    <t>Cable</t>
  </si>
  <si>
    <t>Flexible PCB</t>
  </si>
  <si>
    <t>Connector</t>
  </si>
  <si>
    <r>
      <rPr>
        <sz val="11"/>
        <color rgb="FF000000"/>
        <rFont val="Consolas"/>
        <family val="3"/>
        <charset val="129"/>
      </rPr>
      <t>MTT(B)F(</t>
    </r>
    <r>
      <rPr>
        <sz val="11"/>
        <color rgb="FF000000"/>
        <rFont val="맑은 고딕"/>
        <family val="2"/>
        <charset val="129"/>
      </rPr>
      <t>수명</t>
    </r>
    <r>
      <rPr>
        <sz val="11"/>
        <color rgb="FF000000"/>
        <rFont val="Consolas"/>
        <family val="3"/>
        <charset val="129"/>
      </rPr>
      <t>)</t>
    </r>
  </si>
  <si>
    <t>20,000 cycles</t>
  </si>
  <si>
    <t>IP Grade</t>
  </si>
  <si>
    <t>IP-54</t>
  </si>
  <si>
    <t>Length, Weight &amp; Meterial</t>
  </si>
  <si>
    <t>Length</t>
  </si>
  <si>
    <t>L32.0xW21.5xH12.0 mm</t>
  </si>
  <si>
    <t>Weight</t>
  </si>
  <si>
    <t>APPROX. 15 g</t>
  </si>
  <si>
    <t>Case Meterial</t>
  </si>
  <si>
    <t>PBT GF30</t>
  </si>
  <si>
    <t>Gear Meterial</t>
  </si>
  <si>
    <t>POLYKETONE</t>
  </si>
  <si>
    <t>Rod Meterial</t>
  </si>
  <si>
    <t>NYLON 1352 GF35</t>
  </si>
  <si>
    <t>노을</t>
    <phoneticPr fontId="23" type="noConversion"/>
  </si>
  <si>
    <t>9D08_v1.6</t>
    <phoneticPr fontId="23" type="noConversion"/>
  </si>
  <si>
    <t>ETC</t>
    <phoneticPr fontId="23" type="noConversion"/>
  </si>
  <si>
    <t>9D08_v2.1</t>
    <phoneticPr fontId="23" type="noConversion"/>
  </si>
  <si>
    <t>9D08_v21</t>
    <phoneticPr fontId="23" type="noConversion"/>
  </si>
  <si>
    <t>9D09_v21</t>
    <phoneticPr fontId="23" type="noConversion"/>
  </si>
  <si>
    <t>L12-20F-6</t>
  </si>
  <si>
    <t>PA</t>
    <phoneticPr fontId="23" type="noConversion"/>
  </si>
  <si>
    <t>PA-12-220382112R</t>
    <phoneticPr fontId="23" type="noConversion"/>
  </si>
  <si>
    <t>노을</t>
    <phoneticPr fontId="23" type="noConversion"/>
  </si>
  <si>
    <t>9D09_v1.6</t>
    <phoneticPr fontId="23" type="noConversion"/>
  </si>
  <si>
    <t>가동%</t>
    <phoneticPr fontId="21" type="noConversion"/>
  </si>
  <si>
    <t>9D10_v1.6</t>
    <phoneticPr fontId="23" type="noConversion"/>
  </si>
  <si>
    <t>은성</t>
    <phoneticPr fontId="23" type="noConversion"/>
  </si>
  <si>
    <t>L12-20PT-3ES</t>
  </si>
  <si>
    <t>9D11_v10</t>
    <phoneticPr fontId="23" type="noConversion"/>
  </si>
  <si>
    <t>9D10_v21</t>
    <phoneticPr fontId="23" type="noConversion"/>
  </si>
  <si>
    <t>길이 V</t>
    <phoneticPr fontId="23" type="noConversion"/>
  </si>
  <si>
    <t>Mini V</t>
    <phoneticPr fontId="23" type="noConversion"/>
  </si>
  <si>
    <t>ACC</t>
    <phoneticPr fontId="23" type="noConversion"/>
  </si>
  <si>
    <t>SW V</t>
    <phoneticPr fontId="23" type="noConversion"/>
  </si>
  <si>
    <t>합계</t>
    <phoneticPr fontId="23" type="noConversion"/>
  </si>
  <si>
    <t>UPH</t>
    <phoneticPr fontId="23" type="noConversion"/>
  </si>
  <si>
    <t>양품수</t>
    <phoneticPr fontId="23" type="noConversion"/>
  </si>
  <si>
    <t>점유%</t>
    <phoneticPr fontId="23" type="noConversion"/>
  </si>
  <si>
    <t>Standard UPH</t>
    <phoneticPr fontId="23" type="noConversion"/>
  </si>
  <si>
    <t>SW V</t>
    <phoneticPr fontId="48" type="noConversion"/>
  </si>
  <si>
    <t>9D11_v1.1.0</t>
    <phoneticPr fontId="23" type="noConversion"/>
  </si>
  <si>
    <t>UPH
(생산/월)</t>
    <phoneticPr fontId="48" type="noConversion"/>
  </si>
  <si>
    <t>UPH
(1인/생산)</t>
    <phoneticPr fontId="48" type="noConversion"/>
  </si>
  <si>
    <t>비고</t>
    <phoneticPr fontId="48" type="noConversion"/>
  </si>
  <si>
    <t>IR-IM01</t>
    <phoneticPr fontId="48" type="noConversion"/>
  </si>
  <si>
    <t>9D14_v21</t>
    <phoneticPr fontId="23" type="noConversion"/>
  </si>
  <si>
    <t>연간 UPH
(1인/개)</t>
    <phoneticPr fontId="48" type="noConversion"/>
  </si>
  <si>
    <t>UPH
(표준/1인)</t>
    <phoneticPr fontId="48" type="noConversion"/>
  </si>
  <si>
    <t>9D15_v21</t>
    <phoneticPr fontId="23" type="noConversion"/>
  </si>
  <si>
    <t>9D15_v1.6</t>
    <phoneticPr fontId="23" type="noConversion"/>
  </si>
  <si>
    <t>9D16_v2.1</t>
    <phoneticPr fontId="23" type="noConversion"/>
  </si>
  <si>
    <t>9D16_v1.5EL</t>
    <phoneticPr fontId="23" type="noConversion"/>
  </si>
  <si>
    <t>엘림텍</t>
    <phoneticPr fontId="23" type="noConversion"/>
  </si>
  <si>
    <t>V1.5</t>
    <phoneticPr fontId="23" type="noConversion"/>
  </si>
  <si>
    <t>L12-30F-10</t>
  </si>
  <si>
    <t>9D17_v21</t>
    <phoneticPr fontId="23" type="noConversion"/>
  </si>
  <si>
    <t>Linear_servo_PC</t>
    <phoneticPr fontId="48" type="noConversion"/>
  </si>
  <si>
    <t>Linear_servo_FC</t>
    <phoneticPr fontId="48" type="noConversion"/>
  </si>
  <si>
    <t>Meatal_Bracket</t>
    <phoneticPr fontId="48" type="noConversion"/>
  </si>
  <si>
    <t>EZ_Control</t>
    <phoneticPr fontId="48" type="noConversion"/>
  </si>
  <si>
    <t>USB_Interface</t>
    <phoneticPr fontId="48" type="noConversion"/>
  </si>
  <si>
    <t>Ext_Wire</t>
    <phoneticPr fontId="48" type="noConversion"/>
  </si>
  <si>
    <t>Rod_End_Bearing</t>
    <phoneticPr fontId="48" type="noConversion"/>
  </si>
  <si>
    <t>Servo_Testshield</t>
    <phoneticPr fontId="48" type="noConversion"/>
  </si>
  <si>
    <t>Raspberry_Pi</t>
    <phoneticPr fontId="48" type="noConversion"/>
  </si>
  <si>
    <t>UART_Interface</t>
    <phoneticPr fontId="48" type="noConversion"/>
  </si>
  <si>
    <t>Isolation_Module</t>
    <phoneticPr fontId="48" type="noConversion"/>
  </si>
  <si>
    <t>Round_Servo</t>
    <phoneticPr fontId="48" type="noConversion"/>
  </si>
  <si>
    <t>IR-STS02</t>
    <phoneticPr fontId="48" type="noConversion"/>
  </si>
  <si>
    <t>Mini_SW</t>
    <phoneticPr fontId="48" type="noConversion"/>
  </si>
  <si>
    <t>Micro_SW</t>
    <phoneticPr fontId="48" type="noConversion"/>
  </si>
  <si>
    <t>Nano_SW</t>
    <phoneticPr fontId="48" type="noConversion"/>
  </si>
  <si>
    <t>은성</t>
    <phoneticPr fontId="23" type="noConversion"/>
  </si>
  <si>
    <t>Linear_servo_PC</t>
  </si>
  <si>
    <t>9D21_v10</t>
    <phoneticPr fontId="23" type="noConversion"/>
  </si>
  <si>
    <t>노을</t>
    <phoneticPr fontId="23" type="noConversion"/>
  </si>
  <si>
    <t>9D22_v1.6</t>
    <phoneticPr fontId="23" type="noConversion"/>
  </si>
  <si>
    <t>9D22_v21</t>
    <phoneticPr fontId="23" type="noConversion"/>
  </si>
  <si>
    <t>L12-12F-3</t>
  </si>
  <si>
    <t>연간 목표
UPH(개)</t>
    <phoneticPr fontId="48" type="noConversion"/>
  </si>
  <si>
    <t>노을</t>
    <phoneticPr fontId="23" type="noConversion"/>
  </si>
  <si>
    <t>9D23_v1.6</t>
    <phoneticPr fontId="23" type="noConversion"/>
  </si>
  <si>
    <t>사람에 따라 많은 수량에 차이가 날 수도 있읍니다.</t>
    <phoneticPr fontId="53" type="noConversion"/>
  </si>
  <si>
    <t>15mm</t>
    <phoneticPr fontId="48" type="noConversion"/>
  </si>
  <si>
    <t>9D24_v1.6</t>
    <phoneticPr fontId="23" type="noConversion"/>
  </si>
  <si>
    <t>ETC</t>
    <phoneticPr fontId="23" type="noConversion"/>
  </si>
  <si>
    <t>Linear_servo_FC</t>
  </si>
  <si>
    <t>9E07_v2.1</t>
    <phoneticPr fontId="23" type="noConversion"/>
  </si>
  <si>
    <t>9E09_v2.1</t>
    <phoneticPr fontId="23" type="noConversion"/>
  </si>
  <si>
    <t>9E12_v21</t>
    <phoneticPr fontId="23" type="noConversion"/>
  </si>
  <si>
    <t>아그네스메디컬</t>
    <phoneticPr fontId="23" type="noConversion"/>
  </si>
  <si>
    <t>9E23_v21_AM</t>
    <phoneticPr fontId="23" type="noConversion"/>
  </si>
  <si>
    <t>1. Motor operating rate: 500
2. 전용 firmware
3. 제조일자 끝 "AM" 표기
4. Present Motor Operating Graph check</t>
    <phoneticPr fontId="23" type="noConversion"/>
  </si>
  <si>
    <t>9E14_v21</t>
    <phoneticPr fontId="23" type="noConversion"/>
  </si>
  <si>
    <t>Mini_SW</t>
  </si>
  <si>
    <t>12D-12S-22</t>
  </si>
  <si>
    <t>9E16</t>
    <phoneticPr fontId="23" type="noConversion"/>
  </si>
  <si>
    <t>9E14_v21</t>
    <phoneticPr fontId="23" type="noConversion"/>
  </si>
  <si>
    <t>9E16_v21</t>
    <phoneticPr fontId="23" type="noConversion"/>
  </si>
  <si>
    <t>etc: Rod end nut 나사산 가공 안됨</t>
    <phoneticPr fontId="23" type="noConversion"/>
  </si>
  <si>
    <t>9E19</t>
    <phoneticPr fontId="23" type="noConversion"/>
  </si>
  <si>
    <t>Nano_SW</t>
  </si>
  <si>
    <t>12D-12S-15</t>
  </si>
  <si>
    <t>은성</t>
    <phoneticPr fontId="23" type="noConversion"/>
  </si>
  <si>
    <t>9D21, 22_v10</t>
    <phoneticPr fontId="23" type="noConversion"/>
  </si>
  <si>
    <t>1차 검사를 거쳐 taping 작업후 검사</t>
    <phoneticPr fontId="23" type="noConversion"/>
  </si>
  <si>
    <t>생산 수</t>
    <phoneticPr fontId="48" type="noConversion"/>
  </si>
  <si>
    <t>9E19_v21</t>
    <phoneticPr fontId="23" type="noConversion"/>
  </si>
  <si>
    <t>9E21_v2.1</t>
    <phoneticPr fontId="23" type="noConversion"/>
  </si>
  <si>
    <t>9E22_v21</t>
    <phoneticPr fontId="23" type="noConversion"/>
  </si>
  <si>
    <t>9E23_v21</t>
    <phoneticPr fontId="23" type="noConversion"/>
  </si>
  <si>
    <t>9E26_v2.1</t>
    <phoneticPr fontId="23" type="noConversion"/>
  </si>
  <si>
    <t>9E26_v1.1.0</t>
    <phoneticPr fontId="23" type="noConversion"/>
  </si>
  <si>
    <t>12Lf-10PT-90</t>
  </si>
  <si>
    <t>9E27_v2.1</t>
    <phoneticPr fontId="23" type="noConversion"/>
  </si>
  <si>
    <t>9E27_v21</t>
    <phoneticPr fontId="23" type="noConversion"/>
  </si>
  <si>
    <t>ETC</t>
    <phoneticPr fontId="23" type="noConversion"/>
  </si>
  <si>
    <t>9E30_v21</t>
    <phoneticPr fontId="23" type="noConversion"/>
  </si>
  <si>
    <t>은성</t>
    <phoneticPr fontId="23" type="noConversion"/>
  </si>
  <si>
    <t>9D23_v10, 9F02_v10</t>
    <phoneticPr fontId="23" type="noConversion"/>
  </si>
  <si>
    <t>9F04_v2.1</t>
    <phoneticPr fontId="23" type="noConversion"/>
  </si>
  <si>
    <t>9F05_v2.1</t>
    <phoneticPr fontId="23" type="noConversion"/>
  </si>
  <si>
    <t>9F09_v21</t>
    <phoneticPr fontId="23" type="noConversion"/>
  </si>
  <si>
    <t>9F10_v1.5 EL</t>
    <phoneticPr fontId="23" type="noConversion"/>
  </si>
  <si>
    <t>은성</t>
    <phoneticPr fontId="23" type="noConversion"/>
  </si>
  <si>
    <t>9F11_v21</t>
    <phoneticPr fontId="23" type="noConversion"/>
  </si>
  <si>
    <t>9F11_v1.1.0</t>
    <phoneticPr fontId="23" type="noConversion"/>
  </si>
  <si>
    <t>9F11_V10, 9F12_V10</t>
    <phoneticPr fontId="23" type="noConversion"/>
  </si>
  <si>
    <t>9F13_V10</t>
    <phoneticPr fontId="23" type="noConversion"/>
  </si>
  <si>
    <t>L12-20PT-10</t>
  </si>
  <si>
    <t>9F17_v21</t>
    <phoneticPr fontId="23" type="noConversion"/>
  </si>
  <si>
    <t>9F17_v1.6</t>
    <phoneticPr fontId="23" type="noConversion"/>
  </si>
  <si>
    <t>9F17_v1.1.0</t>
    <phoneticPr fontId="23" type="noConversion"/>
  </si>
  <si>
    <t>Progressive</t>
    <phoneticPr fontId="23" type="noConversion"/>
  </si>
  <si>
    <t>9F18_v22</t>
    <phoneticPr fontId="23" type="noConversion"/>
  </si>
  <si>
    <t>PA-12-10626974T</t>
    <phoneticPr fontId="23" type="noConversion"/>
  </si>
  <si>
    <t>LOT NO / 
MFR Date</t>
    <phoneticPr fontId="22" type="noConversion"/>
  </si>
  <si>
    <t>9F18_v1.6</t>
    <phoneticPr fontId="23" type="noConversion"/>
  </si>
  <si>
    <t>9F19_v1.1.0</t>
    <phoneticPr fontId="23" type="noConversion"/>
  </si>
  <si>
    <t>9F19_v2.1</t>
    <phoneticPr fontId="23" type="noConversion"/>
  </si>
  <si>
    <t>9F20_v1.1.0</t>
    <phoneticPr fontId="23" type="noConversion"/>
  </si>
  <si>
    <t>9F20_v2.1</t>
    <phoneticPr fontId="23" type="noConversion"/>
  </si>
  <si>
    <t>은성</t>
    <phoneticPr fontId="23" type="noConversion"/>
  </si>
  <si>
    <t>9F24_V10</t>
    <phoneticPr fontId="23" type="noConversion"/>
  </si>
  <si>
    <t>L12-80F-6</t>
  </si>
  <si>
    <t>9F24_v21</t>
    <phoneticPr fontId="23" type="noConversion"/>
  </si>
  <si>
    <t>9F24_v22</t>
    <phoneticPr fontId="23" type="noConversion"/>
  </si>
  <si>
    <t>Progressive BSCI</t>
    <phoneticPr fontId="23" type="noConversion"/>
  </si>
  <si>
    <t>9F26_v21</t>
    <phoneticPr fontId="23" type="noConversion"/>
  </si>
  <si>
    <t>1. MP: 8.4±1mm setting
2. PA-12-224R-BSCI 51553386 Rev03</t>
    <phoneticPr fontId="23" type="noConversion"/>
  </si>
  <si>
    <t>1. MP: 4.7±1mm setting
2. PA-12-175R-BSCI  51553385 Rev 02</t>
    <phoneticPr fontId="23" type="noConversion"/>
  </si>
  <si>
    <t>9F26_v2.1</t>
    <phoneticPr fontId="23" type="noConversion"/>
  </si>
  <si>
    <t>9F27_v1.6</t>
    <phoneticPr fontId="23" type="noConversion"/>
  </si>
  <si>
    <t>9F30_v2.1</t>
    <phoneticPr fontId="23" type="noConversion"/>
  </si>
  <si>
    <t>V6</t>
    <phoneticPr fontId="23" type="noConversion"/>
  </si>
  <si>
    <t>9F30_v1.6</t>
    <phoneticPr fontId="23" type="noConversion"/>
  </si>
  <si>
    <t>ETC</t>
    <phoneticPr fontId="23" type="noConversion"/>
  </si>
  <si>
    <t>9G01_v2.1</t>
    <phoneticPr fontId="23" type="noConversion"/>
  </si>
  <si>
    <t>9G01_v1.1.0</t>
    <phoneticPr fontId="23" type="noConversion"/>
  </si>
  <si>
    <t>9G02_v1.1.0</t>
    <phoneticPr fontId="23" type="noConversion"/>
  </si>
  <si>
    <t>9G03_v21</t>
    <phoneticPr fontId="23" type="noConversion"/>
  </si>
  <si>
    <t>9G03_v22</t>
    <phoneticPr fontId="23" type="noConversion"/>
  </si>
  <si>
    <t>9G07_v2.1</t>
    <phoneticPr fontId="23" type="noConversion"/>
  </si>
  <si>
    <t>9G08_v2.1</t>
    <phoneticPr fontId="23" type="noConversion"/>
  </si>
  <si>
    <t>노을</t>
    <phoneticPr fontId="23" type="noConversion"/>
  </si>
  <si>
    <t>9G08_v1.6</t>
    <phoneticPr fontId="23" type="noConversion"/>
  </si>
  <si>
    <t>9G10_v1.6</t>
    <phoneticPr fontId="23" type="noConversion"/>
  </si>
  <si>
    <t>ETC</t>
    <phoneticPr fontId="23" type="noConversion"/>
  </si>
  <si>
    <t>9G11_v2.1</t>
    <phoneticPr fontId="23" type="noConversion"/>
  </si>
  <si>
    <t>ETC</t>
    <phoneticPr fontId="23" type="noConversion"/>
  </si>
  <si>
    <t>9F15_v21</t>
    <phoneticPr fontId="23" type="noConversion"/>
  </si>
  <si>
    <t>L12-100PT-3MI</t>
  </si>
  <si>
    <t>9G16_v101</t>
    <phoneticPr fontId="23" type="noConversion"/>
  </si>
  <si>
    <t>9F16_v21</t>
    <phoneticPr fontId="23" type="noConversion"/>
  </si>
  <si>
    <t>9G15_v101</t>
    <phoneticPr fontId="23" type="noConversion"/>
  </si>
  <si>
    <t>9G08_v1.6</t>
    <phoneticPr fontId="23" type="noConversion"/>
  </si>
  <si>
    <t>9G17_v2.1</t>
    <phoneticPr fontId="23" type="noConversion"/>
  </si>
  <si>
    <t>ETC</t>
    <phoneticPr fontId="23" type="noConversion"/>
  </si>
  <si>
    <t>9G18_v2.1</t>
    <phoneticPr fontId="23" type="noConversion"/>
  </si>
  <si>
    <t>12Lf-10F-53</t>
  </si>
  <si>
    <t>9G21_v2.1</t>
    <phoneticPr fontId="23" type="noConversion"/>
  </si>
  <si>
    <t>은성</t>
    <phoneticPr fontId="21" type="noConversion"/>
  </si>
  <si>
    <t>9G21_V10</t>
    <phoneticPr fontId="21" type="noConversion"/>
  </si>
  <si>
    <t>9G22_v2.1</t>
    <phoneticPr fontId="23" type="noConversion"/>
  </si>
  <si>
    <t>12Lf-78PT-53MG</t>
    <phoneticPr fontId="48" type="noConversion"/>
  </si>
  <si>
    <t>12Lf-78PT-53MG</t>
    <phoneticPr fontId="21" type="noConversion"/>
  </si>
  <si>
    <t>12Lf-78PT-53MG</t>
    <phoneticPr fontId="21" type="noConversion"/>
  </si>
  <si>
    <t>9G23_v2.1</t>
    <phoneticPr fontId="23" type="noConversion"/>
  </si>
  <si>
    <t>12Lf-78PT-53MG</t>
  </si>
  <si>
    <t>ETC</t>
    <phoneticPr fontId="23" type="noConversion"/>
  </si>
  <si>
    <t>9G22_v2.1</t>
    <phoneticPr fontId="23" type="noConversion"/>
  </si>
  <si>
    <t>No.</t>
    <phoneticPr fontId="21" type="noConversion"/>
  </si>
  <si>
    <t>Model</t>
    <phoneticPr fontId="21" type="noConversion"/>
  </si>
  <si>
    <t>검사 수[EA]</t>
    <phoneticPr fontId="21" type="noConversion"/>
  </si>
  <si>
    <t>불량 수[EA]</t>
    <phoneticPr fontId="21" type="noConversion"/>
  </si>
  <si>
    <t>불량[%]</t>
    <phoneticPr fontId="21" type="noConversion"/>
  </si>
  <si>
    <t>Time</t>
    <phoneticPr fontId="48" type="noConversion"/>
  </si>
  <si>
    <t>Standard</t>
    <phoneticPr fontId="48" type="noConversion"/>
  </si>
  <si>
    <t>실적</t>
    <phoneticPr fontId="48" type="noConversion"/>
  </si>
  <si>
    <t>직행 률 목표FPY[%]</t>
    <phoneticPr fontId="48" type="noConversion"/>
  </si>
  <si>
    <t>월/항목</t>
    <phoneticPr fontId="48" type="noConversion"/>
  </si>
  <si>
    <t>9G24_v2.1</t>
    <phoneticPr fontId="23" type="noConversion"/>
  </si>
  <si>
    <t>평균:</t>
    <phoneticPr fontId="48" type="noConversion"/>
  </si>
  <si>
    <t>아그네스 메디컬</t>
    <phoneticPr fontId="23" type="noConversion"/>
  </si>
  <si>
    <t>9H05_v21 AM</t>
    <phoneticPr fontId="23" type="noConversion"/>
  </si>
  <si>
    <t>Motor Operating Rate 500</t>
    <phoneticPr fontId="23" type="noConversion"/>
  </si>
  <si>
    <t>ETC</t>
    <phoneticPr fontId="23" type="noConversion"/>
  </si>
  <si>
    <t>9G28_v21</t>
    <phoneticPr fontId="23" type="noConversion"/>
  </si>
  <si>
    <t>9G28</t>
    <phoneticPr fontId="23" type="noConversion"/>
  </si>
  <si>
    <t>ETC</t>
    <phoneticPr fontId="23" type="noConversion"/>
  </si>
  <si>
    <t>9G25_v2.1</t>
    <phoneticPr fontId="23" type="noConversion"/>
  </si>
  <si>
    <t>ETC</t>
    <phoneticPr fontId="23" type="noConversion"/>
  </si>
  <si>
    <t>9H04_v2.1</t>
    <phoneticPr fontId="23" type="noConversion"/>
  </si>
  <si>
    <t>ETC</t>
    <phoneticPr fontId="23" type="noConversion"/>
  </si>
  <si>
    <t>9H04_v2.1</t>
    <phoneticPr fontId="23" type="noConversion"/>
  </si>
  <si>
    <t>ETC</t>
    <phoneticPr fontId="23" type="noConversion"/>
  </si>
  <si>
    <t>9H05_v2.1</t>
    <phoneticPr fontId="23" type="noConversion"/>
  </si>
  <si>
    <t>ETC</t>
    <phoneticPr fontId="23" type="noConversion"/>
  </si>
  <si>
    <t>9H06_v2.1</t>
    <phoneticPr fontId="23" type="noConversion"/>
  </si>
  <si>
    <t>9H07_v2.1</t>
    <phoneticPr fontId="23" type="noConversion"/>
  </si>
  <si>
    <t>9H08_v2.1</t>
    <phoneticPr fontId="23" type="noConversion"/>
  </si>
  <si>
    <t>9H11_v2.1</t>
    <phoneticPr fontId="23" type="noConversion"/>
  </si>
  <si>
    <t>9H13_v2.1</t>
    <phoneticPr fontId="23" type="noConversion"/>
  </si>
  <si>
    <t>9H14_v2.1</t>
    <phoneticPr fontId="23" type="noConversion"/>
  </si>
  <si>
    <t>9H18_v21</t>
    <phoneticPr fontId="23" type="noConversion"/>
  </si>
  <si>
    <t>ETC</t>
    <phoneticPr fontId="23" type="noConversion"/>
  </si>
  <si>
    <t>9H19_v2.1</t>
    <phoneticPr fontId="23" type="noConversion"/>
  </si>
  <si>
    <t>ETC</t>
    <phoneticPr fontId="23" type="noConversion"/>
  </si>
  <si>
    <t>9H20_v2.1</t>
    <phoneticPr fontId="23" type="noConversion"/>
  </si>
  <si>
    <t>9H25_v2.1</t>
    <phoneticPr fontId="23" type="noConversion"/>
  </si>
  <si>
    <t>1. MIGHTYZAP  Sticker 없음
2. Model No. sticker 대신 KCMC2510</t>
    <phoneticPr fontId="23" type="noConversion"/>
  </si>
  <si>
    <t>ETC</t>
    <phoneticPr fontId="23" type="noConversion"/>
  </si>
  <si>
    <t>9H19_v21</t>
    <phoneticPr fontId="23" type="noConversion"/>
  </si>
  <si>
    <t>휴가</t>
    <phoneticPr fontId="48" type="noConversion"/>
  </si>
  <si>
    <t>ETC</t>
    <phoneticPr fontId="23" type="noConversion"/>
  </si>
  <si>
    <t>9H25_v21</t>
    <phoneticPr fontId="23" type="noConversion"/>
  </si>
  <si>
    <t>9H27_v21</t>
    <phoneticPr fontId="23" type="noConversion"/>
  </si>
  <si>
    <t>9H25_v21, 9H26_v21</t>
    <phoneticPr fontId="23" type="noConversion"/>
  </si>
  <si>
    <t>9H28_v21</t>
    <phoneticPr fontId="23" type="noConversion"/>
  </si>
  <si>
    <t>9H29_v21</t>
    <phoneticPr fontId="23" type="noConversion"/>
  </si>
  <si>
    <t>ETC</t>
    <phoneticPr fontId="23" type="noConversion"/>
  </si>
  <si>
    <t>9H29_v2.1</t>
    <phoneticPr fontId="23" type="noConversion"/>
  </si>
  <si>
    <t>9I01_v2.1</t>
    <phoneticPr fontId="23" type="noConversion"/>
  </si>
  <si>
    <t>9H29_v2.1</t>
    <phoneticPr fontId="23" type="noConversion"/>
  </si>
  <si>
    <t>ETC</t>
    <phoneticPr fontId="23" type="noConversion"/>
  </si>
  <si>
    <t>9I01_v21</t>
    <phoneticPr fontId="23" type="noConversion"/>
  </si>
  <si>
    <t>ETC</t>
    <phoneticPr fontId="23" type="noConversion"/>
  </si>
  <si>
    <t>12Lf-10F-90</t>
  </si>
  <si>
    <t>9I02_v2.1</t>
    <phoneticPr fontId="23" type="noConversion"/>
  </si>
  <si>
    <t>실적(개/일):</t>
    <phoneticPr fontId="21" type="noConversion"/>
  </si>
  <si>
    <t>9I03_v21</t>
    <phoneticPr fontId="23" type="noConversion"/>
  </si>
  <si>
    <t>9I04_v2.1</t>
    <phoneticPr fontId="23" type="noConversion"/>
  </si>
  <si>
    <t>ETC</t>
    <phoneticPr fontId="23" type="noConversion"/>
  </si>
  <si>
    <t>9I04_v22</t>
    <phoneticPr fontId="23" type="noConversion"/>
  </si>
  <si>
    <t>9I05_v21</t>
    <phoneticPr fontId="23" type="noConversion"/>
  </si>
  <si>
    <t>ETC</t>
    <phoneticPr fontId="23" type="noConversion"/>
  </si>
  <si>
    <t>9I08_v21</t>
    <phoneticPr fontId="23" type="noConversion"/>
  </si>
  <si>
    <t>9I08_v21</t>
    <phoneticPr fontId="23" type="noConversion"/>
  </si>
  <si>
    <t>Progressive</t>
    <phoneticPr fontId="23" type="noConversion"/>
  </si>
  <si>
    <t>9I09_v21</t>
    <phoneticPr fontId="23" type="noConversion"/>
  </si>
  <si>
    <t>PA-12-10645012R</t>
    <phoneticPr fontId="23" type="noConversion"/>
  </si>
  <si>
    <t>ETC</t>
    <phoneticPr fontId="23" type="noConversion"/>
  </si>
  <si>
    <t>월</t>
    <phoneticPr fontId="48" type="noConversion"/>
  </si>
  <si>
    <t>실적</t>
    <phoneticPr fontId="48" type="noConversion"/>
  </si>
  <si>
    <t>목표</t>
    <phoneticPr fontId="48" type="noConversion"/>
  </si>
  <si>
    <t>아그네스</t>
    <phoneticPr fontId="23" type="noConversion"/>
  </si>
  <si>
    <t>L12-80F-4_AM</t>
    <phoneticPr fontId="48" type="noConversion"/>
  </si>
  <si>
    <t>L12-80F-4_AM</t>
    <phoneticPr fontId="21" type="noConversion"/>
  </si>
  <si>
    <t>L12-80F-4_AM</t>
    <phoneticPr fontId="21" type="noConversion"/>
  </si>
  <si>
    <t>L12-80F-4_AM</t>
    <phoneticPr fontId="21" type="noConversion"/>
  </si>
  <si>
    <t>L12-80F-4_AM</t>
    <phoneticPr fontId="23" type="noConversion"/>
  </si>
  <si>
    <t>L12-80F-4_AM</t>
    <phoneticPr fontId="23" type="noConversion"/>
  </si>
  <si>
    <t>L12-80F-4_AM</t>
    <phoneticPr fontId="23" type="noConversion"/>
  </si>
  <si>
    <t>9I19_v21_AM</t>
    <phoneticPr fontId="23" type="noConversion"/>
  </si>
  <si>
    <t>ETC</t>
    <phoneticPr fontId="23" type="noConversion"/>
  </si>
  <si>
    <t>9I15_v2.1</t>
    <phoneticPr fontId="23" type="noConversion"/>
  </si>
  <si>
    <t>Mini</t>
    <phoneticPr fontId="48" type="noConversion"/>
  </si>
  <si>
    <t>S/W</t>
    <phoneticPr fontId="48" type="noConversion"/>
  </si>
  <si>
    <t>길이 V</t>
    <phoneticPr fontId="48" type="noConversion"/>
  </si>
  <si>
    <t>ACC</t>
    <phoneticPr fontId="48" type="noConversion"/>
  </si>
  <si>
    <t>UPH</t>
    <phoneticPr fontId="48" type="noConversion"/>
  </si>
  <si>
    <t>ETC</t>
    <phoneticPr fontId="23" type="noConversion"/>
  </si>
  <si>
    <t>9I15</t>
    <phoneticPr fontId="23" type="noConversion"/>
  </si>
  <si>
    <t>12D-7S-15</t>
  </si>
  <si>
    <t>9I16_v1.1.0</t>
    <phoneticPr fontId="23" type="noConversion"/>
  </si>
  <si>
    <t>ETC</t>
    <phoneticPr fontId="23" type="noConversion"/>
  </si>
  <si>
    <t>9I17_v2.1</t>
    <phoneticPr fontId="23" type="noConversion"/>
  </si>
  <si>
    <t>9I17_v2.1</t>
    <phoneticPr fontId="23" type="noConversion"/>
  </si>
  <si>
    <t>12Df-12F-27</t>
    <phoneticPr fontId="21" type="noConversion"/>
  </si>
  <si>
    <t>12Df-6F-27</t>
    <phoneticPr fontId="21" type="noConversion"/>
  </si>
  <si>
    <t>12Df-6PT-27</t>
    <phoneticPr fontId="21" type="noConversion"/>
  </si>
  <si>
    <t>12Df-12PT-27</t>
    <phoneticPr fontId="21" type="noConversion"/>
  </si>
  <si>
    <t>12Df-6PT-27</t>
    <phoneticPr fontId="21" type="noConversion"/>
  </si>
  <si>
    <t>12Df-6PT-27</t>
    <phoneticPr fontId="21" type="noConversion"/>
  </si>
  <si>
    <t>12Df-6F-27</t>
    <phoneticPr fontId="21" type="noConversion"/>
  </si>
  <si>
    <t>12Df-12F-27</t>
    <phoneticPr fontId="21" type="noConversion"/>
  </si>
  <si>
    <t>12Df-6PT-27</t>
    <phoneticPr fontId="48" type="noConversion"/>
  </si>
  <si>
    <t>12Df-12PT-27</t>
    <phoneticPr fontId="48" type="noConversion"/>
  </si>
  <si>
    <t>12Df-6F-27</t>
    <phoneticPr fontId="48" type="noConversion"/>
  </si>
  <si>
    <t>12Df-12F-27</t>
    <phoneticPr fontId="48" type="noConversion"/>
  </si>
  <si>
    <t>ETC</t>
    <phoneticPr fontId="23" type="noConversion"/>
  </si>
  <si>
    <t>9I18_v2.1</t>
    <phoneticPr fontId="23" type="noConversion"/>
  </si>
  <si>
    <t>ETC</t>
    <phoneticPr fontId="23" type="noConversion"/>
  </si>
  <si>
    <t>9I19_v2.1</t>
    <phoneticPr fontId="23" type="noConversion"/>
  </si>
  <si>
    <t>ETC</t>
    <phoneticPr fontId="23" type="noConversion"/>
  </si>
  <si>
    <t>9I23_v1.1.0</t>
    <phoneticPr fontId="23" type="noConversion"/>
  </si>
  <si>
    <t>월 별 Capa 인원(人)</t>
    <phoneticPr fontId="23" type="noConversion"/>
  </si>
  <si>
    <t>9I24_v101</t>
    <phoneticPr fontId="23" type="noConversion"/>
  </si>
  <si>
    <t>9I25_v2.1</t>
    <phoneticPr fontId="23" type="noConversion"/>
  </si>
  <si>
    <t>12Lf-17PT-53</t>
  </si>
  <si>
    <t>9I25_v21</t>
    <phoneticPr fontId="23" type="noConversion"/>
  </si>
  <si>
    <t>9I26_v2.1</t>
    <phoneticPr fontId="23" type="noConversion"/>
  </si>
  <si>
    <t>Asyril</t>
    <phoneticPr fontId="23" type="noConversion"/>
  </si>
  <si>
    <t>9I29_v101</t>
    <phoneticPr fontId="23" type="noConversion"/>
  </si>
  <si>
    <t>생산/출하 상관 계수 :</t>
    <phoneticPr fontId="48" type="noConversion"/>
  </si>
  <si>
    <t>UPH</t>
    <phoneticPr fontId="48" type="noConversion"/>
  </si>
  <si>
    <t>생산/출하 UPH 상관</t>
    <phoneticPr fontId="48" type="noConversion"/>
  </si>
  <si>
    <t>ETC</t>
    <phoneticPr fontId="23" type="noConversion"/>
  </si>
  <si>
    <t>9I30_v21</t>
    <phoneticPr fontId="23" type="noConversion"/>
  </si>
  <si>
    <t>ETC</t>
    <phoneticPr fontId="23" type="noConversion"/>
  </si>
  <si>
    <t>9J01_v2.1</t>
    <phoneticPr fontId="23" type="noConversion"/>
  </si>
  <si>
    <t>ETC</t>
    <phoneticPr fontId="23" type="noConversion"/>
  </si>
  <si>
    <t>Linear_servo_FC</t>
    <phoneticPr fontId="23" type="noConversion"/>
  </si>
  <si>
    <t>휴가</t>
    <phoneticPr fontId="48" type="noConversion"/>
  </si>
  <si>
    <t>9J02_v2.1</t>
    <phoneticPr fontId="23" type="noConversion"/>
  </si>
  <si>
    <t>Progressive BSCI</t>
    <phoneticPr fontId="23" type="noConversion"/>
  </si>
  <si>
    <t>9J02_v21</t>
    <phoneticPr fontId="23" type="noConversion"/>
  </si>
  <si>
    <t>가동%</t>
    <phoneticPr fontId="48" type="noConversion"/>
  </si>
  <si>
    <t>1. PA-12-450R-BSCI, 51553387 Rev 03
2. Min Position setting</t>
    <phoneticPr fontId="23" type="noConversion"/>
  </si>
  <si>
    <t>9J13_v21</t>
    <phoneticPr fontId="23" type="noConversion"/>
  </si>
  <si>
    <t>ETC</t>
    <phoneticPr fontId="23" type="noConversion"/>
  </si>
  <si>
    <t>9J14_v22</t>
    <phoneticPr fontId="23" type="noConversion"/>
  </si>
  <si>
    <t>9J14_v21</t>
    <phoneticPr fontId="23" type="noConversion"/>
  </si>
  <si>
    <t>목표
달성%</t>
    <phoneticPr fontId="48" type="noConversion"/>
  </si>
  <si>
    <t>일일
근무 인원
(人)</t>
    <phoneticPr fontId="48" type="noConversion"/>
  </si>
  <si>
    <t>작업 시간
(Hour)</t>
    <phoneticPr fontId="48" type="noConversion"/>
  </si>
  <si>
    <t>점유 %</t>
    <phoneticPr fontId="48" type="noConversion"/>
  </si>
  <si>
    <t>유효
Capa(人)</t>
    <phoneticPr fontId="48" type="noConversion"/>
  </si>
  <si>
    <t>년 보유Capa(人)</t>
    <phoneticPr fontId="48" type="noConversion"/>
  </si>
  <si>
    <t>9J15_v21</t>
    <phoneticPr fontId="23" type="noConversion"/>
  </si>
  <si>
    <t>1. PA-12-224R-BSCI, 51553386 Rev 03
2. Min Position setting</t>
    <phoneticPr fontId="23" type="noConversion"/>
  </si>
  <si>
    <t>ETC</t>
    <phoneticPr fontId="23" type="noConversion"/>
  </si>
  <si>
    <t>9J16_v21</t>
    <phoneticPr fontId="23" type="noConversion"/>
  </si>
  <si>
    <t>9J17_v21</t>
    <phoneticPr fontId="23" type="noConversion"/>
  </si>
  <si>
    <t>PA-12-224R-22017512R</t>
    <phoneticPr fontId="23" type="noConversion"/>
  </si>
  <si>
    <t>Progressive Auto</t>
    <phoneticPr fontId="23" type="noConversion"/>
  </si>
  <si>
    <t>ETC</t>
    <phoneticPr fontId="23" type="noConversion"/>
  </si>
  <si>
    <t>9J20</t>
    <phoneticPr fontId="23" type="noConversion"/>
  </si>
  <si>
    <t>ETC</t>
    <phoneticPr fontId="23" type="noConversion"/>
  </si>
  <si>
    <t>9J20_v1.1.0</t>
    <phoneticPr fontId="23" type="noConversion"/>
  </si>
  <si>
    <t>9J21_v2.1</t>
    <phoneticPr fontId="23" type="noConversion"/>
  </si>
  <si>
    <t>9J21_v21</t>
    <phoneticPr fontId="23" type="noConversion"/>
  </si>
  <si>
    <t>MD
(Man/Day)</t>
    <phoneticPr fontId="48" type="noConversion"/>
  </si>
  <si>
    <t>UPH/1</t>
    <phoneticPr fontId="48" type="noConversion"/>
  </si>
  <si>
    <t>월</t>
    <phoneticPr fontId="48" type="noConversion"/>
  </si>
  <si>
    <t>S/UPH</t>
    <phoneticPr fontId="48" type="noConversion"/>
  </si>
  <si>
    <t>실적
(UPH)</t>
    <phoneticPr fontId="48" type="noConversion"/>
  </si>
  <si>
    <t>ETC</t>
    <phoneticPr fontId="23" type="noConversion"/>
  </si>
  <si>
    <t>9J21_v2.1</t>
    <phoneticPr fontId="23" type="noConversion"/>
  </si>
  <si>
    <t>일일목표
생산수/1인(Qty)</t>
    <phoneticPr fontId="48" type="noConversion"/>
  </si>
  <si>
    <t>월 목표
생산수(Qty)</t>
    <phoneticPr fontId="48" type="noConversion"/>
  </si>
  <si>
    <t>월
실적/Qty</t>
    <phoneticPr fontId="48" type="noConversion"/>
  </si>
  <si>
    <t>일일 인당
생산수(Qty)</t>
    <phoneticPr fontId="48" type="noConversion"/>
  </si>
  <si>
    <t>생산 결과
(Qty)</t>
    <phoneticPr fontId="48" type="noConversion"/>
  </si>
  <si>
    <t>누적
수량(Qty)</t>
    <phoneticPr fontId="48" type="noConversion"/>
  </si>
  <si>
    <t>생산 계획/주문</t>
    <phoneticPr fontId="48" type="noConversion"/>
  </si>
  <si>
    <t>9J23_v1.1.0</t>
    <phoneticPr fontId="23" type="noConversion"/>
  </si>
  <si>
    <t>ETC</t>
    <phoneticPr fontId="23" type="noConversion"/>
  </si>
  <si>
    <t>9J24_v2.1</t>
    <phoneticPr fontId="23" type="noConversion"/>
  </si>
  <si>
    <t>9J27_v2.1</t>
    <phoneticPr fontId="23" type="noConversion"/>
  </si>
  <si>
    <t>9J28_v1.1.0</t>
    <phoneticPr fontId="23" type="noConversion"/>
  </si>
  <si>
    <t>AVR:</t>
    <phoneticPr fontId="48" type="noConversion"/>
  </si>
  <si>
    <t>ETC</t>
    <phoneticPr fontId="23" type="noConversion"/>
  </si>
  <si>
    <t>9J30_v2.1</t>
    <phoneticPr fontId="23" type="noConversion"/>
  </si>
  <si>
    <t>Aerialoop SAS</t>
    <phoneticPr fontId="23" type="noConversion"/>
  </si>
  <si>
    <t>Metal Gear: Center, Output Gear 확인</t>
    <phoneticPr fontId="23" type="noConversion"/>
  </si>
  <si>
    <t>12Lf-27F-53</t>
  </si>
  <si>
    <t>12Lf-17F-90</t>
  </si>
  <si>
    <t xml:space="preserve"> </t>
    <phoneticPr fontId="23" type="noConversion"/>
  </si>
  <si>
    <t>생산 수
(Qt'y)</t>
    <phoneticPr fontId="48" type="noConversion"/>
  </si>
  <si>
    <t>월 생산
목표(Qt'y)</t>
    <phoneticPr fontId="48" type="noConversion"/>
  </si>
  <si>
    <t>생산 결과
(Qt'y)</t>
    <phoneticPr fontId="48" type="noConversion"/>
  </si>
  <si>
    <t>9J31_v2.1</t>
    <phoneticPr fontId="23" type="noConversion"/>
  </si>
  <si>
    <t>9J31_v1.1.0</t>
    <phoneticPr fontId="23" type="noConversion"/>
  </si>
  <si>
    <t>ETC</t>
    <phoneticPr fontId="23" type="noConversion"/>
  </si>
  <si>
    <t>9K03_v2.1</t>
    <phoneticPr fontId="23" type="noConversion"/>
  </si>
  <si>
    <t>누적 수:</t>
    <phoneticPr fontId="48" type="noConversion"/>
  </si>
  <si>
    <t>표준 UPH</t>
    <phoneticPr fontId="48" type="noConversion"/>
  </si>
  <si>
    <t>휴가</t>
    <phoneticPr fontId="48" type="noConversion"/>
  </si>
  <si>
    <t>Progressive</t>
    <phoneticPr fontId="23" type="noConversion"/>
  </si>
  <si>
    <t>9K05_v21</t>
    <phoneticPr fontId="23" type="noConversion"/>
  </si>
  <si>
    <t>Model 별 생산 점유%</t>
    <phoneticPr fontId="48" type="noConversion"/>
  </si>
  <si>
    <t>평균</t>
    <phoneticPr fontId="48" type="noConversion"/>
  </si>
  <si>
    <t>검사 수</t>
    <phoneticPr fontId="23" type="noConversion"/>
  </si>
  <si>
    <t>2025년</t>
    <phoneticPr fontId="48" type="noConversion"/>
  </si>
  <si>
    <t>항목／월</t>
    <phoneticPr fontId="48" type="noConversion"/>
  </si>
  <si>
    <t>2024년</t>
    <phoneticPr fontId="48" type="noConversion"/>
  </si>
  <si>
    <t>년</t>
    <phoneticPr fontId="48" type="noConversion"/>
  </si>
  <si>
    <t>2024년 불량%</t>
    <phoneticPr fontId="23" type="noConversion"/>
  </si>
  <si>
    <t>2025년 불량%</t>
    <phoneticPr fontId="23" type="noConversion"/>
  </si>
  <si>
    <t>9K06_v21</t>
    <phoneticPr fontId="23" type="noConversion"/>
  </si>
  <si>
    <t>12Df-12F-27</t>
  </si>
  <si>
    <t>9K03_v2.1</t>
    <phoneticPr fontId="23" type="noConversion"/>
  </si>
  <si>
    <t>9K07_v2.1</t>
    <phoneticPr fontId="23" type="noConversion"/>
  </si>
  <si>
    <t>9K06_v2.1</t>
    <phoneticPr fontId="23" type="noConversion"/>
  </si>
  <si>
    <t>ETC</t>
    <phoneticPr fontId="23" type="noConversion"/>
  </si>
  <si>
    <t>9K11_v1.1.0</t>
    <phoneticPr fontId="23" type="noConversion"/>
  </si>
  <si>
    <t>9K13</t>
    <phoneticPr fontId="23" type="noConversion"/>
  </si>
  <si>
    <t>9K13_v2.1</t>
    <phoneticPr fontId="23" type="noConversion"/>
  </si>
  <si>
    <t>Standard
UPH</t>
    <phoneticPr fontId="48" type="noConversion"/>
  </si>
  <si>
    <t>9K17_v2.1</t>
    <phoneticPr fontId="23" type="noConversion"/>
  </si>
  <si>
    <t>9K18_v2.1</t>
    <phoneticPr fontId="23" type="noConversion"/>
  </si>
  <si>
    <t>ETC</t>
    <phoneticPr fontId="23" type="noConversion"/>
  </si>
  <si>
    <t>9K18_v21</t>
    <phoneticPr fontId="23" type="noConversion"/>
  </si>
  <si>
    <t>Model</t>
    <phoneticPr fontId="48" type="noConversion"/>
  </si>
  <si>
    <t>Over Current</t>
    <phoneticPr fontId="23" type="noConversion"/>
  </si>
  <si>
    <t>Screw Missing</t>
    <phoneticPr fontId="23" type="noConversion"/>
  </si>
  <si>
    <t>Total</t>
    <phoneticPr fontId="48" type="noConversion"/>
  </si>
  <si>
    <t>ST UPH 평균</t>
    <phoneticPr fontId="48" type="noConversion"/>
  </si>
  <si>
    <t>UPH 평균</t>
    <phoneticPr fontId="48" type="noConversion"/>
  </si>
  <si>
    <t>9K20_v21</t>
    <phoneticPr fontId="23" type="noConversion"/>
  </si>
  <si>
    <t>ETC</t>
    <phoneticPr fontId="23" type="noConversion"/>
  </si>
  <si>
    <t>9B05, 9D16_v2.1</t>
    <phoneticPr fontId="23" type="noConversion"/>
  </si>
  <si>
    <t>9E26_v2.1</t>
    <phoneticPr fontId="23" type="noConversion"/>
  </si>
  <si>
    <t>아그네스 메디컬</t>
    <phoneticPr fontId="23" type="noConversion"/>
  </si>
  <si>
    <t>L12-80F-4_AM</t>
  </si>
  <si>
    <t>9L02_v21</t>
    <phoneticPr fontId="23" type="noConversion"/>
  </si>
  <si>
    <t>1. Motor Operating Rate 500
2. Motor Operating Rate Graph Noise check</t>
    <phoneticPr fontId="23" type="noConversion"/>
  </si>
  <si>
    <t>바시스</t>
    <phoneticPr fontId="23" type="noConversion"/>
  </si>
  <si>
    <t>9K24_v2.1</t>
    <phoneticPr fontId="23" type="noConversion"/>
  </si>
  <si>
    <t>Rod end nut 탈거(고객 요구사항)</t>
    <phoneticPr fontId="23" type="noConversion"/>
  </si>
  <si>
    <t>9K20_v2.1</t>
    <phoneticPr fontId="23" type="noConversion"/>
  </si>
  <si>
    <t>KCMC</t>
    <phoneticPr fontId="23" type="noConversion"/>
  </si>
  <si>
    <t>OEM Model 명 KCMC2510에서 2510삭제(영업)KCMC only</t>
    <phoneticPr fontId="23" type="noConversion"/>
  </si>
  <si>
    <t>9B05_v2.1</t>
    <phoneticPr fontId="23" type="noConversion"/>
  </si>
  <si>
    <t>엘림텍</t>
    <phoneticPr fontId="23" type="noConversion"/>
  </si>
  <si>
    <t>9K25_v1.5 EL</t>
    <phoneticPr fontId="23" type="noConversion"/>
  </si>
  <si>
    <t>9K26_v2.1</t>
    <phoneticPr fontId="23" type="noConversion"/>
  </si>
  <si>
    <t>OEM Model 명 KCMC2510에서 2510삭제(영업)KCMC only</t>
    <phoneticPr fontId="23" type="noConversion"/>
  </si>
  <si>
    <t>ETC</t>
    <phoneticPr fontId="23" type="noConversion"/>
  </si>
  <si>
    <t>9K26_v1.1.1</t>
    <phoneticPr fontId="23" type="noConversion"/>
  </si>
  <si>
    <t>QI
%</t>
    <phoneticPr fontId="48" type="noConversion"/>
  </si>
  <si>
    <t>월</t>
    <phoneticPr fontId="48" type="noConversion"/>
  </si>
  <si>
    <t>목표%</t>
    <phoneticPr fontId="48" type="noConversion"/>
  </si>
  <si>
    <t>ETC</t>
    <phoneticPr fontId="23" type="noConversion"/>
  </si>
  <si>
    <t>9K25_v22</t>
    <phoneticPr fontId="23" type="noConversion"/>
  </si>
  <si>
    <t>9K27_v1.1.1</t>
    <phoneticPr fontId="23" type="noConversion"/>
  </si>
  <si>
    <t>9L01_v1.1.1</t>
    <phoneticPr fontId="23" type="noConversion"/>
  </si>
  <si>
    <t>IO Dead</t>
    <phoneticPr fontId="23" type="noConversion"/>
  </si>
  <si>
    <t>Screw missing</t>
    <phoneticPr fontId="23" type="noConversion"/>
  </si>
  <si>
    <t>9L01_v1.1.1</t>
    <phoneticPr fontId="23" type="noConversion"/>
  </si>
  <si>
    <t>Prepared</t>
    <phoneticPr fontId="23" type="noConversion"/>
  </si>
  <si>
    <t>9L02_v1.1.1</t>
    <phoneticPr fontId="23" type="noConversion"/>
  </si>
  <si>
    <t>9L02_v2.1</t>
    <phoneticPr fontId="23" type="noConversion"/>
  </si>
  <si>
    <t>9L03_v1.1.1</t>
    <phoneticPr fontId="23" type="noConversion"/>
  </si>
  <si>
    <t>9L03_v2.1</t>
    <phoneticPr fontId="23" type="noConversion"/>
  </si>
  <si>
    <t>불량과 UPH 상관계수:</t>
    <phoneticPr fontId="48" type="noConversion"/>
  </si>
  <si>
    <t>3월</t>
  </si>
  <si>
    <t xml:space="preserve">                  생산량이 늘어 날 수록 불량률은 줄어들고 불량률 요인은 다른데 있다고 해석</t>
    <phoneticPr fontId="53" type="noConversion"/>
  </si>
  <si>
    <t>2025년</t>
    <phoneticPr fontId="53" type="noConversion"/>
  </si>
  <si>
    <t>월</t>
    <phoneticPr fontId="53" type="noConversion"/>
  </si>
  <si>
    <t>생산수</t>
    <phoneticPr fontId="53" type="noConversion"/>
  </si>
  <si>
    <t>불량%</t>
    <phoneticPr fontId="53" type="noConversion"/>
  </si>
  <si>
    <t>UPH</t>
    <phoneticPr fontId="53" type="noConversion"/>
  </si>
  <si>
    <t>1월</t>
    <phoneticPr fontId="53" type="noConversion"/>
  </si>
  <si>
    <t>2월</t>
    <phoneticPr fontId="53" type="noConversion"/>
  </si>
  <si>
    <t>생산수/QI:</t>
    <phoneticPr fontId="53" type="noConversion"/>
  </si>
  <si>
    <t>UPH/QI:</t>
    <phoneticPr fontId="53" type="noConversion"/>
  </si>
  <si>
    <r>
      <t>주어진 조건: 상관 계수 -0.7, R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 xml:space="preserve"> 0.144 즉 (14.4%)가 불량에 직접적 영향 따라서 불량률과 생산량 사이에는</t>
    </r>
    <phoneticPr fontId="53" type="noConversion"/>
  </si>
  <si>
    <t>생산수와 QI 상관계수:</t>
    <phoneticPr fontId="48" type="noConversion"/>
  </si>
  <si>
    <t>9L05</t>
    <phoneticPr fontId="23" type="noConversion"/>
  </si>
  <si>
    <t>9L08_v2.1</t>
    <phoneticPr fontId="23" type="noConversion"/>
  </si>
  <si>
    <t>작업
시간[H]</t>
    <phoneticPr fontId="48" type="noConversion"/>
  </si>
  <si>
    <t>Standard 
UPH</t>
    <phoneticPr fontId="23" type="noConversion"/>
  </si>
  <si>
    <t>9L11_v2.1</t>
    <phoneticPr fontId="23" type="noConversion"/>
  </si>
  <si>
    <t>12Lf-27PT-40</t>
  </si>
  <si>
    <t>9L12_v2.1</t>
    <phoneticPr fontId="23" type="noConversion"/>
  </si>
  <si>
    <t>9L15_v2.1</t>
    <phoneticPr fontId="23" type="noConversion"/>
  </si>
  <si>
    <t>휴가/다른 제품 생산</t>
    <phoneticPr fontId="48" type="noConversion"/>
  </si>
  <si>
    <t>ETC</t>
    <phoneticPr fontId="23" type="noConversion"/>
  </si>
  <si>
    <t>9L17_v101</t>
    <phoneticPr fontId="23" type="noConversion"/>
  </si>
  <si>
    <t>9L19_v2.1</t>
    <phoneticPr fontId="23" type="noConversion"/>
  </si>
  <si>
    <t>9L19_v2.1</t>
    <phoneticPr fontId="23" type="noConversion"/>
  </si>
  <si>
    <t>9L18_v101</t>
    <phoneticPr fontId="23" type="noConversion"/>
  </si>
  <si>
    <t>ETC</t>
    <phoneticPr fontId="23" type="noConversion"/>
  </si>
  <si>
    <t>9L22_v2.1</t>
    <phoneticPr fontId="23" type="noConversion"/>
  </si>
  <si>
    <t>9L22_v1.1.1</t>
    <phoneticPr fontId="23" type="noConversion"/>
  </si>
  <si>
    <t>ETC</t>
    <phoneticPr fontId="23" type="noConversion"/>
  </si>
  <si>
    <t>9L29_v21</t>
    <phoneticPr fontId="23" type="noConversion"/>
  </si>
  <si>
    <t>9L31_v21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</si>
</sst>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1" formatCode="_-* #,##0_-;\-* #,##0_-;_-* &quot;-&quot;_-;_-@_-"/>
    <numFmt numFmtId="176" formatCode="_(* #,##0_);_(* \(#,##0\);_(* &quot;-&quot;_);_(@_)"/>
    <numFmt numFmtId="177" formatCode="0_);[Red]\(0\)"/>
    <numFmt numFmtId="178" formatCode="\$#,##0.00;&quot;($-&quot;#,##0.00\)"/>
    <numFmt numFmtId="179" formatCode="#,##0.0_);\(#,##0.0\)"/>
    <numFmt numFmtId="180" formatCode="_(* #,##0.0000_);_(* \(#,##0.0000\);_(* \-??_);_(@_)"/>
    <numFmt numFmtId="181" formatCode="0.0%;[Red]\(0.0%\)"/>
    <numFmt numFmtId="182" formatCode="&quot;&quot;?#,##0.00&quot;;[RED]\-?&quot;&quot;#,##0.00&quot;"/>
    <numFmt numFmtId="183" formatCode="_(\$* #,##0.00_);_(\$* \(#,##0.00\);_(\$* \-??_);_(@_)"/>
    <numFmt numFmtId="184" formatCode="0.0%;\(0.0%\)"/>
    <numFmt numFmtId="185" formatCode="\$#,##0"/>
    <numFmt numFmtId="186" formatCode="&quot;S &quot;#,##0;[Red]&quot;-S &quot;#,##0"/>
    <numFmt numFmtId="187" formatCode="&quot;S &quot;#,##0.00;&quot;-S &quot;#,##0.00"/>
    <numFmt numFmtId="188" formatCode="_-* #,##0_-;\-* #,##0_-;_-* \-_-;_-@_-"/>
    <numFmt numFmtId="189" formatCode="_-* #,##0.00_-;\-* #,##0.00_-;_-* \-??_-;_-@_-"/>
    <numFmt numFmtId="190" formatCode="0.00_ "/>
    <numFmt numFmtId="191" formatCode="m&quot;/&quot;d;@"/>
    <numFmt numFmtId="192" formatCode="0.00_);[Red]\(0.00\)"/>
    <numFmt numFmtId="193" formatCode="#,##0_ "/>
    <numFmt numFmtId="194" formatCode="0.0"/>
    <numFmt numFmtId="195" formatCode="yyyy&quot;-&quot;m&quot;-&quot;d;@"/>
    <numFmt numFmtId="196" formatCode="_-&quot;$&quot;* #,##0.00_-;\-&quot;$&quot;* #,##0.00_-;_-&quot;$&quot;* &quot;-&quot;??_-;_-@_-"/>
    <numFmt numFmtId="197" formatCode="0.000"/>
    <numFmt numFmtId="198" formatCode="#,##0_);\(#,##0\)"/>
    <numFmt numFmtId="199" formatCode="0_ "/>
    <numFmt numFmtId="200" formatCode="0.0_);[Red]\(0.0\)"/>
    <numFmt numFmtId="201" formatCode="_-* #,##0.00_-;\-* #,##0.00_-;_-* &quot;-&quot;_-;_-@_-"/>
    <numFmt numFmtId="202" formatCode="0.0_ "/>
    <numFmt numFmtId="203" formatCode="#,##0.00_ "/>
    <numFmt numFmtId="204" formatCode="yyyy\-mm\-dd"/>
    <numFmt numFmtId="205" formatCode="#,##0.00_);\(#,##0.00\)"/>
    <numFmt numFmtId="206" formatCode="_(* #,##0.00_);_(* \(#,##0.00\);_(* &quot;-&quot;_);_(@_)"/>
    <numFmt numFmtId="207" formatCode="#,##0.0_ "/>
    <numFmt numFmtId="208" formatCode="0.00_);\(0.00\)"/>
    <numFmt numFmtId="209" formatCode="#,##0_ ;[Red]\-#,##0\ "/>
  </numFmts>
  <fonts count="11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Times New Roman"/>
      <family val="1"/>
    </font>
    <font>
      <sz val="11"/>
      <name val="굴림체"/>
      <family val="3"/>
      <charset val="129"/>
    </font>
    <font>
      <sz val="10"/>
      <color indexed="8"/>
      <name val="Arial"/>
      <family val="2"/>
    </font>
    <font>
      <sz val="10"/>
      <name val="굴림체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u/>
      <sz val="9"/>
      <name val="맑은 고딕"/>
      <family val="3"/>
      <charset val="129"/>
    </font>
    <font>
      <u/>
      <sz val="26"/>
      <name val="HY견명조"/>
      <family val="1"/>
      <charset val="129"/>
    </font>
    <font>
      <sz val="11"/>
      <name val="HY견명조"/>
      <family val="1"/>
      <charset val="129"/>
    </font>
    <font>
      <sz val="10"/>
      <name val="HY견명조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9"/>
      <color theme="1"/>
      <name val="맑은 고딕"/>
      <family val="3"/>
      <charset val="129"/>
      <scheme val="minor"/>
    </font>
    <font>
      <sz val="16"/>
      <color theme="1"/>
      <name val="HY견명조"/>
      <family val="1"/>
      <charset val="129"/>
    </font>
    <font>
      <b/>
      <sz val="11"/>
      <color theme="1"/>
      <name val="HY견명조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HY견명조"/>
      <family val="1"/>
      <charset val="129"/>
    </font>
    <font>
      <b/>
      <sz val="9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</font>
    <font>
      <sz val="11"/>
      <color theme="1"/>
      <name val="Times New Roman"/>
      <family val="1"/>
    </font>
    <font>
      <sz val="11"/>
      <color theme="1"/>
      <name val="맑은 고딕"/>
      <family val="3"/>
      <charset val="129"/>
    </font>
    <font>
      <sz val="11"/>
      <color theme="1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u/>
      <sz val="11"/>
      <color rgb="FF0070C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u/>
      <sz val="11"/>
      <color theme="10"/>
      <name val="맑은 고딕"/>
      <family val="3"/>
      <charset val="129"/>
      <scheme val="minor"/>
    </font>
    <font>
      <b/>
      <sz val="36"/>
      <name val="돋움"/>
      <family val="3"/>
      <charset val="129"/>
    </font>
    <font>
      <b/>
      <sz val="12"/>
      <name val="돋움"/>
      <family val="3"/>
      <charset val="129"/>
    </font>
    <font>
      <b/>
      <sz val="16"/>
      <color theme="1"/>
      <name val="돋움"/>
      <family val="3"/>
      <charset val="129"/>
    </font>
    <font>
      <b/>
      <sz val="12"/>
      <color rgb="FF1A1B1B"/>
      <name val="돋움"/>
      <family val="3"/>
      <charset val="129"/>
    </font>
    <font>
      <b/>
      <sz val="24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Microsoft JhengHei"/>
      <family val="2"/>
      <charset val="136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1"/>
      <color theme="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1"/>
      <color rgb="FF000000"/>
      <name val="&quot;맑은 고딕&quot;"/>
      <family val="3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9"/>
    </font>
    <font>
      <b/>
      <sz val="24"/>
      <color theme="1"/>
      <name val="Consolas"/>
      <family val="3"/>
      <charset val="129"/>
    </font>
    <font>
      <b/>
      <sz val="11"/>
      <color theme="1"/>
      <name val="Consolas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0"/>
      <name val="Consolas"/>
      <family val="3"/>
      <charset val="129"/>
    </font>
    <font>
      <b/>
      <sz val="11"/>
      <color theme="0"/>
      <name val="맑은 고딕"/>
      <family val="2"/>
      <charset val="129"/>
    </font>
    <font>
      <sz val="11"/>
      <color theme="1"/>
      <name val="Consolas"/>
      <family val="3"/>
      <charset val="129"/>
    </font>
    <font>
      <sz val="11"/>
      <color rgb="FF111111"/>
      <name val="Consolas"/>
      <family val="3"/>
      <charset val="129"/>
    </font>
    <font>
      <sz val="11"/>
      <color rgb="FF000000"/>
      <name val="Consolas"/>
      <family val="3"/>
      <charset val="129"/>
    </font>
    <font>
      <sz val="11"/>
      <color rgb="FFC9211E"/>
      <name val="Consolas"/>
      <family val="3"/>
      <charset val="129"/>
    </font>
    <font>
      <sz val="11"/>
      <color rgb="FFC9211E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u/>
      <sz val="11"/>
      <color theme="10"/>
      <name val="맑은 고딕"/>
      <family val="2"/>
      <charset val="129"/>
    </font>
    <font>
      <u/>
      <sz val="11"/>
      <color theme="1"/>
      <name val="Consolas"/>
      <family val="3"/>
      <charset val="129"/>
    </font>
    <font>
      <b/>
      <sz val="13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ECF4FA"/>
      </patternFill>
    </fill>
    <fill>
      <patternFill patternType="solid">
        <fgColor theme="4" tint="-0.249977111117893"/>
        <bgColor rgb="FF0563C1"/>
      </patternFill>
    </fill>
    <fill>
      <patternFill patternType="solid">
        <fgColor rgb="FFECF4FA"/>
        <bgColor rgb="FFDEEBF7"/>
      </patternFill>
    </fill>
    <fill>
      <patternFill patternType="solid">
        <fgColor theme="4" tint="0.79989013336588644"/>
        <bgColor rgb="FFECF4FA"/>
      </patternFill>
    </fill>
    <fill>
      <patternFill patternType="solid">
        <fgColor theme="9"/>
        <bgColor indexed="64"/>
      </patternFill>
    </fill>
  </fills>
  <borders count="9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81">
    <xf numFmtId="0" fontId="0" fillId="0" borderId="0">
      <alignment vertical="center"/>
    </xf>
    <xf numFmtId="0" fontId="13" fillId="0" borderId="0"/>
    <xf numFmtId="0" fontId="13" fillId="0" borderId="0"/>
    <xf numFmtId="178" fontId="11" fillId="0" borderId="0" applyFill="0" applyBorder="0" applyAlignment="0"/>
    <xf numFmtId="179" fontId="19" fillId="0" borderId="0" applyFill="0" applyBorder="0" applyAlignment="0"/>
    <xf numFmtId="180" fontId="19" fillId="0" borderId="0" applyFill="0" applyBorder="0" applyAlignment="0"/>
    <xf numFmtId="181" fontId="19" fillId="0" borderId="0" applyFill="0" applyBorder="0" applyAlignment="0"/>
    <xf numFmtId="182" fontId="24" fillId="0" borderId="0" applyFill="0" applyBorder="0" applyAlignment="0"/>
    <xf numFmtId="183" fontId="19" fillId="0" borderId="0" applyFill="0" applyBorder="0" applyAlignment="0"/>
    <xf numFmtId="184" fontId="19" fillId="0" borderId="0" applyFill="0" applyBorder="0" applyAlignment="0"/>
    <xf numFmtId="179" fontId="19" fillId="0" borderId="0" applyFill="0" applyBorder="0" applyAlignment="0"/>
    <xf numFmtId="0" fontId="14" fillId="0" borderId="0"/>
    <xf numFmtId="0" fontId="25" fillId="0" borderId="0" applyFill="0" applyBorder="0" applyAlignment="0" applyProtection="0"/>
    <xf numFmtId="183" fontId="25" fillId="0" borderId="0" applyFill="0" applyBorder="0" applyAlignment="0" applyProtection="0"/>
    <xf numFmtId="185" fontId="25" fillId="0" borderId="0" applyFill="0" applyBorder="0" applyAlignment="0" applyProtection="0"/>
    <xf numFmtId="0" fontId="25" fillId="0" borderId="0" applyFill="0" applyBorder="0" applyAlignment="0" applyProtection="0"/>
    <xf numFmtId="179" fontId="25" fillId="0" borderId="0" applyFill="0" applyBorder="0" applyAlignment="0" applyProtection="0"/>
    <xf numFmtId="184" fontId="25" fillId="0" borderId="0" applyFill="0" applyBorder="0" applyAlignment="0" applyProtection="0"/>
    <xf numFmtId="14" fontId="26" fillId="0" borderId="0" applyFill="0" applyBorder="0" applyAlignment="0"/>
    <xf numFmtId="183" fontId="19" fillId="0" borderId="0" applyFill="0" applyBorder="0" applyAlignment="0"/>
    <xf numFmtId="179" fontId="19" fillId="0" borderId="0" applyFill="0" applyBorder="0" applyAlignment="0"/>
    <xf numFmtId="183" fontId="19" fillId="0" borderId="0" applyFill="0" applyBorder="0" applyAlignment="0"/>
    <xf numFmtId="184" fontId="19" fillId="0" borderId="0" applyFill="0" applyBorder="0" applyAlignment="0"/>
    <xf numFmtId="179" fontId="19" fillId="0" borderId="0" applyFill="0" applyBorder="0" applyAlignment="0"/>
    <xf numFmtId="38" fontId="15" fillId="2" borderId="0" applyNumberFormat="0" applyBorder="0" applyAlignment="0" applyProtection="0"/>
    <xf numFmtId="0" fontId="16" fillId="0" borderId="0">
      <alignment horizontal="left"/>
    </xf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10" fontId="15" fillId="2" borderId="3" applyNumberFormat="0" applyBorder="0" applyAlignment="0" applyProtection="0"/>
    <xf numFmtId="183" fontId="19" fillId="0" borderId="0" applyFill="0" applyBorder="0" applyAlignment="0"/>
    <xf numFmtId="179" fontId="19" fillId="0" borderId="0" applyFill="0" applyBorder="0" applyAlignment="0"/>
    <xf numFmtId="183" fontId="19" fillId="0" borderId="0" applyFill="0" applyBorder="0" applyAlignment="0"/>
    <xf numFmtId="184" fontId="19" fillId="0" borderId="0" applyFill="0" applyBorder="0" applyAlignment="0"/>
    <xf numFmtId="179" fontId="19" fillId="0" borderId="0" applyFill="0" applyBorder="0" applyAlignment="0"/>
    <xf numFmtId="0" fontId="18" fillId="0" borderId="4"/>
    <xf numFmtId="0" fontId="13" fillId="0" borderId="0"/>
    <xf numFmtId="0" fontId="19" fillId="0" borderId="0"/>
    <xf numFmtId="182" fontId="25" fillId="0" borderId="0" applyFill="0" applyBorder="0" applyAlignment="0" applyProtection="0"/>
    <xf numFmtId="185" fontId="25" fillId="0" borderId="0" applyFill="0" applyBorder="0" applyAlignment="0" applyProtection="0"/>
    <xf numFmtId="10" fontId="19" fillId="0" borderId="0" applyFont="0" applyFill="0" applyBorder="0" applyAlignment="0" applyProtection="0"/>
    <xf numFmtId="186" fontId="25" fillId="0" borderId="0" applyFill="0" applyBorder="0" applyAlignment="0" applyProtection="0"/>
    <xf numFmtId="183" fontId="19" fillId="0" borderId="0" applyFill="0" applyBorder="0" applyAlignment="0"/>
    <xf numFmtId="179" fontId="19" fillId="0" borderId="0" applyFill="0" applyBorder="0" applyAlignment="0"/>
    <xf numFmtId="183" fontId="19" fillId="0" borderId="0" applyFill="0" applyBorder="0" applyAlignment="0"/>
    <xf numFmtId="184" fontId="19" fillId="0" borderId="0" applyFill="0" applyBorder="0" applyAlignment="0"/>
    <xf numFmtId="179" fontId="19" fillId="0" borderId="0" applyFill="0" applyBorder="0" applyAlignment="0"/>
    <xf numFmtId="0" fontId="18" fillId="0" borderId="0"/>
    <xf numFmtId="49" fontId="26" fillId="0" borderId="0" applyFill="0" applyBorder="0" applyAlignment="0"/>
    <xf numFmtId="186" fontId="24" fillId="0" borderId="0" applyFill="0" applyBorder="0" applyAlignment="0"/>
    <xf numFmtId="187" fontId="24" fillId="0" borderId="0" applyFill="0" applyBorder="0" applyAlignment="0"/>
    <xf numFmtId="9" fontId="2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176" fontId="36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88" fontId="25" fillId="0" borderId="0" applyFill="0" applyBorder="0" applyAlignment="0" applyProtection="0"/>
    <xf numFmtId="189" fontId="25" fillId="0" borderId="0" applyFill="0" applyBorder="0" applyAlignment="0" applyProtection="0"/>
    <xf numFmtId="0" fontId="11" fillId="0" borderId="0">
      <alignment vertical="center"/>
    </xf>
    <xf numFmtId="0" fontId="36" fillId="0" borderId="0">
      <alignment vertical="center"/>
    </xf>
    <xf numFmtId="3" fontId="36" fillId="0" borderId="0">
      <alignment vertical="center"/>
    </xf>
    <xf numFmtId="0" fontId="27" fillId="0" borderId="0"/>
    <xf numFmtId="0" fontId="36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176" fontId="36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54" fillId="0" borderId="0"/>
    <xf numFmtId="196" fontId="54" fillId="0" borderId="0" applyFont="0" applyFill="0" applyBorder="0" applyAlignment="0" applyProtection="0"/>
    <xf numFmtId="0" fontId="56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36" fillId="0" borderId="0">
      <alignment vertical="center"/>
    </xf>
    <xf numFmtId="0" fontId="5" fillId="0" borderId="0">
      <alignment vertical="center"/>
    </xf>
    <xf numFmtId="0" fontId="11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9" fillId="0" borderId="0">
      <alignment vertical="center"/>
    </xf>
    <xf numFmtId="0" fontId="112" fillId="0" borderId="0" applyBorder="0" applyProtection="0">
      <alignment vertical="center"/>
    </xf>
  </cellStyleXfs>
  <cellXfs count="1317">
    <xf numFmtId="0" fontId="0" fillId="0" borderId="0" xfId="0">
      <alignment vertical="center"/>
    </xf>
    <xf numFmtId="0" fontId="28" fillId="0" borderId="5" xfId="0" applyFont="1" applyFill="1" applyBorder="1" applyAlignment="1">
      <alignment horizontal="center" vertical="center" shrinkToFit="1"/>
    </xf>
    <xf numFmtId="177" fontId="37" fillId="0" borderId="3" xfId="0" applyNumberFormat="1" applyFont="1" applyBorder="1" applyAlignment="1">
      <alignment horizontal="center" vertical="center"/>
    </xf>
    <xf numFmtId="0" fontId="28" fillId="0" borderId="0" xfId="56" applyFont="1" applyFill="1" applyAlignment="1">
      <alignment horizontal="center" vertical="center"/>
    </xf>
    <xf numFmtId="0" fontId="28" fillId="0" borderId="0" xfId="56" applyFont="1" applyAlignment="1">
      <alignment horizontal="center" vertical="center"/>
    </xf>
    <xf numFmtId="0" fontId="32" fillId="0" borderId="0" xfId="56" applyFont="1" applyFill="1" applyAlignment="1">
      <alignment horizontal="center" vertical="center"/>
    </xf>
    <xf numFmtId="0" fontId="28" fillId="0" borderId="0" xfId="56" applyFont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 shrinkToFi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0" xfId="0" applyFont="1" applyFill="1">
      <alignment vertical="center"/>
    </xf>
    <xf numFmtId="0" fontId="28" fillId="0" borderId="5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shrinkToFi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0" xfId="0" applyFont="1" applyFill="1" applyBorder="1">
      <alignment vertical="center"/>
    </xf>
    <xf numFmtId="0" fontId="28" fillId="0" borderId="9" xfId="0" applyFont="1" applyFill="1" applyBorder="1" applyAlignment="1">
      <alignment horizontal="center" vertical="center" shrinkToFit="1"/>
    </xf>
    <xf numFmtId="0" fontId="28" fillId="0" borderId="10" xfId="0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28" fillId="0" borderId="0" xfId="0" applyFont="1" applyAlignment="1">
      <alignment horizontal="left" vertical="center" indent="1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shrinkToFit="1"/>
    </xf>
    <xf numFmtId="0" fontId="28" fillId="0" borderId="12" xfId="0" applyFont="1" applyFill="1" applyBorder="1" applyAlignment="1">
      <alignment horizontal="center" vertical="center" shrinkToFit="1"/>
    </xf>
    <xf numFmtId="0" fontId="28" fillId="0" borderId="14" xfId="0" applyFont="1" applyFill="1" applyBorder="1" applyAlignment="1">
      <alignment horizontal="center" vertical="center" shrinkToFit="1"/>
    </xf>
    <xf numFmtId="0" fontId="28" fillId="0" borderId="15" xfId="0" applyFont="1" applyFill="1" applyBorder="1" applyAlignment="1">
      <alignment horizontal="center" vertical="center" shrinkToFit="1"/>
    </xf>
    <xf numFmtId="0" fontId="28" fillId="0" borderId="6" xfId="0" applyFont="1" applyFill="1" applyBorder="1" applyAlignment="1">
      <alignment horizontal="center" vertical="center" wrapText="1"/>
    </xf>
    <xf numFmtId="0" fontId="28" fillId="0" borderId="16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 wrapText="1"/>
    </xf>
    <xf numFmtId="0" fontId="30" fillId="0" borderId="20" xfId="0" applyFont="1" applyFill="1" applyBorder="1" applyAlignment="1">
      <alignment horizontal="center" vertical="center"/>
    </xf>
    <xf numFmtId="0" fontId="28" fillId="0" borderId="19" xfId="0" applyFont="1" applyFill="1" applyBorder="1" applyAlignment="1">
      <alignment horizontal="center" vertical="center" shrinkToFit="1"/>
    </xf>
    <xf numFmtId="0" fontId="28" fillId="0" borderId="16" xfId="0" applyFont="1" applyFill="1" applyBorder="1" applyAlignment="1">
      <alignment horizontal="center" vertical="center" shrinkToFit="1"/>
    </xf>
    <xf numFmtId="0" fontId="28" fillId="0" borderId="23" xfId="0" applyFont="1" applyFill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190" fontId="28" fillId="0" borderId="17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76" fontId="28" fillId="0" borderId="3" xfId="53" applyFont="1" applyFill="1" applyBorder="1" applyAlignment="1">
      <alignment horizontal="center" vertical="center" shrinkToFit="1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4" fillId="0" borderId="4" xfId="56" applyFont="1" applyBorder="1" applyAlignment="1">
      <alignment horizontal="center" vertical="center"/>
    </xf>
    <xf numFmtId="190" fontId="34" fillId="0" borderId="0" xfId="56" applyNumberFormat="1" applyFont="1" applyFill="1" applyAlignment="1">
      <alignment horizontal="left" vertical="center"/>
    </xf>
    <xf numFmtId="177" fontId="28" fillId="0" borderId="9" xfId="52" applyNumberFormat="1" applyFont="1" applyFill="1" applyBorder="1" applyAlignment="1">
      <alignment horizontal="center" vertical="center" shrinkToFit="1"/>
    </xf>
    <xf numFmtId="177" fontId="28" fillId="0" borderId="9" xfId="50" applyNumberFormat="1" applyFont="1" applyFill="1" applyBorder="1" applyAlignment="1">
      <alignment horizontal="center" vertical="center"/>
    </xf>
    <xf numFmtId="177" fontId="28" fillId="0" borderId="19" xfId="52" applyNumberFormat="1" applyFont="1" applyFill="1" applyBorder="1" applyAlignment="1">
      <alignment horizontal="center" vertical="center" shrinkToFit="1"/>
    </xf>
    <xf numFmtId="177" fontId="34" fillId="0" borderId="4" xfId="56" applyNumberFormat="1" applyFont="1" applyBorder="1" applyAlignment="1">
      <alignment vertical="center"/>
    </xf>
    <xf numFmtId="177" fontId="34" fillId="0" borderId="4" xfId="56" applyNumberFormat="1" applyFon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3" xfId="0" applyBorder="1">
      <alignment vertical="center"/>
    </xf>
    <xf numFmtId="0" fontId="42" fillId="0" borderId="0" xfId="0" applyFont="1">
      <alignment vertical="center"/>
    </xf>
    <xf numFmtId="0" fontId="43" fillId="4" borderId="24" xfId="0" applyFont="1" applyFill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4" fillId="0" borderId="0" xfId="0" applyFont="1" applyFill="1">
      <alignment vertical="center"/>
    </xf>
    <xf numFmtId="0" fontId="45" fillId="0" borderId="5" xfId="0" applyFont="1" applyFill="1" applyBorder="1" applyAlignment="1">
      <alignment horizontal="center" vertical="center" shrinkToFit="1"/>
    </xf>
    <xf numFmtId="0" fontId="28" fillId="0" borderId="5" xfId="0" applyFont="1" applyFill="1" applyBorder="1" applyAlignment="1">
      <alignment horizontal="center" vertical="center" wrapText="1" shrinkToFit="1"/>
    </xf>
    <xf numFmtId="0" fontId="39" fillId="0" borderId="3" xfId="0" applyFont="1" applyFill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19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28" fillId="0" borderId="14" xfId="0" applyNumberFormat="1" applyFont="1" applyFill="1" applyBorder="1" applyAlignment="1">
      <alignment horizontal="center" vertical="center" shrinkToFit="1"/>
    </xf>
    <xf numFmtId="177" fontId="28" fillId="0" borderId="15" xfId="0" applyNumberFormat="1" applyFont="1" applyFill="1" applyBorder="1" applyAlignment="1">
      <alignment horizontal="center" vertical="center" shrinkToFit="1"/>
    </xf>
    <xf numFmtId="177" fontId="28" fillId="0" borderId="24" xfId="0" applyNumberFormat="1" applyFont="1" applyBorder="1" applyAlignment="1">
      <alignment horizontal="center" vertical="center"/>
    </xf>
    <xf numFmtId="177" fontId="28" fillId="0" borderId="8" xfId="0" applyNumberFormat="1" applyFont="1" applyBorder="1" applyAlignment="1">
      <alignment horizontal="center" vertical="center"/>
    </xf>
    <xf numFmtId="177" fontId="28" fillId="0" borderId="6" xfId="0" applyNumberFormat="1" applyFont="1" applyBorder="1" applyAlignment="1">
      <alignment horizontal="center" vertical="center"/>
    </xf>
    <xf numFmtId="0" fontId="28" fillId="0" borderId="5" xfId="0" applyFont="1" applyFill="1" applyBorder="1" applyAlignment="1">
      <alignment horizontal="left" vertical="center" shrinkToFit="1"/>
    </xf>
    <xf numFmtId="0" fontId="28" fillId="0" borderId="12" xfId="0" applyFont="1" applyFill="1" applyBorder="1" applyAlignment="1">
      <alignment horizontal="left" vertical="center" wrapText="1" shrinkToFit="1"/>
    </xf>
    <xf numFmtId="2" fontId="0" fillId="0" borderId="16" xfId="0" applyNumberFormat="1" applyBorder="1" applyAlignment="1">
      <alignment horizontal="center" vertical="center"/>
    </xf>
    <xf numFmtId="0" fontId="28" fillId="0" borderId="5" xfId="0" applyFont="1" applyFill="1" applyBorder="1" applyAlignment="1">
      <alignment horizontal="left" vertical="center" wrapText="1" shrinkToFit="1"/>
    </xf>
    <xf numFmtId="0" fontId="28" fillId="0" borderId="12" xfId="0" applyFont="1" applyFill="1" applyBorder="1" applyAlignment="1">
      <alignment horizontal="center" vertical="center" shrinkToFit="1"/>
    </xf>
    <xf numFmtId="0" fontId="28" fillId="0" borderId="12" xfId="0" applyFont="1" applyFill="1" applyBorder="1" applyAlignment="1">
      <alignment vertical="center" shrinkToFit="1"/>
    </xf>
    <xf numFmtId="0" fontId="28" fillId="0" borderId="5" xfId="0" applyFont="1" applyFill="1" applyBorder="1" applyAlignment="1">
      <alignment vertical="center" shrinkToFit="1"/>
    </xf>
    <xf numFmtId="177" fontId="28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28" fillId="0" borderId="12" xfId="0" applyFont="1" applyFill="1" applyBorder="1" applyAlignment="1">
      <alignment horizontal="left" vertical="center" shrinkToFit="1"/>
    </xf>
    <xf numFmtId="0" fontId="0" fillId="0" borderId="0" xfId="0" applyAlignment="1">
      <alignment vertical="center"/>
    </xf>
    <xf numFmtId="0" fontId="0" fillId="8" borderId="8" xfId="0" applyFill="1" applyBorder="1">
      <alignment vertical="center"/>
    </xf>
    <xf numFmtId="0" fontId="0" fillId="6" borderId="8" xfId="0" applyFill="1" applyBorder="1">
      <alignment vertical="center"/>
    </xf>
    <xf numFmtId="0" fontId="0" fillId="5" borderId="8" xfId="0" applyFill="1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28" fillId="0" borderId="16" xfId="0" quotePrefix="1" applyFont="1" applyFill="1" applyBorder="1" applyAlignment="1">
      <alignment horizontal="left" vertical="center"/>
    </xf>
    <xf numFmtId="0" fontId="47" fillId="0" borderId="5" xfId="0" applyFont="1" applyFill="1" applyBorder="1" applyAlignment="1">
      <alignment horizontal="left" vertical="center" shrinkToFit="1"/>
    </xf>
    <xf numFmtId="0" fontId="44" fillId="0" borderId="5" xfId="0" applyFont="1" applyFill="1" applyBorder="1" applyAlignment="1">
      <alignment horizontal="left" vertical="center" wrapText="1" shrinkToFit="1"/>
    </xf>
    <xf numFmtId="0" fontId="44" fillId="0" borderId="5" xfId="0" applyFont="1" applyFill="1" applyBorder="1" applyAlignment="1">
      <alignment horizontal="left" vertical="center" shrinkToFit="1"/>
    </xf>
    <xf numFmtId="0" fontId="28" fillId="0" borderId="0" xfId="0" applyFont="1" applyFill="1" applyBorder="1" applyAlignment="1">
      <alignment horizontal="left" vertical="center"/>
    </xf>
    <xf numFmtId="0" fontId="29" fillId="3" borderId="22" xfId="56" applyFont="1" applyFill="1" applyBorder="1" applyAlignment="1">
      <alignment horizontal="center" vertical="center" shrinkToFi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17" xfId="0" applyFont="1" applyFill="1" applyBorder="1" applyAlignment="1">
      <alignment horizontal="center" vertical="center" shrinkToFit="1"/>
    </xf>
    <xf numFmtId="0" fontId="28" fillId="0" borderId="8" xfId="0" applyFont="1" applyFill="1" applyBorder="1" applyAlignment="1">
      <alignment horizontal="center" vertical="center" shrinkToFit="1"/>
    </xf>
    <xf numFmtId="0" fontId="28" fillId="0" borderId="5" xfId="0" applyFont="1" applyFill="1" applyBorder="1" applyAlignment="1">
      <alignment vertical="center" wrapText="1" shrinkToFit="1"/>
    </xf>
    <xf numFmtId="0" fontId="28" fillId="0" borderId="6" xfId="0" applyFont="1" applyFill="1" applyBorder="1" applyAlignment="1">
      <alignment horizontal="center" vertical="center" shrinkToFit="1"/>
    </xf>
    <xf numFmtId="0" fontId="28" fillId="0" borderId="17" xfId="0" applyFont="1" applyFill="1" applyBorder="1" applyAlignment="1">
      <alignment horizontal="left" vertical="center" shrinkToFit="1"/>
    </xf>
    <xf numFmtId="0" fontId="28" fillId="0" borderId="20" xfId="0" applyFont="1" applyFill="1" applyBorder="1" applyAlignment="1">
      <alignment horizontal="center" vertical="center" shrinkToFit="1"/>
    </xf>
    <xf numFmtId="0" fontId="28" fillId="0" borderId="3" xfId="0" applyFont="1" applyFill="1" applyBorder="1" applyAlignment="1">
      <alignment vertical="center" shrinkToFi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vertical="center" wrapText="1" shrinkToFit="1"/>
    </xf>
    <xf numFmtId="0" fontId="28" fillId="0" borderId="40" xfId="0" applyFont="1" applyFill="1" applyBorder="1" applyAlignment="1">
      <alignment horizontal="center" vertical="center" shrinkToFit="1"/>
    </xf>
    <xf numFmtId="0" fontId="28" fillId="0" borderId="16" xfId="0" applyFont="1" applyFill="1" applyBorder="1" applyAlignment="1">
      <alignment horizontal="left" vertical="center" shrinkToFit="1"/>
    </xf>
    <xf numFmtId="0" fontId="28" fillId="3" borderId="24" xfId="56" applyFont="1" applyFill="1" applyBorder="1" applyAlignment="1">
      <alignment horizontal="center" vertical="center" shrinkToFit="1"/>
    </xf>
    <xf numFmtId="0" fontId="28" fillId="3" borderId="22" xfId="56" applyFont="1" applyFill="1" applyBorder="1" applyAlignment="1">
      <alignment horizontal="center" vertical="center" shrinkToFit="1"/>
    </xf>
    <xf numFmtId="177" fontId="28" fillId="0" borderId="5" xfId="0" applyNumberFormat="1" applyFont="1" applyBorder="1" applyAlignment="1">
      <alignment horizontal="center" vertical="center"/>
    </xf>
    <xf numFmtId="177" fontId="28" fillId="0" borderId="17" xfId="0" applyNumberFormat="1" applyFont="1" applyBorder="1" applyAlignment="1">
      <alignment horizontal="center" vertical="center"/>
    </xf>
    <xf numFmtId="0" fontId="28" fillId="0" borderId="21" xfId="0" quotePrefix="1" applyFont="1" applyFill="1" applyBorder="1" applyAlignment="1">
      <alignment horizontal="left" vertical="center"/>
    </xf>
    <xf numFmtId="0" fontId="28" fillId="0" borderId="19" xfId="0" applyFont="1" applyFill="1" applyBorder="1" applyAlignment="1">
      <alignment horizontal="left" vertical="center" shrinkToFit="1"/>
    </xf>
    <xf numFmtId="0" fontId="28" fillId="0" borderId="16" xfId="0" applyFont="1" applyFill="1" applyBorder="1" applyAlignment="1">
      <alignment horizontal="left" vertical="center"/>
    </xf>
    <xf numFmtId="0" fontId="28" fillId="0" borderId="19" xfId="0" applyFont="1" applyFill="1" applyBorder="1" applyAlignment="1">
      <alignment horizontal="left" vertical="center"/>
    </xf>
    <xf numFmtId="177" fontId="28" fillId="0" borderId="0" xfId="0" applyNumberFormat="1" applyFont="1" applyAlignment="1">
      <alignment horizontal="left" vertical="center"/>
    </xf>
    <xf numFmtId="14" fontId="28" fillId="0" borderId="18" xfId="0" applyNumberFormat="1" applyFont="1" applyFill="1" applyBorder="1" applyAlignment="1">
      <alignment horizontal="left" vertical="center" shrinkToFit="1"/>
    </xf>
    <xf numFmtId="14" fontId="28" fillId="0" borderId="0" xfId="0" applyNumberFormat="1" applyFont="1" applyAlignment="1">
      <alignment horizontal="left" vertical="center"/>
    </xf>
    <xf numFmtId="0" fontId="28" fillId="0" borderId="11" xfId="0" applyFont="1" applyFill="1" applyBorder="1" applyAlignment="1">
      <alignment horizontal="left" vertical="center" wrapText="1" shrinkToFit="1"/>
    </xf>
    <xf numFmtId="195" fontId="28" fillId="0" borderId="6" xfId="0" applyNumberFormat="1" applyFont="1" applyFill="1" applyBorder="1" applyAlignment="1">
      <alignment horizontal="left" vertical="center" shrinkToFit="1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3" xfId="0" applyFill="1" applyBorder="1">
      <alignment vertical="center"/>
    </xf>
    <xf numFmtId="0" fontId="0" fillId="0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6" xfId="0" applyFill="1" applyBorder="1" applyAlignment="1">
      <alignment horizontal="left" vertical="center"/>
    </xf>
    <xf numFmtId="0" fontId="0" fillId="0" borderId="16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192" fontId="28" fillId="0" borderId="3" xfId="0" applyNumberFormat="1" applyFont="1" applyFill="1" applyBorder="1" applyAlignment="1">
      <alignment horizontal="right" vertical="center"/>
    </xf>
    <xf numFmtId="0" fontId="28" fillId="0" borderId="3" xfId="0" applyFont="1" applyFill="1" applyBorder="1" applyAlignment="1">
      <alignment horizontal="center" vertical="center" wrapText="1" shrinkToFit="1"/>
    </xf>
    <xf numFmtId="195" fontId="28" fillId="0" borderId="8" xfId="0" applyNumberFormat="1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8" fillId="0" borderId="11" xfId="0" applyFont="1" applyFill="1" applyBorder="1" applyAlignment="1">
      <alignment horizontal="left" vertical="center" shrinkToFit="1"/>
    </xf>
    <xf numFmtId="0" fontId="28" fillId="0" borderId="19" xfId="0" applyFont="1" applyFill="1" applyBorder="1" applyAlignment="1">
      <alignment horizontal="center" vertical="center" wrapText="1"/>
    </xf>
    <xf numFmtId="14" fontId="28" fillId="0" borderId="8" xfId="0" applyNumberFormat="1" applyFont="1" applyFill="1" applyBorder="1" applyAlignment="1">
      <alignment horizontal="left" vertical="center" shrinkToFit="1"/>
    </xf>
    <xf numFmtId="14" fontId="28" fillId="0" borderId="6" xfId="0" applyNumberFormat="1" applyFont="1" applyFill="1" applyBorder="1" applyAlignment="1">
      <alignment horizontal="left" vertical="center" shrinkToFit="1"/>
    </xf>
    <xf numFmtId="0" fontId="29" fillId="0" borderId="11" xfId="0" applyFont="1" applyFill="1" applyBorder="1" applyAlignment="1">
      <alignment horizontal="left" vertical="center" shrinkToFit="1"/>
    </xf>
    <xf numFmtId="0" fontId="28" fillId="0" borderId="11" xfId="0" applyFont="1" applyFill="1" applyBorder="1" applyAlignment="1">
      <alignment vertical="center" shrinkToFit="1"/>
    </xf>
    <xf numFmtId="0" fontId="0" fillId="0" borderId="0" xfId="0" applyAlignment="1">
      <alignment horizontal="right" vertical="center"/>
    </xf>
    <xf numFmtId="0" fontId="0" fillId="9" borderId="3" xfId="0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0" fontId="46" fillId="0" borderId="0" xfId="61">
      <alignment vertical="center"/>
    </xf>
    <xf numFmtId="0" fontId="28" fillId="0" borderId="0" xfId="0" applyFont="1" applyAlignment="1">
      <alignment horizontal="left" vertical="center"/>
    </xf>
    <xf numFmtId="0" fontId="28" fillId="0" borderId="3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shrinkToFit="1"/>
    </xf>
    <xf numFmtId="0" fontId="28" fillId="0" borderId="11" xfId="0" applyFont="1" applyFill="1" applyBorder="1" applyAlignment="1">
      <alignment vertical="center" wrapText="1" shrinkToFi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left" vertical="center" wrapText="1" shrinkToFit="1"/>
    </xf>
    <xf numFmtId="14" fontId="28" fillId="0" borderId="24" xfId="0" applyNumberFormat="1" applyFont="1" applyFill="1" applyBorder="1" applyAlignment="1">
      <alignment horizontal="left" vertical="center"/>
    </xf>
    <xf numFmtId="20" fontId="28" fillId="0" borderId="3" xfId="0" applyNumberFormat="1" applyFont="1" applyFill="1" applyBorder="1" applyAlignment="1">
      <alignment vertical="center" shrinkToFit="1"/>
    </xf>
    <xf numFmtId="20" fontId="28" fillId="0" borderId="22" xfId="0" applyNumberFormat="1" applyFont="1" applyFill="1" applyBorder="1" applyAlignment="1">
      <alignment vertical="center" shrinkToFit="1"/>
    </xf>
    <xf numFmtId="0" fontId="28" fillId="0" borderId="3" xfId="0" applyFont="1" applyFill="1" applyBorder="1" applyAlignment="1">
      <alignment vertical="center"/>
    </xf>
    <xf numFmtId="0" fontId="28" fillId="0" borderId="8" xfId="0" applyFont="1" applyFill="1" applyBorder="1" applyAlignment="1">
      <alignment horizontal="center" vertical="center" shrinkToFit="1"/>
    </xf>
    <xf numFmtId="0" fontId="28" fillId="0" borderId="22" xfId="0" quotePrefix="1" applyFont="1" applyFill="1" applyBorder="1" applyAlignment="1">
      <alignment horizontal="left" vertical="center"/>
    </xf>
    <xf numFmtId="0" fontId="28" fillId="0" borderId="3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shrinkToFit="1"/>
    </xf>
    <xf numFmtId="0" fontId="28" fillId="0" borderId="15" xfId="0" applyFont="1" applyFill="1" applyBorder="1" applyAlignment="1">
      <alignment horizontal="center" vertical="center" shrinkToFit="1"/>
    </xf>
    <xf numFmtId="0" fontId="28" fillId="0" borderId="23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22" xfId="0" quotePrefix="1" applyFont="1" applyFill="1" applyBorder="1" applyAlignment="1">
      <alignment horizontal="left" vertical="center" shrinkToFi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2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shrinkToFit="1"/>
    </xf>
    <xf numFmtId="0" fontId="28" fillId="0" borderId="14" xfId="0" applyFont="1" applyFill="1" applyBorder="1" applyAlignment="1">
      <alignment horizontal="center" vertical="center" shrinkToFit="1"/>
    </xf>
    <xf numFmtId="0" fontId="28" fillId="0" borderId="15" xfId="0" applyFont="1" applyFill="1" applyBorder="1" applyAlignment="1">
      <alignment horizontal="center" vertical="center" shrinkToFit="1"/>
    </xf>
    <xf numFmtId="0" fontId="28" fillId="0" borderId="23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left" vertical="center"/>
    </xf>
    <xf numFmtId="0" fontId="28" fillId="0" borderId="3" xfId="0" applyFont="1" applyFill="1" applyBorder="1" applyAlignment="1">
      <alignment vertical="center" wrapText="1" shrinkToFi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vertical="center" shrinkToFi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3" xfId="0" quotePrefix="1" applyFont="1" applyFill="1" applyBorder="1" applyAlignment="1">
      <alignment horizontal="left" vertical="center" shrinkToFit="1"/>
    </xf>
    <xf numFmtId="0" fontId="28" fillId="0" borderId="3" xfId="0" applyFont="1" applyFill="1" applyBorder="1" applyAlignment="1">
      <alignment horizontal="left" vertical="center" shrinkToFit="1"/>
    </xf>
    <xf numFmtId="0" fontId="28" fillId="0" borderId="11" xfId="0" applyFont="1" applyFill="1" applyBorder="1" applyAlignment="1">
      <alignment horizontal="left" vertical="center" shrinkToFit="1"/>
    </xf>
    <xf numFmtId="20" fontId="28" fillId="0" borderId="3" xfId="0" applyNumberFormat="1" applyFont="1" applyFill="1" applyBorder="1" applyAlignment="1">
      <alignment horizontal="left" vertical="center" shrinkToFit="1"/>
    </xf>
    <xf numFmtId="14" fontId="28" fillId="0" borderId="8" xfId="0" applyNumberFormat="1" applyFont="1" applyFill="1" applyBorder="1" applyAlignment="1">
      <alignment horizontal="left" vertical="center"/>
    </xf>
    <xf numFmtId="0" fontId="28" fillId="0" borderId="11" xfId="0" applyFont="1" applyFill="1" applyBorder="1" applyAlignment="1">
      <alignment horizontal="left" vertical="center" wrapText="1" shrinkToFit="1"/>
    </xf>
    <xf numFmtId="195" fontId="28" fillId="0" borderId="8" xfId="0" applyNumberFormat="1" applyFont="1" applyFill="1" applyBorder="1" applyAlignment="1">
      <alignment horizontal="left" vertical="center" shrinkToFit="1"/>
    </xf>
    <xf numFmtId="0" fontId="28" fillId="0" borderId="3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shrinkToFit="1"/>
    </xf>
    <xf numFmtId="0" fontId="39" fillId="0" borderId="3" xfId="0" applyFont="1" applyFill="1" applyBorder="1" applyAlignment="1">
      <alignment horizontal="center" vertical="center"/>
    </xf>
    <xf numFmtId="0" fontId="28" fillId="0" borderId="3" xfId="0" quotePrefix="1" applyFont="1" applyFill="1" applyBorder="1" applyAlignment="1">
      <alignment horizontal="left" vertical="center"/>
    </xf>
    <xf numFmtId="0" fontId="28" fillId="9" borderId="3" xfId="0" applyFont="1" applyFill="1" applyBorder="1" applyAlignment="1">
      <alignment horizontal="left" vertical="center"/>
    </xf>
    <xf numFmtId="0" fontId="28" fillId="9" borderId="3" xfId="0" applyFont="1" applyFill="1" applyBorder="1">
      <alignment vertical="center"/>
    </xf>
    <xf numFmtId="0" fontId="28" fillId="0" borderId="35" xfId="0" applyFont="1" applyFill="1" applyBorder="1" applyAlignment="1">
      <alignment horizontal="center" vertical="center" wrapText="1"/>
    </xf>
    <xf numFmtId="0" fontId="28" fillId="0" borderId="14" xfId="0" applyFont="1" applyFill="1" applyBorder="1" applyAlignment="1">
      <alignment horizontal="center" vertical="center" wrapText="1"/>
    </xf>
    <xf numFmtId="0" fontId="28" fillId="0" borderId="15" xfId="0" applyFont="1" applyFill="1" applyBorder="1" applyAlignment="1">
      <alignment horizontal="center" vertical="center" wrapText="1"/>
    </xf>
    <xf numFmtId="0" fontId="28" fillId="0" borderId="22" xfId="0" applyFont="1" applyFill="1" applyBorder="1" applyAlignment="1">
      <alignment horizontal="center" vertical="center" wrapText="1"/>
    </xf>
    <xf numFmtId="0" fontId="30" fillId="0" borderId="22" xfId="0" applyFont="1" applyFill="1" applyBorder="1" applyAlignment="1">
      <alignment horizontal="left" vertical="center" shrinkToFit="1"/>
    </xf>
    <xf numFmtId="0" fontId="28" fillId="0" borderId="25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vertical="center" shrinkToFit="1"/>
    </xf>
    <xf numFmtId="0" fontId="30" fillId="0" borderId="22" xfId="0" applyFont="1" applyFill="1" applyBorder="1" applyAlignment="1">
      <alignment vertical="center" shrinkToFit="1"/>
    </xf>
    <xf numFmtId="0" fontId="28" fillId="10" borderId="8" xfId="0" applyFont="1" applyFill="1" applyBorder="1">
      <alignment vertical="center"/>
    </xf>
    <xf numFmtId="0" fontId="29" fillId="3" borderId="22" xfId="56" applyFont="1" applyFill="1" applyBorder="1" applyAlignment="1">
      <alignment horizontal="center" vertical="center" shrinkToFit="1"/>
    </xf>
    <xf numFmtId="0" fontId="28" fillId="3" borderId="25" xfId="56" applyFont="1" applyFill="1" applyBorder="1" applyAlignment="1">
      <alignment horizontal="center" vertical="center" shrinkToFit="1"/>
    </xf>
    <xf numFmtId="0" fontId="29" fillId="3" borderId="24" xfId="56" applyFont="1" applyFill="1" applyBorder="1" applyAlignment="1">
      <alignment horizontal="center" vertical="center" shrinkToFit="1"/>
    </xf>
    <xf numFmtId="0" fontId="29" fillId="3" borderId="25" xfId="56" applyFont="1" applyFill="1" applyBorder="1" applyAlignment="1">
      <alignment horizontal="center" vertical="center" shrinkToFit="1"/>
    </xf>
    <xf numFmtId="177" fontId="28" fillId="0" borderId="16" xfId="0" applyNumberFormat="1" applyFont="1" applyBorder="1" applyAlignment="1">
      <alignment horizontal="center" vertical="center"/>
    </xf>
    <xf numFmtId="194" fontId="28" fillId="0" borderId="6" xfId="0" applyNumberFormat="1" applyFont="1" applyBorder="1" applyAlignment="1">
      <alignment horizontal="center" vertical="center"/>
    </xf>
    <xf numFmtId="194" fontId="28" fillId="0" borderId="16" xfId="0" applyNumberFormat="1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/>
    </xf>
    <xf numFmtId="177" fontId="0" fillId="0" borderId="5" xfId="0" applyNumberFormat="1" applyFill="1" applyBorder="1" applyAlignment="1">
      <alignment horizontal="center" vertical="center"/>
    </xf>
    <xf numFmtId="177" fontId="37" fillId="0" borderId="16" xfId="0" applyNumberFormat="1" applyFont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6" fontId="28" fillId="0" borderId="11" xfId="53" applyFont="1" applyFill="1" applyBorder="1" applyAlignment="1">
      <alignment horizontal="center" vertical="center" shrinkToFit="1"/>
    </xf>
    <xf numFmtId="0" fontId="28" fillId="0" borderId="3" xfId="0" applyFont="1" applyBorder="1">
      <alignment vertical="center"/>
    </xf>
    <xf numFmtId="0" fontId="28" fillId="0" borderId="3" xfId="0" quotePrefix="1" applyFont="1" applyFill="1" applyBorder="1" applyAlignment="1">
      <alignment horizontal="left" vertical="center" wrapText="1" shrinkToFit="1"/>
    </xf>
    <xf numFmtId="0" fontId="8" fillId="0" borderId="0" xfId="66">
      <alignment vertical="center"/>
    </xf>
    <xf numFmtId="0" fontId="29" fillId="3" borderId="6" xfId="56" applyFont="1" applyFill="1" applyBorder="1" applyAlignment="1">
      <alignment horizontal="center" vertical="center" shrinkToFit="1"/>
    </xf>
    <xf numFmtId="0" fontId="29" fillId="3" borderId="16" xfId="56" applyFont="1" applyFill="1" applyBorder="1" applyAlignment="1">
      <alignment horizontal="center" vertical="center" shrinkToFit="1"/>
    </xf>
    <xf numFmtId="0" fontId="29" fillId="3" borderId="17" xfId="56" applyFont="1" applyFill="1" applyBorder="1" applyAlignment="1">
      <alignment horizontal="center" vertical="center" shrinkToFit="1"/>
    </xf>
    <xf numFmtId="0" fontId="29" fillId="3" borderId="22" xfId="56" applyFont="1" applyFill="1" applyBorder="1" applyAlignment="1">
      <alignment horizontal="center" vertical="center" shrinkToFit="1"/>
    </xf>
    <xf numFmtId="0" fontId="29" fillId="3" borderId="24" xfId="56" applyFont="1" applyFill="1" applyBorder="1" applyAlignment="1">
      <alignment horizontal="center" vertical="center" shrinkToFit="1"/>
    </xf>
    <xf numFmtId="0" fontId="29" fillId="3" borderId="22" xfId="56" applyFont="1" applyFill="1" applyBorder="1" applyAlignment="1">
      <alignment horizontal="center" vertical="center" shrinkToFit="1"/>
    </xf>
    <xf numFmtId="0" fontId="29" fillId="3" borderId="25" xfId="56" applyFont="1" applyFill="1" applyBorder="1" applyAlignment="1">
      <alignment horizontal="center" vertical="center" shrinkToFit="1"/>
    </xf>
    <xf numFmtId="0" fontId="29" fillId="3" borderId="40" xfId="56" applyFont="1" applyFill="1" applyBorder="1" applyAlignment="1">
      <alignment horizontal="center" vertical="center" shrinkToFit="1"/>
    </xf>
    <xf numFmtId="2" fontId="28" fillId="0" borderId="8" xfId="0" applyNumberFormat="1" applyFont="1" applyBorder="1" applyAlignment="1">
      <alignment horizontal="center" vertical="center"/>
    </xf>
    <xf numFmtId="2" fontId="28" fillId="0" borderId="3" xfId="0" applyNumberFormat="1" applyFont="1" applyBorder="1" applyAlignment="1">
      <alignment horizontal="center" vertical="center"/>
    </xf>
    <xf numFmtId="0" fontId="50" fillId="0" borderId="0" xfId="0" applyFont="1">
      <alignment vertical="center"/>
    </xf>
    <xf numFmtId="0" fontId="5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3" xfId="0" applyFont="1" applyFill="1" applyBorder="1" applyAlignment="1">
      <alignment horizontal="left" vertical="center" shrinkToFit="1"/>
    </xf>
    <xf numFmtId="0" fontId="30" fillId="0" borderId="16" xfId="0" applyFont="1" applyFill="1" applyBorder="1" applyAlignment="1">
      <alignment horizontal="left" vertical="center" shrinkToFit="1"/>
    </xf>
    <xf numFmtId="0" fontId="29" fillId="0" borderId="11" xfId="0" applyFont="1" applyFill="1" applyBorder="1" applyAlignment="1">
      <alignment horizontal="left" vertical="center" wrapText="1" shrinkToFit="1"/>
    </xf>
    <xf numFmtId="0" fontId="28" fillId="0" borderId="11" xfId="0" applyFont="1" applyFill="1" applyBorder="1" applyAlignment="1">
      <alignment horizontal="left" vertical="center" shrinkToFit="1"/>
    </xf>
    <xf numFmtId="0" fontId="28" fillId="0" borderId="0" xfId="56" applyFont="1" applyAlignment="1">
      <alignment horizontal="left" vertical="center"/>
    </xf>
    <xf numFmtId="0" fontId="28" fillId="0" borderId="0" xfId="56" applyFont="1" applyFill="1" applyAlignment="1">
      <alignment horizontal="left" vertical="center"/>
    </xf>
    <xf numFmtId="0" fontId="28" fillId="0" borderId="9" xfId="0" applyFont="1" applyFill="1" applyBorder="1" applyAlignment="1">
      <alignment horizontal="left" vertical="center" shrinkToFit="1"/>
    </xf>
    <xf numFmtId="0" fontId="28" fillId="0" borderId="11" xfId="0" applyFont="1" applyFill="1" applyBorder="1" applyAlignment="1">
      <alignment horizontal="left" vertical="center" shrinkToFit="1"/>
    </xf>
    <xf numFmtId="192" fontId="28" fillId="0" borderId="3" xfId="0" applyNumberFormat="1" applyFont="1" applyBorder="1" applyAlignment="1">
      <alignment horizontal="right" vertical="center"/>
    </xf>
    <xf numFmtId="176" fontId="28" fillId="0" borderId="30" xfId="53" applyFont="1" applyFill="1" applyBorder="1" applyAlignment="1">
      <alignment horizontal="center" vertical="center" shrinkToFit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56" fillId="0" borderId="0" xfId="69" applyFill="1" applyBorder="1" applyAlignment="1">
      <alignment horizontal="center" vertical="center" wrapText="1"/>
    </xf>
    <xf numFmtId="0" fontId="57" fillId="0" borderId="0" xfId="70" applyFill="1" applyBorder="1" applyAlignment="1">
      <alignment horizontal="center" vertical="center" wrapText="1"/>
    </xf>
    <xf numFmtId="0" fontId="6" fillId="0" borderId="0" xfId="72">
      <alignment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>
      <alignment vertical="center"/>
    </xf>
    <xf numFmtId="2" fontId="28" fillId="0" borderId="0" xfId="0" applyNumberFormat="1" applyFont="1">
      <alignment vertical="center"/>
    </xf>
    <xf numFmtId="0" fontId="29" fillId="3" borderId="30" xfId="56" applyFont="1" applyFill="1" applyBorder="1" applyAlignment="1">
      <alignment horizontal="center" vertical="center" shrinkToFit="1"/>
    </xf>
    <xf numFmtId="0" fontId="29" fillId="3" borderId="32" xfId="56" applyFont="1" applyFill="1" applyBorder="1" applyAlignment="1">
      <alignment horizontal="center" vertical="center" shrinkToFit="1"/>
    </xf>
    <xf numFmtId="0" fontId="29" fillId="3" borderId="33" xfId="56" applyFont="1" applyFill="1" applyBorder="1" applyAlignment="1">
      <alignment horizontal="center" vertical="center" shrinkToFit="1"/>
    </xf>
    <xf numFmtId="0" fontId="29" fillId="3" borderId="36" xfId="56" applyFont="1" applyFill="1" applyBorder="1" applyAlignment="1">
      <alignment horizontal="center" vertical="center" shrinkToFit="1"/>
    </xf>
    <xf numFmtId="0" fontId="28" fillId="0" borderId="3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5" xfId="0" applyFont="1" applyFill="1" applyBorder="1" applyAlignment="1">
      <alignment vertical="center" wrapText="1"/>
    </xf>
    <xf numFmtId="0" fontId="28" fillId="0" borderId="16" xfId="0" applyFont="1" applyFill="1" applyBorder="1" applyAlignment="1">
      <alignment vertical="center" wrapText="1"/>
    </xf>
    <xf numFmtId="0" fontId="28" fillId="0" borderId="17" xfId="0" applyFont="1" applyFill="1" applyBorder="1" applyAlignment="1">
      <alignment vertical="center" wrapText="1"/>
    </xf>
    <xf numFmtId="0" fontId="28" fillId="0" borderId="3" xfId="0" applyFont="1" applyBorder="1" applyAlignment="1">
      <alignment horizontal="left" vertical="center"/>
    </xf>
    <xf numFmtId="2" fontId="28" fillId="0" borderId="3" xfId="0" applyNumberFormat="1" applyFont="1" applyFill="1" applyBorder="1" applyAlignment="1">
      <alignment horizontal="center" vertical="center"/>
    </xf>
    <xf numFmtId="0" fontId="36" fillId="0" borderId="0" xfId="73">
      <alignment vertical="center"/>
    </xf>
    <xf numFmtId="0" fontId="36" fillId="0" borderId="0" xfId="73" applyFill="1">
      <alignment vertical="center"/>
    </xf>
    <xf numFmtId="0" fontId="36" fillId="13" borderId="0" xfId="73" applyFill="1">
      <alignment vertical="center"/>
    </xf>
    <xf numFmtId="0" fontId="42" fillId="0" borderId="3" xfId="73" applyFont="1" applyBorder="1" applyAlignment="1">
      <alignment horizontal="center" vertical="center"/>
    </xf>
    <xf numFmtId="0" fontId="42" fillId="14" borderId="3" xfId="73" applyFont="1" applyFill="1" applyBorder="1" applyAlignment="1">
      <alignment horizontal="center" vertical="center" wrapText="1"/>
    </xf>
    <xf numFmtId="0" fontId="42" fillId="0" borderId="3" xfId="73" applyFont="1" applyFill="1" applyBorder="1" applyAlignment="1">
      <alignment horizontal="center" vertical="center"/>
    </xf>
    <xf numFmtId="0" fontId="42" fillId="0" borderId="3" xfId="73" applyFont="1" applyFill="1" applyBorder="1" applyAlignment="1">
      <alignment horizontal="left" vertical="center"/>
    </xf>
    <xf numFmtId="0" fontId="36" fillId="0" borderId="3" xfId="73" applyBorder="1" applyAlignment="1">
      <alignment horizontal="center" vertical="center"/>
    </xf>
    <xf numFmtId="2" fontId="36" fillId="0" borderId="3" xfId="73" applyNumberFormat="1" applyBorder="1" applyAlignment="1">
      <alignment horizontal="center" vertical="center"/>
    </xf>
    <xf numFmtId="197" fontId="36" fillId="0" borderId="3" xfId="73" applyNumberFormat="1" applyBorder="1" applyAlignment="1">
      <alignment horizontal="center" vertical="center"/>
    </xf>
    <xf numFmtId="0" fontId="36" fillId="15" borderId="3" xfId="73" applyFill="1" applyBorder="1" applyAlignment="1">
      <alignment horizontal="center" vertical="center"/>
    </xf>
    <xf numFmtId="0" fontId="36" fillId="0" borderId="3" xfId="73" applyBorder="1">
      <alignment vertical="center"/>
    </xf>
    <xf numFmtId="0" fontId="42" fillId="15" borderId="3" xfId="73" applyFont="1" applyFill="1" applyBorder="1" applyAlignment="1">
      <alignment horizontal="left" vertical="center"/>
    </xf>
    <xf numFmtId="0" fontId="36" fillId="16" borderId="3" xfId="73" applyFill="1" applyBorder="1" applyAlignment="1">
      <alignment horizontal="center" vertical="center"/>
    </xf>
    <xf numFmtId="0" fontId="36" fillId="17" borderId="3" xfId="73" applyFill="1" applyBorder="1" applyAlignment="1">
      <alignment horizontal="center" vertical="center"/>
    </xf>
    <xf numFmtId="2" fontId="36" fillId="17" borderId="3" xfId="73" applyNumberFormat="1" applyFill="1" applyBorder="1" applyAlignment="1">
      <alignment horizontal="center" vertical="center"/>
    </xf>
    <xf numFmtId="197" fontId="36" fillId="16" borderId="3" xfId="73" applyNumberFormat="1" applyFill="1" applyBorder="1" applyAlignment="1">
      <alignment horizontal="center" vertical="center"/>
    </xf>
    <xf numFmtId="0" fontId="36" fillId="16" borderId="3" xfId="73" applyFill="1" applyBorder="1">
      <alignment vertical="center"/>
    </xf>
    <xf numFmtId="0" fontId="42" fillId="18" borderId="3" xfId="73" applyFont="1" applyFill="1" applyBorder="1" applyAlignment="1">
      <alignment horizontal="left" vertical="center"/>
    </xf>
    <xf numFmtId="0" fontId="5" fillId="0" borderId="0" xfId="74">
      <alignment vertical="center"/>
    </xf>
    <xf numFmtId="0" fontId="59" fillId="0" borderId="0" xfId="74" applyFont="1" applyFill="1" applyBorder="1" applyAlignment="1">
      <alignment horizontal="left" vertical="center"/>
    </xf>
    <xf numFmtId="0" fontId="5" fillId="0" borderId="0" xfId="74" applyFill="1" applyBorder="1" applyAlignment="1">
      <alignment horizontal="center" vertical="center"/>
    </xf>
    <xf numFmtId="0" fontId="42" fillId="0" borderId="0" xfId="74" applyFont="1" applyFill="1" applyBorder="1" applyAlignment="1">
      <alignment horizontal="center" vertical="center"/>
    </xf>
    <xf numFmtId="0" fontId="5" fillId="0" borderId="0" xfId="74" applyFill="1" applyBorder="1" applyAlignment="1">
      <alignment horizontal="center" vertical="center" wrapText="1"/>
    </xf>
    <xf numFmtId="0" fontId="5" fillId="0" borderId="0" xfId="74" applyFill="1" applyBorder="1">
      <alignment vertical="center"/>
    </xf>
    <xf numFmtId="20" fontId="5" fillId="0" borderId="0" xfId="74" applyNumberFormat="1" applyFill="1" applyBorder="1" applyAlignment="1">
      <alignment horizontal="center" vertical="center"/>
    </xf>
    <xf numFmtId="0" fontId="5" fillId="0" borderId="0" xfId="74" applyAlignment="1">
      <alignment horizontal="center" vertical="center"/>
    </xf>
    <xf numFmtId="0" fontId="28" fillId="0" borderId="22" xfId="0" quotePrefix="1" applyFont="1" applyFill="1" applyBorder="1" applyAlignment="1">
      <alignment vertical="center" shrinkToFit="1"/>
    </xf>
    <xf numFmtId="0" fontId="28" fillId="0" borderId="3" xfId="0" quotePrefix="1" applyFont="1" applyFill="1" applyBorder="1" applyAlignment="1">
      <alignment vertical="center"/>
    </xf>
    <xf numFmtId="0" fontId="28" fillId="0" borderId="3" xfId="0" quotePrefix="1" applyFont="1" applyFill="1" applyBorder="1" applyAlignment="1">
      <alignment vertical="center" shrinkToFit="1"/>
    </xf>
    <xf numFmtId="0" fontId="28" fillId="0" borderId="16" xfId="0" applyFont="1" applyFill="1" applyBorder="1" applyAlignment="1">
      <alignment vertical="center"/>
    </xf>
    <xf numFmtId="0" fontId="30" fillId="0" borderId="16" xfId="0" applyFont="1" applyFill="1" applyBorder="1" applyAlignment="1">
      <alignment vertical="center" shrinkToFit="1"/>
    </xf>
    <xf numFmtId="0" fontId="28" fillId="0" borderId="16" xfId="0" quotePrefix="1" applyFont="1" applyFill="1" applyBorder="1" applyAlignment="1">
      <alignment vertical="center"/>
    </xf>
    <xf numFmtId="0" fontId="28" fillId="0" borderId="16" xfId="0" applyFont="1" applyFill="1" applyBorder="1" applyAlignment="1">
      <alignment vertical="center" shrinkToFit="1"/>
    </xf>
    <xf numFmtId="0" fontId="28" fillId="0" borderId="19" xfId="0" applyFont="1" applyFill="1" applyBorder="1" applyAlignment="1">
      <alignment vertical="center"/>
    </xf>
    <xf numFmtId="0" fontId="30" fillId="0" borderId="20" xfId="0" applyFont="1" applyFill="1" applyBorder="1" applyAlignment="1">
      <alignment vertical="center"/>
    </xf>
    <xf numFmtId="0" fontId="28" fillId="0" borderId="21" xfId="0" quotePrefix="1" applyFont="1" applyFill="1" applyBorder="1" applyAlignment="1">
      <alignment vertical="center"/>
    </xf>
    <xf numFmtId="0" fontId="28" fillId="0" borderId="19" xfId="0" applyFont="1" applyFill="1" applyBorder="1" applyAlignment="1">
      <alignment vertical="center" shrinkToFit="1"/>
    </xf>
    <xf numFmtId="177" fontId="28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92" fontId="28" fillId="0" borderId="3" xfId="0" applyNumberFormat="1" applyFont="1" applyBorder="1" applyAlignment="1">
      <alignment horizontal="center" vertical="center"/>
    </xf>
    <xf numFmtId="0" fontId="4" fillId="0" borderId="0" xfId="66" applyFont="1">
      <alignment vertical="center"/>
    </xf>
    <xf numFmtId="0" fontId="64" fillId="9" borderId="0" xfId="61" applyFont="1" applyFill="1">
      <alignment vertical="center"/>
    </xf>
    <xf numFmtId="0" fontId="66" fillId="0" borderId="0" xfId="75" applyFont="1" applyAlignment="1">
      <alignment horizontal="center" vertical="center"/>
    </xf>
    <xf numFmtId="0" fontId="66" fillId="0" borderId="0" xfId="75" applyFont="1" applyAlignment="1">
      <alignment horizontal="left" vertical="center"/>
    </xf>
    <xf numFmtId="0" fontId="67" fillId="9" borderId="9" xfId="75" applyFont="1" applyFill="1" applyBorder="1" applyAlignment="1">
      <alignment horizontal="center" vertical="center"/>
    </xf>
    <xf numFmtId="0" fontId="66" fillId="0" borderId="43" xfId="75" applyFont="1" applyBorder="1" applyAlignment="1">
      <alignment vertical="center"/>
    </xf>
    <xf numFmtId="0" fontId="66" fillId="0" borderId="22" xfId="75" applyFont="1" applyBorder="1" applyAlignment="1">
      <alignment horizontal="left" vertical="center"/>
    </xf>
    <xf numFmtId="0" fontId="66" fillId="0" borderId="22" xfId="75" applyFont="1" applyBorder="1" applyAlignment="1">
      <alignment horizontal="center" vertical="center"/>
    </xf>
    <xf numFmtId="0" fontId="66" fillId="0" borderId="11" xfId="75" applyFont="1" applyBorder="1" applyAlignment="1">
      <alignment vertical="center"/>
    </xf>
    <xf numFmtId="0" fontId="66" fillId="0" borderId="3" xfId="75" applyFont="1" applyBorder="1" applyAlignment="1">
      <alignment horizontal="left" vertical="center" wrapText="1"/>
    </xf>
    <xf numFmtId="0" fontId="66" fillId="0" borderId="3" xfId="75" applyFont="1" applyBorder="1" applyAlignment="1">
      <alignment horizontal="center" vertical="center"/>
    </xf>
    <xf numFmtId="0" fontId="66" fillId="0" borderId="3" xfId="75" applyFont="1" applyBorder="1" applyAlignment="1">
      <alignment horizontal="left" vertical="center"/>
    </xf>
    <xf numFmtId="0" fontId="66" fillId="0" borderId="49" xfId="75" applyFont="1" applyBorder="1" applyAlignment="1">
      <alignment horizontal="left" vertical="center"/>
    </xf>
    <xf numFmtId="0" fontId="66" fillId="0" borderId="49" xfId="75" applyFont="1" applyBorder="1" applyAlignment="1">
      <alignment horizontal="center" vertical="center"/>
    </xf>
    <xf numFmtId="0" fontId="66" fillId="0" borderId="51" xfId="75" applyFont="1" applyBorder="1" applyAlignment="1">
      <alignment vertical="center"/>
    </xf>
    <xf numFmtId="0" fontId="66" fillId="0" borderId="3" xfId="75" applyFont="1" applyBorder="1" applyAlignment="1">
      <alignment vertical="center"/>
    </xf>
    <xf numFmtId="0" fontId="66" fillId="0" borderId="30" xfId="75" applyFont="1" applyBorder="1" applyAlignment="1">
      <alignment vertical="center"/>
    </xf>
    <xf numFmtId="0" fontId="68" fillId="0" borderId="0" xfId="75" applyFont="1"/>
    <xf numFmtId="0" fontId="66" fillId="0" borderId="52" xfId="75" applyFont="1" applyBorder="1" applyAlignment="1">
      <alignment vertical="center"/>
    </xf>
    <xf numFmtId="0" fontId="66" fillId="0" borderId="53" xfId="75" applyFont="1" applyBorder="1" applyAlignment="1">
      <alignment vertical="center"/>
    </xf>
    <xf numFmtId="0" fontId="66" fillId="0" borderId="31" xfId="75" applyFont="1" applyBorder="1" applyAlignment="1">
      <alignment vertical="center"/>
    </xf>
    <xf numFmtId="0" fontId="66" fillId="0" borderId="11" xfId="75" applyFont="1" applyBorder="1" applyAlignment="1">
      <alignment horizontal="left" vertical="center"/>
    </xf>
    <xf numFmtId="0" fontId="66" fillId="0" borderId="11" xfId="75" applyFont="1" applyBorder="1" applyAlignment="1">
      <alignment horizontal="center" vertical="center"/>
    </xf>
    <xf numFmtId="0" fontId="66" fillId="0" borderId="53" xfId="75" applyFont="1" applyBorder="1" applyAlignment="1">
      <alignment horizontal="left" vertical="center"/>
    </xf>
    <xf numFmtId="0" fontId="66" fillId="0" borderId="53" xfId="75" applyFont="1" applyBorder="1" applyAlignment="1">
      <alignment horizontal="left" vertical="center" wrapText="1"/>
    </xf>
    <xf numFmtId="0" fontId="66" fillId="0" borderId="53" xfId="75" applyFont="1" applyBorder="1" applyAlignment="1">
      <alignment horizontal="center" vertical="center"/>
    </xf>
    <xf numFmtId="0" fontId="66" fillId="0" borderId="30" xfId="75" applyFont="1" applyBorder="1" applyAlignment="1">
      <alignment horizontal="center" vertical="center"/>
    </xf>
    <xf numFmtId="0" fontId="66" fillId="0" borderId="30" xfId="75" applyFont="1" applyBorder="1" applyAlignment="1">
      <alignment vertical="center" wrapText="1"/>
    </xf>
    <xf numFmtId="0" fontId="66" fillId="0" borderId="54" xfId="75" applyFont="1" applyBorder="1" applyAlignment="1">
      <alignment horizontal="center" vertical="center"/>
    </xf>
    <xf numFmtId="0" fontId="66" fillId="0" borderId="51" xfId="75" applyFont="1" applyBorder="1" applyAlignment="1">
      <alignment horizontal="center" vertical="center"/>
    </xf>
    <xf numFmtId="0" fontId="66" fillId="0" borderId="55" xfId="75" applyFont="1" applyBorder="1" applyAlignment="1">
      <alignment vertical="center"/>
    </xf>
    <xf numFmtId="0" fontId="66" fillId="0" borderId="56" xfId="75" applyFont="1" applyBorder="1" applyAlignment="1">
      <alignment horizontal="center" vertical="center"/>
    </xf>
    <xf numFmtId="0" fontId="66" fillId="0" borderId="57" xfId="75" applyFont="1" applyBorder="1" applyAlignment="1">
      <alignment vertical="center"/>
    </xf>
    <xf numFmtId="0" fontId="66" fillId="0" borderId="3" xfId="75" applyFont="1" applyBorder="1" applyAlignment="1">
      <alignment vertical="center" wrapText="1"/>
    </xf>
    <xf numFmtId="0" fontId="66" fillId="0" borderId="56" xfId="75" applyFont="1" applyBorder="1" applyAlignment="1">
      <alignment horizontal="left" vertical="center"/>
    </xf>
    <xf numFmtId="0" fontId="66" fillId="0" borderId="57" xfId="75" applyFont="1" applyBorder="1" applyAlignment="1">
      <alignment horizontal="left" vertical="center"/>
    </xf>
    <xf numFmtId="0" fontId="66" fillId="0" borderId="58" xfId="75" applyFont="1" applyBorder="1" applyAlignment="1">
      <alignment horizontal="left" vertical="center"/>
    </xf>
    <xf numFmtId="0" fontId="66" fillId="0" borderId="59" xfId="75" applyFont="1" applyBorder="1" applyAlignment="1">
      <alignment horizontal="left" vertical="center"/>
    </xf>
    <xf numFmtId="0" fontId="11" fillId="0" borderId="0" xfId="75"/>
    <xf numFmtId="0" fontId="70" fillId="19" borderId="3" xfId="75" applyFont="1" applyFill="1" applyBorder="1"/>
    <xf numFmtId="0" fontId="42" fillId="19" borderId="3" xfId="75" applyFont="1" applyFill="1" applyBorder="1"/>
    <xf numFmtId="0" fontId="36" fillId="20" borderId="3" xfId="75" applyFont="1" applyFill="1" applyBorder="1"/>
    <xf numFmtId="0" fontId="36" fillId="20" borderId="3" xfId="75" applyFont="1" applyFill="1" applyBorder="1" applyAlignment="1">
      <alignment horizontal="center"/>
    </xf>
    <xf numFmtId="0" fontId="71" fillId="20" borderId="3" xfId="75" applyFont="1" applyFill="1" applyBorder="1" applyAlignment="1">
      <alignment horizontal="center"/>
    </xf>
    <xf numFmtId="194" fontId="36" fillId="20" borderId="3" xfId="75" applyNumberFormat="1" applyFont="1" applyFill="1" applyBorder="1" applyAlignment="1">
      <alignment horizontal="center"/>
    </xf>
    <xf numFmtId="0" fontId="72" fillId="21" borderId="3" xfId="75" applyFont="1" applyFill="1" applyBorder="1"/>
    <xf numFmtId="0" fontId="73" fillId="0" borderId="3" xfId="75" applyFont="1" applyBorder="1" applyAlignment="1">
      <alignment horizontal="center"/>
    </xf>
    <xf numFmtId="0" fontId="74" fillId="0" borderId="3" xfId="75" applyFont="1" applyBorder="1" applyAlignment="1">
      <alignment horizontal="center"/>
    </xf>
    <xf numFmtId="0" fontId="36" fillId="0" borderId="3" xfId="75" applyFont="1" applyBorder="1" applyAlignment="1">
      <alignment horizontal="center"/>
    </xf>
    <xf numFmtId="0" fontId="28" fillId="0" borderId="3" xfId="0" applyFont="1" applyFill="1" applyBorder="1" applyAlignment="1">
      <alignment horizontal="left" vertical="center" wrapText="1" shrinkToFit="1"/>
    </xf>
    <xf numFmtId="192" fontId="28" fillId="0" borderId="3" xfId="0" applyNumberFormat="1" applyFont="1" applyFill="1" applyBorder="1" applyAlignment="1">
      <alignment horizontal="center" vertical="center"/>
    </xf>
    <xf numFmtId="11" fontId="28" fillId="0" borderId="3" xfId="0" quotePrefix="1" applyNumberFormat="1" applyFont="1" applyFill="1" applyBorder="1" applyAlignment="1">
      <alignment horizontal="left" vertical="center" shrinkToFit="1"/>
    </xf>
    <xf numFmtId="0" fontId="28" fillId="0" borderId="3" xfId="0" quotePrefix="1" applyNumberFormat="1" applyFont="1" applyFill="1" applyBorder="1" applyAlignment="1">
      <alignment horizontal="left" vertical="center" shrinkToFit="1"/>
    </xf>
    <xf numFmtId="0" fontId="46" fillId="0" borderId="11" xfId="61" applyFill="1" applyBorder="1" applyAlignment="1">
      <alignment horizontal="left" vertical="center" wrapText="1" shrinkToFit="1"/>
    </xf>
    <xf numFmtId="192" fontId="28" fillId="0" borderId="0" xfId="0" applyNumberFormat="1" applyFont="1" applyBorder="1" applyAlignment="1">
      <alignment horizontal="right" vertical="center"/>
    </xf>
    <xf numFmtId="192" fontId="28" fillId="0" borderId="0" xfId="0" applyNumberFormat="1" applyFont="1" applyFill="1" applyBorder="1" applyAlignment="1">
      <alignment horizontal="right" vertical="center"/>
    </xf>
    <xf numFmtId="0" fontId="42" fillId="0" borderId="3" xfId="73" applyFont="1" applyBorder="1" applyAlignment="1">
      <alignment horizontal="center" vertical="center"/>
    </xf>
    <xf numFmtId="0" fontId="0" fillId="0" borderId="3" xfId="73" applyFont="1" applyBorder="1" applyAlignment="1">
      <alignment horizontal="center" vertical="center"/>
    </xf>
    <xf numFmtId="0" fontId="0" fillId="0" borderId="3" xfId="73" applyFont="1" applyBorder="1">
      <alignment vertical="center"/>
    </xf>
    <xf numFmtId="0" fontId="75" fillId="22" borderId="3" xfId="0" applyFont="1" applyFill="1" applyBorder="1" applyAlignment="1">
      <alignment horizontal="left" vertical="center"/>
    </xf>
    <xf numFmtId="0" fontId="75" fillId="0" borderId="3" xfId="0" applyFont="1" applyBorder="1" applyAlignment="1">
      <alignment horizontal="center" vertical="center"/>
    </xf>
    <xf numFmtId="0" fontId="0" fillId="22" borderId="3" xfId="0" applyFont="1" applyFill="1" applyBorder="1" applyAlignment="1">
      <alignment vertical="center"/>
    </xf>
    <xf numFmtId="192" fontId="28" fillId="0" borderId="0" xfId="0" applyNumberFormat="1" applyFont="1" applyBorder="1" applyAlignment="1">
      <alignment horizontal="center" vertical="center"/>
    </xf>
    <xf numFmtId="0" fontId="28" fillId="0" borderId="0" xfId="0" applyFont="1" applyFill="1" applyBorder="1" applyAlignment="1">
      <alignment vertical="center"/>
    </xf>
    <xf numFmtId="192" fontId="28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0" borderId="24" xfId="0" applyFont="1" applyFill="1" applyBorder="1" applyAlignment="1">
      <alignment horizontal="center" vertical="center" wrapText="1"/>
    </xf>
    <xf numFmtId="0" fontId="3" fillId="0" borderId="0" xfId="66" applyFont="1">
      <alignment vertical="center"/>
    </xf>
    <xf numFmtId="0" fontId="28" fillId="0" borderId="11" xfId="0" quotePrefix="1" applyFont="1" applyFill="1" applyBorder="1" applyAlignment="1">
      <alignment horizontal="left" vertical="center" shrinkToFit="1"/>
    </xf>
    <xf numFmtId="198" fontId="0" fillId="0" borderId="3" xfId="52" applyNumberFormat="1" applyFont="1" applyBorder="1" applyAlignment="1">
      <alignment horizontal="center" vertical="center"/>
    </xf>
    <xf numFmtId="14" fontId="28" fillId="0" borderId="3" xfId="0" applyNumberFormat="1" applyFont="1" applyFill="1" applyBorder="1" applyAlignment="1">
      <alignment horizontal="left" vertical="center" shrinkToFit="1"/>
    </xf>
    <xf numFmtId="11" fontId="28" fillId="0" borderId="3" xfId="0" applyNumberFormat="1" applyFont="1" applyFill="1" applyBorder="1" applyAlignment="1">
      <alignment horizontal="left" vertical="center" shrinkToFit="1"/>
    </xf>
    <xf numFmtId="193" fontId="35" fillId="0" borderId="0" xfId="56" applyNumberFormat="1" applyFont="1" applyBorder="1" applyAlignment="1">
      <alignment horizontal="left" vertical="center"/>
    </xf>
    <xf numFmtId="192" fontId="28" fillId="0" borderId="9" xfId="50" applyNumberFormat="1" applyFont="1" applyFill="1" applyBorder="1" applyAlignment="1">
      <alignment horizontal="center" vertical="center"/>
    </xf>
    <xf numFmtId="198" fontId="39" fillId="0" borderId="3" xfId="52" applyNumberFormat="1" applyFont="1" applyFill="1" applyBorder="1" applyAlignment="1">
      <alignment horizontal="center" vertical="center"/>
    </xf>
    <xf numFmtId="0" fontId="28" fillId="0" borderId="3" xfId="0" applyFont="1" applyFill="1" applyBorder="1">
      <alignment vertical="center"/>
    </xf>
    <xf numFmtId="0" fontId="28" fillId="0" borderId="11" xfId="0" applyFont="1" applyFill="1" applyBorder="1" applyAlignment="1">
      <alignment horizontal="left" vertical="center" wrapText="1" shrinkToFit="1"/>
    </xf>
    <xf numFmtId="0" fontId="28" fillId="0" borderId="11" xfId="0" applyFont="1" applyFill="1" applyBorder="1" applyAlignment="1">
      <alignment horizontal="left" vertical="center" wrapText="1" shrinkToFit="1"/>
    </xf>
    <xf numFmtId="0" fontId="28" fillId="0" borderId="11" xfId="0" applyFont="1" applyFill="1" applyBorder="1" applyAlignment="1">
      <alignment horizontal="left" vertical="center" wrapText="1" shrinkToFit="1"/>
    </xf>
    <xf numFmtId="0" fontId="0" fillId="0" borderId="0" xfId="0">
      <alignment vertical="center"/>
    </xf>
    <xf numFmtId="0" fontId="28" fillId="0" borderId="11" xfId="0" applyFont="1" applyFill="1" applyBorder="1" applyAlignment="1">
      <alignment horizontal="left" vertical="center" wrapText="1" shrinkToFit="1"/>
    </xf>
    <xf numFmtId="0" fontId="0" fillId="0" borderId="0" xfId="0">
      <alignment vertical="center"/>
    </xf>
    <xf numFmtId="0" fontId="28" fillId="0" borderId="11" xfId="0" applyFont="1" applyFill="1" applyBorder="1" applyAlignment="1">
      <alignment horizontal="left" vertical="center" wrapText="1" shrinkToFit="1"/>
    </xf>
    <xf numFmtId="0" fontId="28" fillId="0" borderId="11" xfId="0" applyFont="1" applyFill="1" applyBorder="1" applyAlignment="1">
      <alignment horizontal="left" vertical="center" wrapText="1" shrinkToFit="1"/>
    </xf>
    <xf numFmtId="0" fontId="28" fillId="0" borderId="11" xfId="0" applyFont="1" applyFill="1" applyBorder="1" applyAlignment="1">
      <alignment horizontal="left" vertical="center" wrapText="1" shrinkToFit="1"/>
    </xf>
    <xf numFmtId="0" fontId="28" fillId="0" borderId="7" xfId="0" applyFont="1" applyFill="1" applyBorder="1" applyAlignment="1">
      <alignment horizontal="left" vertical="center" wrapText="1" shrinkToFit="1"/>
    </xf>
    <xf numFmtId="20" fontId="28" fillId="0" borderId="11" xfId="0" applyNumberFormat="1" applyFont="1" applyFill="1" applyBorder="1" applyAlignment="1">
      <alignment horizontal="left" vertical="center" shrinkToFit="1"/>
    </xf>
    <xf numFmtId="0" fontId="29" fillId="3" borderId="16" xfId="56" applyFont="1" applyFill="1" applyBorder="1" applyAlignment="1">
      <alignment horizontal="center" vertical="center" shrinkToFit="1"/>
    </xf>
    <xf numFmtId="14" fontId="28" fillId="0" borderId="3" xfId="0" applyNumberFormat="1" applyFont="1" applyFill="1" applyBorder="1" applyAlignment="1">
      <alignment vertical="center"/>
    </xf>
    <xf numFmtId="14" fontId="28" fillId="0" borderId="16" xfId="0" applyNumberFormat="1" applyFont="1" applyFill="1" applyBorder="1" applyAlignment="1">
      <alignment vertical="center"/>
    </xf>
    <xf numFmtId="0" fontId="42" fillId="23" borderId="60" xfId="0" applyFont="1" applyFill="1" applyBorder="1" applyAlignment="1">
      <alignment horizontal="left" vertical="center" wrapText="1"/>
    </xf>
    <xf numFmtId="0" fontId="42" fillId="23" borderId="22" xfId="0" applyFont="1" applyFill="1" applyBorder="1" applyAlignment="1">
      <alignment horizontal="center" vertical="center"/>
    </xf>
    <xf numFmtId="0" fontId="42" fillId="23" borderId="25" xfId="0" applyFont="1" applyFill="1" applyBorder="1" applyAlignment="1">
      <alignment horizontal="center" vertical="center"/>
    </xf>
    <xf numFmtId="0" fontId="42" fillId="23" borderId="8" xfId="0" applyFont="1" applyFill="1" applyBorder="1" applyAlignment="1">
      <alignment horizontal="center" vertical="center"/>
    </xf>
    <xf numFmtId="9" fontId="42" fillId="23" borderId="3" xfId="0" applyNumberFormat="1" applyFont="1" applyFill="1" applyBorder="1" applyAlignment="1">
      <alignment horizontal="center" vertical="center"/>
    </xf>
    <xf numFmtId="190" fontId="0" fillId="23" borderId="5" xfId="0" applyNumberFormat="1" applyFill="1" applyBorder="1" applyAlignment="1">
      <alignment horizontal="center" vertical="center"/>
    </xf>
    <xf numFmtId="0" fontId="42" fillId="23" borderId="6" xfId="0" applyFont="1" applyFill="1" applyBorder="1" applyAlignment="1">
      <alignment horizontal="center" vertical="center"/>
    </xf>
    <xf numFmtId="9" fontId="42" fillId="23" borderId="16" xfId="0" applyNumberFormat="1" applyFont="1" applyFill="1" applyBorder="1" applyAlignment="1">
      <alignment horizontal="center" vertical="center"/>
    </xf>
    <xf numFmtId="0" fontId="42" fillId="23" borderId="61" xfId="0" applyFont="1" applyFill="1" applyBorder="1" applyAlignment="1">
      <alignment horizontal="center" vertical="center"/>
    </xf>
    <xf numFmtId="0" fontId="42" fillId="9" borderId="60" xfId="0" applyFont="1" applyFill="1" applyBorder="1" applyAlignment="1">
      <alignment horizontal="left" vertical="center" wrapText="1"/>
    </xf>
    <xf numFmtId="0" fontId="42" fillId="9" borderId="22" xfId="0" applyFont="1" applyFill="1" applyBorder="1" applyAlignment="1">
      <alignment horizontal="center" vertical="center"/>
    </xf>
    <xf numFmtId="0" fontId="42" fillId="9" borderId="25" xfId="0" applyFont="1" applyFill="1" applyBorder="1" applyAlignment="1">
      <alignment horizontal="center" vertical="center"/>
    </xf>
    <xf numFmtId="0" fontId="42" fillId="9" borderId="8" xfId="0" applyFont="1" applyFill="1" applyBorder="1" applyAlignment="1">
      <alignment horizontal="center" vertical="center"/>
    </xf>
    <xf numFmtId="9" fontId="42" fillId="9" borderId="3" xfId="0" applyNumberFormat="1" applyFont="1" applyFill="1" applyBorder="1" applyAlignment="1">
      <alignment horizontal="center" vertical="center"/>
    </xf>
    <xf numFmtId="0" fontId="42" fillId="9" borderId="6" xfId="0" applyFont="1" applyFill="1" applyBorder="1" applyAlignment="1">
      <alignment horizontal="center" vertical="center"/>
    </xf>
    <xf numFmtId="9" fontId="42" fillId="9" borderId="16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4" borderId="24" xfId="0" applyFill="1" applyBorder="1" applyAlignment="1">
      <alignment horizontal="center" vertical="center"/>
    </xf>
    <xf numFmtId="0" fontId="0" fillId="24" borderId="22" xfId="0" applyFill="1" applyBorder="1" applyAlignment="1">
      <alignment horizontal="center" vertical="center"/>
    </xf>
    <xf numFmtId="0" fontId="0" fillId="24" borderId="25" xfId="0" applyFill="1" applyBorder="1" applyAlignment="1">
      <alignment horizontal="center" vertical="center"/>
    </xf>
    <xf numFmtId="2" fontId="0" fillId="24" borderId="17" xfId="0" applyNumberFormat="1" applyFill="1" applyBorder="1" applyAlignment="1">
      <alignment horizontal="center" vertical="center"/>
    </xf>
    <xf numFmtId="0" fontId="34" fillId="0" borderId="0" xfId="56" applyFont="1" applyBorder="1" applyAlignment="1">
      <alignment horizontal="right" vertical="center"/>
    </xf>
    <xf numFmtId="0" fontId="34" fillId="0" borderId="0" xfId="56" applyFont="1" applyBorder="1" applyAlignment="1">
      <alignment vertical="center"/>
    </xf>
    <xf numFmtId="0" fontId="42" fillId="9" borderId="61" xfId="0" applyFont="1" applyFill="1" applyBorder="1" applyAlignment="1">
      <alignment horizontal="center" vertical="center"/>
    </xf>
    <xf numFmtId="0" fontId="0" fillId="0" borderId="0" xfId="0">
      <alignment vertical="center"/>
    </xf>
    <xf numFmtId="198" fontId="35" fillId="0" borderId="0" xfId="52" applyNumberFormat="1" applyFont="1" applyBorder="1" applyAlignment="1">
      <alignment horizontal="left" vertical="center"/>
    </xf>
    <xf numFmtId="0" fontId="10" fillId="0" borderId="24" xfId="62" applyBorder="1" applyAlignment="1">
      <alignment vertical="center"/>
    </xf>
    <xf numFmtId="1" fontId="10" fillId="0" borderId="3" xfId="62" applyNumberFormat="1" applyFont="1" applyBorder="1" applyAlignment="1">
      <alignment horizontal="center" vertical="center"/>
    </xf>
    <xf numFmtId="1" fontId="3" fillId="0" borderId="3" xfId="62" applyNumberFormat="1" applyFont="1" applyBorder="1" applyAlignment="1">
      <alignment horizontal="center" vertical="center"/>
    </xf>
    <xf numFmtId="192" fontId="42" fillId="0" borderId="3" xfId="0" applyNumberFormat="1" applyFont="1" applyBorder="1" applyAlignment="1">
      <alignment horizontal="center" vertical="center"/>
    </xf>
    <xf numFmtId="192" fontId="42" fillId="0" borderId="3" xfId="62" applyNumberFormat="1" applyFont="1" applyBorder="1" applyAlignment="1">
      <alignment horizontal="center" vertical="center"/>
    </xf>
    <xf numFmtId="0" fontId="42" fillId="0" borderId="22" xfId="62" applyFont="1" applyBorder="1" applyAlignment="1">
      <alignment horizontal="center" vertical="center"/>
    </xf>
    <xf numFmtId="190" fontId="10" fillId="0" borderId="19" xfId="62" applyNumberFormat="1" applyBorder="1" applyAlignment="1">
      <alignment horizontal="center" vertical="center"/>
    </xf>
    <xf numFmtId="190" fontId="42" fillId="23" borderId="16" xfId="62" applyNumberFormat="1" applyFont="1" applyFill="1" applyBorder="1" applyAlignment="1">
      <alignment horizontal="center" vertical="center"/>
    </xf>
    <xf numFmtId="199" fontId="0" fillId="0" borderId="0" xfId="0" applyNumberFormat="1">
      <alignment vertical="center"/>
    </xf>
    <xf numFmtId="0" fontId="42" fillId="0" borderId="26" xfId="62" applyFont="1" applyBorder="1" applyAlignment="1">
      <alignment horizontal="center" vertical="center"/>
    </xf>
    <xf numFmtId="0" fontId="10" fillId="0" borderId="7" xfId="62" applyFont="1" applyBorder="1" applyAlignment="1">
      <alignment horizontal="center" vertical="center"/>
    </xf>
    <xf numFmtId="190" fontId="10" fillId="0" borderId="48" xfId="62" applyNumberFormat="1" applyBorder="1" applyAlignment="1">
      <alignment horizontal="center" vertical="center"/>
    </xf>
    <xf numFmtId="0" fontId="42" fillId="9" borderId="25" xfId="62" applyFont="1" applyFill="1" applyBorder="1" applyAlignment="1">
      <alignment horizontal="center" vertical="center"/>
    </xf>
    <xf numFmtId="0" fontId="42" fillId="9" borderId="20" xfId="0" applyFont="1" applyFill="1" applyBorder="1">
      <alignment vertical="center"/>
    </xf>
    <xf numFmtId="0" fontId="78" fillId="0" borderId="0" xfId="0" applyFont="1" applyAlignment="1">
      <alignment horizontal="right" vertical="center"/>
    </xf>
    <xf numFmtId="190" fontId="78" fillId="0" borderId="0" xfId="0" applyNumberFormat="1" applyFont="1" applyAlignment="1">
      <alignment horizontal="left" vertical="center"/>
    </xf>
    <xf numFmtId="0" fontId="35" fillId="0" borderId="0" xfId="56" applyFont="1" applyAlignment="1">
      <alignment horizontal="center" vertical="center"/>
    </xf>
    <xf numFmtId="0" fontId="34" fillId="0" borderId="0" xfId="56" applyFont="1" applyBorder="1" applyAlignment="1">
      <alignment horizontal="left" vertical="center"/>
    </xf>
    <xf numFmtId="2" fontId="34" fillId="0" borderId="0" xfId="56" applyNumberFormat="1" applyFont="1" applyBorder="1" applyAlignment="1">
      <alignment horizontal="left" vertical="center"/>
    </xf>
    <xf numFmtId="1" fontId="42" fillId="23" borderId="3" xfId="62" applyNumberFormat="1" applyFont="1" applyFill="1" applyBorder="1" applyAlignment="1">
      <alignment horizontal="center" vertical="center"/>
    </xf>
    <xf numFmtId="1" fontId="42" fillId="23" borderId="7" xfId="62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42" fillId="0" borderId="6" xfId="0" applyFont="1" applyBorder="1" applyAlignment="1">
      <alignment horizontal="center" vertical="center"/>
    </xf>
    <xf numFmtId="2" fontId="42" fillId="0" borderId="0" xfId="0" applyNumberFormat="1" applyFont="1" applyFill="1" applyBorder="1" applyAlignment="1">
      <alignment horizontal="right" vertical="center"/>
    </xf>
    <xf numFmtId="0" fontId="42" fillId="0" borderId="24" xfId="0" applyFont="1" applyFill="1" applyBorder="1" applyAlignment="1">
      <alignment horizontal="center" vertical="center"/>
    </xf>
    <xf numFmtId="0" fontId="42" fillId="0" borderId="22" xfId="0" applyFont="1" applyFill="1" applyBorder="1" applyAlignment="1">
      <alignment horizontal="center" vertical="center"/>
    </xf>
    <xf numFmtId="0" fontId="42" fillId="0" borderId="25" xfId="0" applyFont="1" applyFill="1" applyBorder="1" applyAlignment="1">
      <alignment horizontal="center" vertical="center"/>
    </xf>
    <xf numFmtId="198" fontId="42" fillId="0" borderId="16" xfId="52" applyNumberFormat="1" applyFont="1" applyBorder="1" applyAlignment="1">
      <alignment horizontal="center" vertical="center"/>
    </xf>
    <xf numFmtId="10" fontId="42" fillId="0" borderId="17" xfId="0" applyNumberFormat="1" applyFont="1" applyBorder="1" applyAlignment="1">
      <alignment horizontal="center" vertical="center"/>
    </xf>
    <xf numFmtId="2" fontId="80" fillId="0" borderId="0" xfId="0" applyNumberFormat="1" applyFont="1" applyFill="1" applyBorder="1" applyAlignment="1">
      <alignment horizontal="center" vertical="center"/>
    </xf>
    <xf numFmtId="1" fontId="80" fillId="0" borderId="0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3" fillId="0" borderId="0" xfId="76">
      <alignment vertical="center"/>
    </xf>
    <xf numFmtId="0" fontId="42" fillId="0" borderId="3" xfId="76" applyFont="1" applyBorder="1" applyAlignment="1">
      <alignment horizontal="center" vertical="center"/>
    </xf>
    <xf numFmtId="0" fontId="42" fillId="0" borderId="3" xfId="76" applyFont="1" applyBorder="1" applyAlignment="1">
      <alignment horizontal="center" vertical="center" wrapText="1"/>
    </xf>
    <xf numFmtId="0" fontId="42" fillId="0" borderId="0" xfId="76" applyFont="1" applyAlignment="1">
      <alignment horizontal="center" vertical="center"/>
    </xf>
    <xf numFmtId="0" fontId="3" fillId="0" borderId="30" xfId="76" applyBorder="1" applyAlignment="1">
      <alignment horizontal="center" vertical="center"/>
    </xf>
    <xf numFmtId="0" fontId="3" fillId="0" borderId="30" xfId="76" applyBorder="1" applyAlignment="1">
      <alignment horizontal="left" vertical="center"/>
    </xf>
    <xf numFmtId="0" fontId="3" fillId="0" borderId="3" xfId="76" applyBorder="1">
      <alignment vertical="center"/>
    </xf>
    <xf numFmtId="0" fontId="3" fillId="0" borderId="3" xfId="76" applyBorder="1" applyAlignment="1">
      <alignment horizontal="center" vertical="center"/>
    </xf>
    <xf numFmtId="0" fontId="3" fillId="0" borderId="30" xfId="76" applyBorder="1" applyAlignment="1">
      <alignment horizontal="right" vertical="center"/>
    </xf>
    <xf numFmtId="2" fontId="3" fillId="0" borderId="30" xfId="76" applyNumberFormat="1" applyBorder="1" applyAlignment="1">
      <alignment horizontal="right" vertical="center"/>
    </xf>
    <xf numFmtId="0" fontId="3" fillId="0" borderId="3" xfId="76" applyFill="1" applyBorder="1">
      <alignment vertical="center"/>
    </xf>
    <xf numFmtId="0" fontId="3" fillId="0" borderId="3" xfId="76" applyFill="1" applyBorder="1" applyAlignment="1">
      <alignment horizontal="center" vertical="center"/>
    </xf>
    <xf numFmtId="0" fontId="3" fillId="0" borderId="3" xfId="76" applyBorder="1" applyAlignment="1">
      <alignment horizontal="left" vertical="center"/>
    </xf>
    <xf numFmtId="0" fontId="3" fillId="0" borderId="3" xfId="76" applyBorder="1" applyAlignment="1">
      <alignment horizontal="right" vertical="center"/>
    </xf>
    <xf numFmtId="2" fontId="3" fillId="0" borderId="3" xfId="76" applyNumberFormat="1" applyBorder="1" applyAlignment="1">
      <alignment horizontal="right" vertical="center"/>
    </xf>
    <xf numFmtId="2" fontId="3" fillId="0" borderId="3" xfId="76" applyNumberFormat="1" applyBorder="1">
      <alignment vertical="center"/>
    </xf>
    <xf numFmtId="0" fontId="3" fillId="0" borderId="69" xfId="76" applyBorder="1" applyAlignment="1">
      <alignment horizontal="center" vertical="center"/>
    </xf>
    <xf numFmtId="0" fontId="3" fillId="0" borderId="4" xfId="76" applyBorder="1">
      <alignment vertical="center"/>
    </xf>
    <xf numFmtId="0" fontId="3" fillId="0" borderId="69" xfId="76" applyFill="1" applyBorder="1" applyAlignment="1">
      <alignment horizontal="center" vertical="center"/>
    </xf>
    <xf numFmtId="0" fontId="3" fillId="0" borderId="70" xfId="76" applyBorder="1" applyAlignment="1">
      <alignment horizontal="center" vertical="center"/>
    </xf>
    <xf numFmtId="193" fontId="3" fillId="0" borderId="4" xfId="76" applyNumberFormat="1" applyBorder="1">
      <alignment vertical="center"/>
    </xf>
    <xf numFmtId="201" fontId="42" fillId="0" borderId="4" xfId="77" applyNumberFormat="1" applyFont="1" applyBorder="1">
      <alignment vertical="center"/>
    </xf>
    <xf numFmtId="2" fontId="3" fillId="0" borderId="4" xfId="76" applyNumberFormat="1" applyBorder="1">
      <alignment vertical="center"/>
    </xf>
    <xf numFmtId="2" fontId="42" fillId="0" borderId="4" xfId="76" applyNumberFormat="1" applyFont="1" applyBorder="1">
      <alignment vertical="center"/>
    </xf>
    <xf numFmtId="2" fontId="42" fillId="0" borderId="70" xfId="76" applyNumberFormat="1" applyFont="1" applyBorder="1" applyAlignment="1">
      <alignment horizontal="center" vertical="center"/>
    </xf>
    <xf numFmtId="0" fontId="3" fillId="0" borderId="0" xfId="76" applyAlignment="1">
      <alignment horizontal="center" vertical="center"/>
    </xf>
    <xf numFmtId="193" fontId="3" fillId="0" borderId="0" xfId="76" applyNumberFormat="1">
      <alignment vertical="center"/>
    </xf>
    <xf numFmtId="0" fontId="3" fillId="0" borderId="25" xfId="76" applyBorder="1" applyAlignment="1">
      <alignment horizontal="center" vertical="center"/>
    </xf>
    <xf numFmtId="0" fontId="3" fillId="0" borderId="6" xfId="76" applyBorder="1" applyAlignment="1">
      <alignment horizontal="center" vertical="center"/>
    </xf>
    <xf numFmtId="0" fontId="3" fillId="0" borderId="16" xfId="76" applyBorder="1" applyAlignment="1">
      <alignment horizontal="center" vertical="center"/>
    </xf>
    <xf numFmtId="0" fontId="3" fillId="0" borderId="17" xfId="76" applyBorder="1" applyAlignment="1">
      <alignment horizontal="center" vertical="center"/>
    </xf>
    <xf numFmtId="0" fontId="3" fillId="24" borderId="6" xfId="76" applyFill="1" applyBorder="1" applyAlignment="1">
      <alignment horizontal="center" vertical="center"/>
    </xf>
    <xf numFmtId="0" fontId="3" fillId="24" borderId="16" xfId="76" applyFill="1" applyBorder="1" applyAlignment="1">
      <alignment horizontal="center" vertical="center"/>
    </xf>
    <xf numFmtId="0" fontId="3" fillId="24" borderId="17" xfId="76" applyFill="1" applyBorder="1" applyAlignment="1">
      <alignment horizontal="center" vertical="center"/>
    </xf>
    <xf numFmtId="0" fontId="3" fillId="0" borderId="75" xfId="76" applyBorder="1" applyAlignment="1">
      <alignment horizontal="center" vertical="center"/>
    </xf>
    <xf numFmtId="0" fontId="3" fillId="0" borderId="27" xfId="76" applyBorder="1" applyAlignment="1">
      <alignment horizontal="center" vertical="center"/>
    </xf>
    <xf numFmtId="0" fontId="3" fillId="0" borderId="76" xfId="76" applyBorder="1" applyAlignment="1">
      <alignment horizontal="center" vertical="center"/>
    </xf>
    <xf numFmtId="0" fontId="3" fillId="0" borderId="17" xfId="76" applyBorder="1">
      <alignment vertical="center"/>
    </xf>
    <xf numFmtId="0" fontId="3" fillId="0" borderId="67" xfId="76" applyBorder="1" applyAlignment="1">
      <alignment horizontal="left" vertical="center"/>
    </xf>
    <xf numFmtId="202" fontId="3" fillId="0" borderId="23" xfId="76" applyNumberFormat="1" applyBorder="1" applyAlignment="1">
      <alignment horizontal="center" vertical="center"/>
    </xf>
    <xf numFmtId="202" fontId="3" fillId="0" borderId="11" xfId="76" applyNumberFormat="1" applyBorder="1" applyAlignment="1">
      <alignment horizontal="center" vertical="center"/>
    </xf>
    <xf numFmtId="202" fontId="3" fillId="0" borderId="12" xfId="76" applyNumberFormat="1" applyBorder="1" applyAlignment="1">
      <alignment horizontal="center" vertical="center"/>
    </xf>
    <xf numFmtId="202" fontId="3" fillId="24" borderId="23" xfId="76" applyNumberFormat="1" applyFill="1" applyBorder="1" applyAlignment="1">
      <alignment horizontal="center" vertical="center"/>
    </xf>
    <xf numFmtId="202" fontId="3" fillId="24" borderId="11" xfId="76" applyNumberFormat="1" applyFill="1" applyBorder="1" applyAlignment="1">
      <alignment horizontal="center" vertical="center"/>
    </xf>
    <xf numFmtId="202" fontId="3" fillId="24" borderId="12" xfId="76" applyNumberFormat="1" applyFill="1" applyBorder="1" applyAlignment="1">
      <alignment horizontal="center" vertical="center"/>
    </xf>
    <xf numFmtId="202" fontId="3" fillId="0" borderId="42" xfId="76" applyNumberFormat="1" applyBorder="1" applyAlignment="1">
      <alignment horizontal="center" vertical="center"/>
    </xf>
    <xf numFmtId="202" fontId="3" fillId="0" borderId="66" xfId="76" applyNumberFormat="1" applyBorder="1" applyAlignment="1">
      <alignment horizontal="center" vertical="center"/>
    </xf>
    <xf numFmtId="199" fontId="3" fillId="0" borderId="13" xfId="76" applyNumberFormat="1" applyBorder="1" applyAlignment="1">
      <alignment horizontal="center" vertical="center"/>
    </xf>
    <xf numFmtId="199" fontId="3" fillId="0" borderId="66" xfId="76" applyNumberFormat="1" applyBorder="1" applyAlignment="1">
      <alignment horizontal="center" vertical="center"/>
    </xf>
    <xf numFmtId="0" fontId="3" fillId="0" borderId="12" xfId="76" applyBorder="1">
      <alignment vertical="center"/>
    </xf>
    <xf numFmtId="202" fontId="3" fillId="0" borderId="8" xfId="76" applyNumberFormat="1" applyBorder="1" applyAlignment="1">
      <alignment horizontal="center" vertical="center"/>
    </xf>
    <xf numFmtId="202" fontId="3" fillId="0" borderId="3" xfId="76" applyNumberFormat="1" applyBorder="1" applyAlignment="1">
      <alignment horizontal="center" vertical="center"/>
    </xf>
    <xf numFmtId="202" fontId="3" fillId="0" borderId="5" xfId="76" applyNumberFormat="1" applyBorder="1" applyAlignment="1">
      <alignment horizontal="center" vertical="center"/>
    </xf>
    <xf numFmtId="202" fontId="3" fillId="24" borderId="8" xfId="76" applyNumberFormat="1" applyFill="1" applyBorder="1" applyAlignment="1">
      <alignment horizontal="center" vertical="center"/>
    </xf>
    <xf numFmtId="202" fontId="3" fillId="24" borderId="3" xfId="76" applyNumberFormat="1" applyFill="1" applyBorder="1" applyAlignment="1">
      <alignment horizontal="center" vertical="center"/>
    </xf>
    <xf numFmtId="202" fontId="3" fillId="24" borderId="5" xfId="76" applyNumberFormat="1" applyFill="1" applyBorder="1" applyAlignment="1">
      <alignment horizontal="center" vertical="center"/>
    </xf>
    <xf numFmtId="202" fontId="3" fillId="0" borderId="77" xfId="76" applyNumberFormat="1" applyBorder="1" applyAlignment="1">
      <alignment horizontal="center" vertical="center"/>
    </xf>
    <xf numFmtId="202" fontId="3" fillId="0" borderId="7" xfId="76" applyNumberFormat="1" applyBorder="1" applyAlignment="1">
      <alignment horizontal="center" vertical="center"/>
    </xf>
    <xf numFmtId="202" fontId="3" fillId="0" borderId="2" xfId="76" applyNumberFormat="1" applyBorder="1" applyAlignment="1">
      <alignment horizontal="center" vertical="center"/>
    </xf>
    <xf numFmtId="0" fontId="3" fillId="0" borderId="5" xfId="76" applyBorder="1">
      <alignment vertical="center"/>
    </xf>
    <xf numFmtId="0" fontId="3" fillId="0" borderId="68" xfId="76" applyBorder="1" applyAlignment="1">
      <alignment horizontal="left" vertical="center"/>
    </xf>
    <xf numFmtId="193" fontId="0" fillId="0" borderId="6" xfId="77" applyNumberFormat="1" applyFont="1" applyBorder="1" applyAlignment="1">
      <alignment horizontal="center" vertical="center"/>
    </xf>
    <xf numFmtId="193" fontId="0" fillId="0" borderId="16" xfId="77" applyNumberFormat="1" applyFont="1" applyBorder="1" applyAlignment="1">
      <alignment horizontal="center" vertical="center"/>
    </xf>
    <xf numFmtId="193" fontId="0" fillId="0" borderId="17" xfId="77" applyNumberFormat="1" applyFont="1" applyBorder="1" applyAlignment="1">
      <alignment horizontal="center" vertical="center"/>
    </xf>
    <xf numFmtId="193" fontId="0" fillId="24" borderId="6" xfId="77" applyNumberFormat="1" applyFont="1" applyFill="1" applyBorder="1" applyAlignment="1">
      <alignment horizontal="center" vertical="center"/>
    </xf>
    <xf numFmtId="193" fontId="0" fillId="24" borderId="16" xfId="77" applyNumberFormat="1" applyFont="1" applyFill="1" applyBorder="1" applyAlignment="1">
      <alignment horizontal="center" vertical="center"/>
    </xf>
    <xf numFmtId="193" fontId="0" fillId="24" borderId="17" xfId="77" applyNumberFormat="1" applyFont="1" applyFill="1" applyBorder="1" applyAlignment="1">
      <alignment horizontal="center" vertical="center"/>
    </xf>
    <xf numFmtId="193" fontId="0" fillId="0" borderId="40" xfId="77" applyNumberFormat="1" applyFont="1" applyBorder="1" applyAlignment="1">
      <alignment horizontal="center" vertical="center"/>
    </xf>
    <xf numFmtId="0" fontId="3" fillId="0" borderId="71" xfId="76" applyBorder="1">
      <alignment vertical="center"/>
    </xf>
    <xf numFmtId="199" fontId="3" fillId="0" borderId="24" xfId="76" applyNumberFormat="1" applyBorder="1" applyAlignment="1">
      <alignment horizontal="center" vertical="center"/>
    </xf>
    <xf numFmtId="199" fontId="3" fillId="0" borderId="28" xfId="76" applyNumberFormat="1" applyBorder="1" applyAlignment="1">
      <alignment horizontal="center" vertical="center"/>
    </xf>
    <xf numFmtId="199" fontId="3" fillId="0" borderId="74" xfId="76" applyNumberFormat="1" applyBorder="1" applyAlignment="1">
      <alignment horizontal="center" vertical="center"/>
    </xf>
    <xf numFmtId="199" fontId="3" fillId="24" borderId="24" xfId="76" applyNumberFormat="1" applyFill="1" applyBorder="1" applyAlignment="1">
      <alignment horizontal="center" vertical="center"/>
    </xf>
    <xf numFmtId="199" fontId="3" fillId="24" borderId="28" xfId="76" applyNumberFormat="1" applyFill="1" applyBorder="1" applyAlignment="1">
      <alignment horizontal="center" vertical="center"/>
    </xf>
    <xf numFmtId="199" fontId="3" fillId="24" borderId="74" xfId="76" applyNumberFormat="1" applyFill="1" applyBorder="1" applyAlignment="1">
      <alignment horizontal="center" vertical="center"/>
    </xf>
    <xf numFmtId="0" fontId="3" fillId="0" borderId="68" xfId="76" applyBorder="1">
      <alignment vertical="center"/>
    </xf>
    <xf numFmtId="0" fontId="3" fillId="0" borderId="0" xfId="76" applyAlignment="1">
      <alignment vertical="center"/>
    </xf>
    <xf numFmtId="202" fontId="3" fillId="0" borderId="0" xfId="76" applyNumberFormat="1">
      <alignment vertical="center"/>
    </xf>
    <xf numFmtId="198" fontId="0" fillId="0" borderId="3" xfId="0" applyNumberFormat="1" applyBorder="1" applyAlignment="1">
      <alignment horizontal="center" vertical="center"/>
    </xf>
    <xf numFmtId="198" fontId="0" fillId="0" borderId="3" xfId="0" applyNumberFormat="1" applyBorder="1">
      <alignment vertic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>
      <alignment vertical="center"/>
    </xf>
    <xf numFmtId="198" fontId="0" fillId="0" borderId="16" xfId="0" applyNumberFormat="1" applyBorder="1">
      <alignment vertical="center"/>
    </xf>
    <xf numFmtId="2" fontId="0" fillId="0" borderId="17" xfId="0" applyNumberFormat="1" applyBorder="1">
      <alignment vertical="center"/>
    </xf>
    <xf numFmtId="198" fontId="0" fillId="0" borderId="16" xfId="52" applyNumberFormat="1" applyFont="1" applyBorder="1" applyAlignment="1">
      <alignment horizontal="center" vertical="center"/>
    </xf>
    <xf numFmtId="198" fontId="0" fillId="0" borderId="0" xfId="0" applyNumberFormat="1">
      <alignment vertical="center"/>
    </xf>
    <xf numFmtId="194" fontId="0" fillId="0" borderId="5" xfId="0" applyNumberFormat="1" applyBorder="1" applyAlignment="1">
      <alignment horizontal="center" vertical="center"/>
    </xf>
    <xf numFmtId="2" fontId="0" fillId="0" borderId="3" xfId="0" applyNumberFormat="1" applyBorder="1">
      <alignment vertical="center"/>
    </xf>
    <xf numFmtId="2" fontId="0" fillId="0" borderId="16" xfId="0" applyNumberFormat="1" applyBorder="1">
      <alignment vertical="center"/>
    </xf>
    <xf numFmtId="198" fontId="0" fillId="0" borderId="0" xfId="52" applyNumberFormat="1" applyFont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42" fillId="0" borderId="26" xfId="0" applyFont="1" applyFill="1" applyBorder="1" applyAlignment="1">
      <alignment horizontal="center" vertical="center"/>
    </xf>
    <xf numFmtId="198" fontId="42" fillId="0" borderId="27" xfId="52" applyNumberFormat="1" applyFont="1" applyBorder="1" applyAlignment="1">
      <alignment horizontal="center" vertical="center"/>
    </xf>
    <xf numFmtId="198" fontId="42" fillId="26" borderId="25" xfId="0" applyNumberFormat="1" applyFont="1" applyFill="1" applyBorder="1">
      <alignment vertical="center"/>
    </xf>
    <xf numFmtId="176" fontId="42" fillId="26" borderId="5" xfId="52" applyFont="1" applyFill="1" applyBorder="1">
      <alignment vertical="center"/>
    </xf>
    <xf numFmtId="203" fontId="42" fillId="26" borderId="17" xfId="0" applyNumberFormat="1" applyFont="1" applyFill="1" applyBorder="1">
      <alignment vertical="center"/>
    </xf>
    <xf numFmtId="2" fontId="42" fillId="23" borderId="30" xfId="0" applyNumberFormat="1" applyFont="1" applyFill="1" applyBorder="1" applyAlignment="1">
      <alignment horizontal="center" vertical="center"/>
    </xf>
    <xf numFmtId="2" fontId="42" fillId="23" borderId="78" xfId="0" applyNumberFormat="1" applyFont="1" applyFill="1" applyBorder="1" applyAlignment="1">
      <alignment horizontal="center" vertical="center"/>
    </xf>
    <xf numFmtId="0" fontId="42" fillId="0" borderId="8" xfId="62" applyFont="1" applyBorder="1" applyAlignment="1">
      <alignment horizontal="left" vertical="center"/>
    </xf>
    <xf numFmtId="0" fontId="42" fillId="23" borderId="8" xfId="62" applyFont="1" applyFill="1" applyBorder="1" applyAlignment="1">
      <alignment horizontal="left" vertical="center"/>
    </xf>
    <xf numFmtId="0" fontId="42" fillId="23" borderId="32" xfId="62" applyFont="1" applyFill="1" applyBorder="1" applyAlignment="1">
      <alignment horizontal="left" vertical="center"/>
    </xf>
    <xf numFmtId="200" fontId="10" fillId="9" borderId="3" xfId="62" applyNumberFormat="1" applyFill="1" applyBorder="1" applyAlignment="1">
      <alignment horizontal="center" vertical="center"/>
    </xf>
    <xf numFmtId="192" fontId="10" fillId="9" borderId="3" xfId="62" applyNumberFormat="1" applyFill="1" applyBorder="1" applyAlignment="1">
      <alignment horizontal="center" vertical="center"/>
    </xf>
    <xf numFmtId="190" fontId="42" fillId="9" borderId="16" xfId="62" applyNumberFormat="1" applyFont="1" applyFill="1" applyBorder="1" applyAlignment="1">
      <alignment horizontal="center" vertical="center"/>
    </xf>
    <xf numFmtId="0" fontId="0" fillId="27" borderId="24" xfId="0" applyFill="1" applyBorder="1" applyAlignment="1">
      <alignment horizontal="center" vertical="center"/>
    </xf>
    <xf numFmtId="0" fontId="0" fillId="27" borderId="25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 vertical="center"/>
    </xf>
    <xf numFmtId="0" fontId="0" fillId="27" borderId="0" xfId="0" applyFill="1" applyBorder="1" applyAlignment="1">
      <alignment horizontal="right" vertical="center"/>
    </xf>
    <xf numFmtId="0" fontId="28" fillId="0" borderId="30" xfId="0" applyFont="1" applyFill="1" applyBorder="1" applyAlignment="1">
      <alignment horizontal="left" vertical="center" shrinkToFit="1"/>
    </xf>
    <xf numFmtId="0" fontId="28" fillId="0" borderId="33" xfId="0" applyFont="1" applyFill="1" applyBorder="1" applyAlignment="1">
      <alignment horizontal="center" vertical="center" wrapText="1"/>
    </xf>
    <xf numFmtId="0" fontId="28" fillId="0" borderId="32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>
      <alignment horizontal="center" vertical="center" wrapText="1"/>
    </xf>
    <xf numFmtId="0" fontId="28" fillId="0" borderId="79" xfId="0" applyFont="1" applyFill="1" applyBorder="1" applyAlignment="1">
      <alignment horizontal="center" vertical="center" wrapText="1"/>
    </xf>
    <xf numFmtId="177" fontId="42" fillId="0" borderId="11" xfId="0" applyNumberFormat="1" applyFont="1" applyBorder="1" applyAlignment="1">
      <alignment horizontal="center" vertical="center"/>
    </xf>
    <xf numFmtId="177" fontId="77" fillId="0" borderId="3" xfId="62" applyNumberFormat="1" applyFont="1" applyBorder="1" applyAlignment="1">
      <alignment horizontal="center" vertical="center"/>
    </xf>
    <xf numFmtId="177" fontId="77" fillId="0" borderId="7" xfId="62" applyNumberFormat="1" applyFont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>
      <alignment vertical="center"/>
    </xf>
    <xf numFmtId="198" fontId="0" fillId="0" borderId="5" xfId="0" applyNumberFormat="1" applyBorder="1" applyAlignment="1">
      <alignment horizontal="center" vertical="center"/>
    </xf>
    <xf numFmtId="198" fontId="0" fillId="0" borderId="17" xfId="0" applyNumberForma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6" xfId="0" applyBorder="1" applyAlignment="1">
      <alignment horizontal="center" vertical="center"/>
    </xf>
    <xf numFmtId="2" fontId="84" fillId="0" borderId="3" xfId="0" applyNumberFormat="1" applyFont="1" applyBorder="1" applyAlignment="1">
      <alignment horizontal="center" vertical="center"/>
    </xf>
    <xf numFmtId="1" fontId="84" fillId="0" borderId="3" xfId="0" applyNumberFormat="1" applyFont="1" applyBorder="1" applyAlignment="1">
      <alignment horizontal="center" vertical="center"/>
    </xf>
    <xf numFmtId="194" fontId="84" fillId="0" borderId="3" xfId="0" applyNumberFormat="1" applyFont="1" applyBorder="1" applyAlignment="1">
      <alignment horizontal="center" vertical="center"/>
    </xf>
    <xf numFmtId="0" fontId="85" fillId="0" borderId="5" xfId="0" applyFont="1" applyBorder="1" applyAlignment="1">
      <alignment horizontal="center" vertical="center"/>
    </xf>
    <xf numFmtId="2" fontId="84" fillId="0" borderId="16" xfId="0" applyNumberFormat="1" applyFont="1" applyBorder="1" applyAlignment="1">
      <alignment horizontal="center" vertical="center"/>
    </xf>
    <xf numFmtId="1" fontId="84" fillId="0" borderId="16" xfId="0" applyNumberFormat="1" applyFont="1" applyBorder="1" applyAlignment="1">
      <alignment horizontal="center" vertical="center"/>
    </xf>
    <xf numFmtId="194" fontId="84" fillId="0" borderId="16" xfId="0" applyNumberFormat="1" applyFont="1" applyBorder="1" applyAlignment="1">
      <alignment horizontal="center" vertical="center"/>
    </xf>
    <xf numFmtId="0" fontId="85" fillId="0" borderId="17" xfId="0" applyFont="1" applyBorder="1" applyAlignment="1">
      <alignment horizontal="center" vertical="center"/>
    </xf>
    <xf numFmtId="192" fontId="42" fillId="9" borderId="22" xfId="62" applyNumberFormat="1" applyFont="1" applyFill="1" applyBorder="1" applyAlignment="1">
      <alignment horizontal="center" vertical="center"/>
    </xf>
    <xf numFmtId="192" fontId="42" fillId="9" borderId="3" xfId="62" applyNumberFormat="1" applyFont="1" applyFill="1" applyBorder="1" applyAlignment="1">
      <alignment horizontal="center" vertical="center"/>
    </xf>
    <xf numFmtId="2" fontId="80" fillId="0" borderId="0" xfId="0" applyNumberFormat="1" applyFont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34" fillId="0" borderId="0" xfId="56" applyFont="1" applyBorder="1" applyAlignment="1">
      <alignment horizontal="right" vertical="center"/>
    </xf>
    <xf numFmtId="203" fontId="35" fillId="0" borderId="0" xfId="56" applyNumberFormat="1" applyFont="1" applyBorder="1" applyAlignment="1">
      <alignment horizontal="left" vertical="center"/>
    </xf>
    <xf numFmtId="14" fontId="28" fillId="0" borderId="23" xfId="0" applyNumberFormat="1" applyFont="1" applyFill="1" applyBorder="1" applyAlignment="1">
      <alignment horizontal="left" vertical="center"/>
    </xf>
    <xf numFmtId="0" fontId="29" fillId="3" borderId="16" xfId="56" applyFont="1" applyFill="1" applyBorder="1" applyAlignment="1">
      <alignment horizontal="center" vertical="center" shrinkToFit="1"/>
    </xf>
    <xf numFmtId="0" fontId="30" fillId="0" borderId="11" xfId="0" applyFont="1" applyFill="1" applyBorder="1" applyAlignment="1">
      <alignment horizontal="left" vertical="center" shrinkToFit="1"/>
    </xf>
    <xf numFmtId="0" fontId="28" fillId="0" borderId="11" xfId="0" quotePrefix="1" applyFont="1" applyFill="1" applyBorder="1" applyAlignment="1">
      <alignment horizontal="left" vertical="center"/>
    </xf>
    <xf numFmtId="0" fontId="28" fillId="0" borderId="23" xfId="0" applyFont="1" applyFill="1" applyBorder="1" applyAlignment="1">
      <alignment horizontal="center" vertical="center" shrinkToFit="1"/>
    </xf>
    <xf numFmtId="198" fontId="0" fillId="24" borderId="6" xfId="52" applyNumberFormat="1" applyFont="1" applyFill="1" applyBorder="1" applyAlignment="1">
      <alignment horizontal="center" vertical="center"/>
    </xf>
    <xf numFmtId="198" fontId="0" fillId="24" borderId="16" xfId="52" applyNumberFormat="1" applyFont="1" applyFill="1" applyBorder="1" applyAlignment="1">
      <alignment horizontal="center" vertical="center"/>
    </xf>
    <xf numFmtId="0" fontId="59" fillId="0" borderId="80" xfId="76" applyFont="1" applyBorder="1" applyAlignment="1">
      <alignment horizontal="left" vertical="center"/>
    </xf>
    <xf numFmtId="0" fontId="3" fillId="0" borderId="0" xfId="76" applyBorder="1">
      <alignment vertical="center"/>
    </xf>
    <xf numFmtId="0" fontId="42" fillId="0" borderId="0" xfId="76" applyFont="1" applyBorder="1" applyAlignment="1">
      <alignment horizontal="right" vertical="center"/>
    </xf>
    <xf numFmtId="0" fontId="3" fillId="0" borderId="39" xfId="76" applyBorder="1">
      <alignment vertical="center"/>
    </xf>
    <xf numFmtId="0" fontId="3" fillId="0" borderId="81" xfId="76" applyBorder="1">
      <alignment vertical="center"/>
    </xf>
    <xf numFmtId="0" fontId="3" fillId="28" borderId="29" xfId="76" applyFill="1" applyBorder="1" applyAlignment="1">
      <alignment horizontal="center" vertical="center"/>
    </xf>
    <xf numFmtId="0" fontId="3" fillId="28" borderId="9" xfId="76" applyFill="1" applyBorder="1" applyAlignment="1">
      <alignment horizontal="center" vertical="center" wrapText="1"/>
    </xf>
    <xf numFmtId="0" fontId="56" fillId="28" borderId="9" xfId="69" applyFill="1" applyBorder="1" applyAlignment="1">
      <alignment horizontal="center" vertical="center" wrapText="1"/>
    </xf>
    <xf numFmtId="0" fontId="57" fillId="28" borderId="9" xfId="70" applyFill="1" applyBorder="1" applyAlignment="1">
      <alignment horizontal="center" vertical="center" wrapText="1"/>
    </xf>
    <xf numFmtId="0" fontId="3" fillId="28" borderId="10" xfId="76" applyFill="1" applyBorder="1" applyAlignment="1">
      <alignment horizontal="center" vertical="center" wrapText="1"/>
    </xf>
    <xf numFmtId="0" fontId="3" fillId="28" borderId="81" xfId="76" applyFill="1" applyBorder="1" applyAlignment="1">
      <alignment horizontal="center" vertical="center" wrapText="1"/>
    </xf>
    <xf numFmtId="0" fontId="3" fillId="25" borderId="23" xfId="76" applyFill="1" applyBorder="1" applyAlignment="1">
      <alignment horizontal="left" vertical="center"/>
    </xf>
    <xf numFmtId="0" fontId="86" fillId="0" borderId="11" xfId="76" applyFont="1" applyFill="1" applyBorder="1" applyAlignment="1">
      <alignment horizontal="center" vertical="center"/>
    </xf>
    <xf numFmtId="0" fontId="86" fillId="0" borderId="11" xfId="76" applyFont="1" applyFill="1" applyBorder="1" applyAlignment="1">
      <alignment horizontal="center" vertical="center" wrapText="1"/>
    </xf>
    <xf numFmtId="0" fontId="87" fillId="0" borderId="11" xfId="70" applyFont="1" applyFill="1" applyBorder="1" applyAlignment="1">
      <alignment horizontal="center" vertical="center" wrapText="1"/>
    </xf>
    <xf numFmtId="0" fontId="88" fillId="0" borderId="11" xfId="69" applyFont="1" applyFill="1" applyBorder="1" applyAlignment="1">
      <alignment horizontal="center" vertical="center" wrapText="1"/>
    </xf>
    <xf numFmtId="0" fontId="86" fillId="0" borderId="3" xfId="76" applyFont="1" applyFill="1" applyBorder="1" applyAlignment="1">
      <alignment horizontal="center" vertical="center"/>
    </xf>
    <xf numFmtId="0" fontId="89" fillId="0" borderId="12" xfId="76" applyFont="1" applyFill="1" applyBorder="1" applyAlignment="1">
      <alignment horizontal="center" vertical="center" wrapText="1"/>
    </xf>
    <xf numFmtId="0" fontId="3" fillId="25" borderId="8" xfId="76" applyFill="1" applyBorder="1" applyAlignment="1">
      <alignment horizontal="left" vertical="center"/>
    </xf>
    <xf numFmtId="0" fontId="89" fillId="0" borderId="3" xfId="76" applyFont="1" applyFill="1" applyBorder="1" applyAlignment="1">
      <alignment horizontal="center" vertical="center"/>
    </xf>
    <xf numFmtId="0" fontId="87" fillId="0" borderId="3" xfId="76" applyFont="1" applyFill="1" applyBorder="1" applyAlignment="1">
      <alignment horizontal="center" vertical="center"/>
    </xf>
    <xf numFmtId="0" fontId="89" fillId="0" borderId="5" xfId="76" applyFont="1" applyFill="1" applyBorder="1" applyAlignment="1">
      <alignment horizontal="center" vertical="center"/>
    </xf>
    <xf numFmtId="0" fontId="3" fillId="25" borderId="6" xfId="76" applyFill="1" applyBorder="1" applyAlignment="1">
      <alignment horizontal="left" vertical="center"/>
    </xf>
    <xf numFmtId="0" fontId="89" fillId="0" borderId="16" xfId="76" applyFont="1" applyFill="1" applyBorder="1" applyAlignment="1">
      <alignment horizontal="center" vertical="center"/>
    </xf>
    <xf numFmtId="0" fontId="89" fillId="0" borderId="19" xfId="76" applyFont="1" applyFill="1" applyBorder="1" applyAlignment="1">
      <alignment horizontal="center" vertical="center" wrapText="1"/>
    </xf>
    <xf numFmtId="0" fontId="87" fillId="0" borderId="16" xfId="76" applyFont="1" applyFill="1" applyBorder="1" applyAlignment="1">
      <alignment horizontal="center" vertical="center"/>
    </xf>
    <xf numFmtId="0" fontId="86" fillId="0" borderId="16" xfId="76" applyFont="1" applyFill="1" applyBorder="1" applyAlignment="1">
      <alignment horizontal="center" vertical="center"/>
    </xf>
    <xf numFmtId="0" fontId="89" fillId="0" borderId="17" xfId="76" applyFont="1" applyFill="1" applyBorder="1" applyAlignment="1">
      <alignment horizontal="center" vertical="center"/>
    </xf>
    <xf numFmtId="0" fontId="3" fillId="15" borderId="24" xfId="76" applyFill="1" applyBorder="1" applyAlignment="1">
      <alignment horizontal="left" vertical="center"/>
    </xf>
    <xf numFmtId="0" fontId="86" fillId="0" borderId="22" xfId="76" applyFont="1" applyFill="1" applyBorder="1" applyAlignment="1">
      <alignment horizontal="center" vertical="center"/>
    </xf>
    <xf numFmtId="0" fontId="86" fillId="0" borderId="22" xfId="76" applyFont="1" applyFill="1" applyBorder="1" applyAlignment="1">
      <alignment horizontal="center" vertical="center" wrapText="1"/>
    </xf>
    <xf numFmtId="0" fontId="87" fillId="0" borderId="22" xfId="70" applyFont="1" applyFill="1" applyBorder="1" applyAlignment="1">
      <alignment horizontal="center" vertical="center" wrapText="1"/>
    </xf>
    <xf numFmtId="0" fontId="88" fillId="0" borderId="22" xfId="69" applyFont="1" applyFill="1" applyBorder="1" applyAlignment="1">
      <alignment horizontal="center" vertical="center" wrapText="1"/>
    </xf>
    <xf numFmtId="0" fontId="89" fillId="0" borderId="25" xfId="76" applyFont="1" applyFill="1" applyBorder="1" applyAlignment="1">
      <alignment horizontal="center" vertical="center" wrapText="1"/>
    </xf>
    <xf numFmtId="0" fontId="3" fillId="15" borderId="8" xfId="76" applyFill="1" applyBorder="1" applyAlignment="1">
      <alignment horizontal="left" vertical="center"/>
    </xf>
    <xf numFmtId="0" fontId="3" fillId="15" borderId="6" xfId="76" applyFill="1" applyBorder="1" applyAlignment="1">
      <alignment horizontal="left" vertical="center"/>
    </xf>
    <xf numFmtId="0" fontId="3" fillId="29" borderId="24" xfId="76" applyFill="1" applyBorder="1" applyAlignment="1">
      <alignment horizontal="left" vertical="center"/>
    </xf>
    <xf numFmtId="0" fontId="3" fillId="29" borderId="8" xfId="76" applyFill="1" applyBorder="1" applyAlignment="1">
      <alignment horizontal="left" vertical="center"/>
    </xf>
    <xf numFmtId="0" fontId="3" fillId="29" borderId="6" xfId="76" applyFill="1" applyBorder="1" applyAlignment="1">
      <alignment horizontal="left" vertical="center"/>
    </xf>
    <xf numFmtId="0" fontId="3" fillId="9" borderId="24" xfId="76" applyFill="1" applyBorder="1" applyAlignment="1">
      <alignment horizontal="left" vertical="center"/>
    </xf>
    <xf numFmtId="0" fontId="3" fillId="9" borderId="8" xfId="76" applyFill="1" applyBorder="1" applyAlignment="1">
      <alignment horizontal="left" vertical="center"/>
    </xf>
    <xf numFmtId="0" fontId="3" fillId="9" borderId="6" xfId="76" applyFill="1" applyBorder="1" applyAlignment="1">
      <alignment horizontal="left" vertical="center"/>
    </xf>
    <xf numFmtId="0" fontId="90" fillId="9" borderId="0" xfId="78" applyFill="1" applyBorder="1" applyAlignment="1">
      <alignment horizontal="left" vertical="center"/>
    </xf>
    <xf numFmtId="0" fontId="42" fillId="0" borderId="0" xfId="76" applyFont="1" applyBorder="1" applyAlignment="1">
      <alignment horizontal="left" vertical="center"/>
    </xf>
    <xf numFmtId="0" fontId="42" fillId="28" borderId="81" xfId="76" applyFont="1" applyFill="1" applyBorder="1" applyAlignment="1">
      <alignment horizontal="center" vertical="center"/>
    </xf>
    <xf numFmtId="0" fontId="3" fillId="28" borderId="85" xfId="76" applyFill="1" applyBorder="1" applyAlignment="1">
      <alignment horizontal="center" vertical="center" wrapText="1"/>
    </xf>
    <xf numFmtId="0" fontId="3" fillId="28" borderId="86" xfId="76" applyFill="1" applyBorder="1" applyAlignment="1">
      <alignment horizontal="center" vertical="center" wrapText="1"/>
    </xf>
    <xf numFmtId="0" fontId="3" fillId="28" borderId="61" xfId="76" applyFill="1" applyBorder="1" applyAlignment="1">
      <alignment horizontal="center" vertical="center" wrapText="1"/>
    </xf>
    <xf numFmtId="0" fontId="29" fillId="0" borderId="87" xfId="76" applyFont="1" applyFill="1" applyBorder="1">
      <alignment vertical="center"/>
    </xf>
    <xf numFmtId="0" fontId="86" fillId="0" borderId="14" xfId="76" applyFont="1" applyFill="1" applyBorder="1" applyAlignment="1">
      <alignment horizontal="center" vertical="center" wrapText="1"/>
    </xf>
    <xf numFmtId="0" fontId="91" fillId="0" borderId="11" xfId="69" applyFont="1" applyFill="1" applyBorder="1" applyAlignment="1">
      <alignment horizontal="center" vertical="center" wrapText="1"/>
    </xf>
    <xf numFmtId="0" fontId="92" fillId="0" borderId="11" xfId="70" applyFont="1" applyFill="1" applyBorder="1" applyAlignment="1">
      <alignment horizontal="center" vertical="center" wrapText="1"/>
    </xf>
    <xf numFmtId="0" fontId="86" fillId="0" borderId="66" xfId="76" applyFont="1" applyFill="1" applyBorder="1" applyAlignment="1">
      <alignment horizontal="center" vertical="center"/>
    </xf>
    <xf numFmtId="0" fontId="86" fillId="0" borderId="66" xfId="76" applyFont="1" applyFill="1" applyBorder="1" applyAlignment="1">
      <alignment horizontal="center" vertical="center" wrapText="1"/>
    </xf>
    <xf numFmtId="0" fontId="29" fillId="0" borderId="67" xfId="76" applyFont="1" applyFill="1" applyBorder="1">
      <alignment vertical="center"/>
    </xf>
    <xf numFmtId="0" fontId="86" fillId="0" borderId="15" xfId="76" applyFont="1" applyFill="1" applyBorder="1" applyAlignment="1">
      <alignment horizontal="center" vertical="center" wrapText="1"/>
    </xf>
    <xf numFmtId="0" fontId="86" fillId="0" borderId="3" xfId="76" applyFont="1" applyFill="1" applyBorder="1" applyAlignment="1">
      <alignment horizontal="center" vertical="center" wrapText="1"/>
    </xf>
    <xf numFmtId="0" fontId="91" fillId="0" borderId="3" xfId="69" applyFont="1" applyFill="1" applyBorder="1" applyAlignment="1">
      <alignment horizontal="center" vertical="center" wrapText="1"/>
    </xf>
    <xf numFmtId="0" fontId="92" fillId="0" borderId="3" xfId="70" applyFont="1" applyFill="1" applyBorder="1" applyAlignment="1">
      <alignment horizontal="center" vertical="center" wrapText="1"/>
    </xf>
    <xf numFmtId="0" fontId="86" fillId="0" borderId="7" xfId="76" applyFont="1" applyFill="1" applyBorder="1" applyAlignment="1">
      <alignment horizontal="center" vertical="center"/>
    </xf>
    <xf numFmtId="0" fontId="86" fillId="0" borderId="7" xfId="76" applyFont="1" applyFill="1" applyBorder="1" applyAlignment="1">
      <alignment horizontal="center" vertical="center" wrapText="1"/>
    </xf>
    <xf numFmtId="0" fontId="86" fillId="0" borderId="15" xfId="76" applyFont="1" applyFill="1" applyBorder="1" applyAlignment="1">
      <alignment horizontal="center" vertical="center"/>
    </xf>
    <xf numFmtId="0" fontId="87" fillId="0" borderId="3" xfId="70" applyFont="1" applyFill="1" applyBorder="1" applyAlignment="1">
      <alignment horizontal="center" vertical="center" wrapText="1"/>
    </xf>
    <xf numFmtId="0" fontId="88" fillId="0" borderId="3" xfId="69" applyFont="1" applyFill="1" applyBorder="1" applyAlignment="1">
      <alignment horizontal="center" vertical="center" wrapText="1"/>
    </xf>
    <xf numFmtId="0" fontId="89" fillId="0" borderId="7" xfId="76" applyFont="1" applyFill="1" applyBorder="1" applyAlignment="1">
      <alignment horizontal="center" vertical="center" wrapText="1"/>
    </xf>
    <xf numFmtId="0" fontId="89" fillId="0" borderId="15" xfId="76" applyFont="1" applyFill="1" applyBorder="1" applyAlignment="1">
      <alignment horizontal="center" vertical="center"/>
    </xf>
    <xf numFmtId="0" fontId="89" fillId="0" borderId="7" xfId="76" applyFont="1" applyFill="1" applyBorder="1" applyAlignment="1">
      <alignment horizontal="center" vertical="center"/>
    </xf>
    <xf numFmtId="0" fontId="89" fillId="0" borderId="3" xfId="76" applyFont="1" applyFill="1" applyBorder="1" applyAlignment="1">
      <alignment horizontal="center" vertical="center" wrapText="1"/>
    </xf>
    <xf numFmtId="0" fontId="29" fillId="0" borderId="88" xfId="76" applyFont="1" applyFill="1" applyBorder="1">
      <alignment vertical="center"/>
    </xf>
    <xf numFmtId="0" fontId="89" fillId="0" borderId="36" xfId="76" applyFont="1" applyFill="1" applyBorder="1" applyAlignment="1">
      <alignment horizontal="center" vertical="center"/>
    </xf>
    <xf numFmtId="0" fontId="86" fillId="0" borderId="30" xfId="76" applyFont="1" applyFill="1" applyBorder="1" applyAlignment="1">
      <alignment horizontal="center" vertical="center"/>
    </xf>
    <xf numFmtId="0" fontId="86" fillId="0" borderId="30" xfId="76" applyFont="1" applyFill="1" applyBorder="1" applyAlignment="1">
      <alignment horizontal="center" vertical="center" wrapText="1"/>
    </xf>
    <xf numFmtId="0" fontId="87" fillId="0" borderId="30" xfId="76" applyFont="1" applyFill="1" applyBorder="1" applyAlignment="1">
      <alignment horizontal="center" vertical="center"/>
    </xf>
    <xf numFmtId="0" fontId="86" fillId="0" borderId="78" xfId="76" applyFont="1" applyFill="1" applyBorder="1" applyAlignment="1">
      <alignment horizontal="center" vertical="center"/>
    </xf>
    <xf numFmtId="0" fontId="89" fillId="0" borderId="78" xfId="76" applyFont="1" applyFill="1" applyBorder="1" applyAlignment="1">
      <alignment horizontal="center" vertical="center"/>
    </xf>
    <xf numFmtId="0" fontId="3" fillId="0" borderId="33" xfId="76" applyBorder="1">
      <alignment vertical="center"/>
    </xf>
    <xf numFmtId="0" fontId="93" fillId="22" borderId="24" xfId="76" applyFont="1" applyFill="1" applyBorder="1" applyAlignment="1">
      <alignment horizontal="left" vertical="center"/>
    </xf>
    <xf numFmtId="0" fontId="93" fillId="0" borderId="22" xfId="76" applyFont="1" applyBorder="1" applyAlignment="1">
      <alignment horizontal="center" vertical="center"/>
    </xf>
    <xf numFmtId="0" fontId="94" fillId="0" borderId="22" xfId="76" applyFont="1" applyBorder="1" applyAlignment="1">
      <alignment horizontal="center" vertical="center"/>
    </xf>
    <xf numFmtId="0" fontId="3" fillId="0" borderId="22" xfId="76" applyBorder="1" applyAlignment="1">
      <alignment vertical="center"/>
    </xf>
    <xf numFmtId="0" fontId="93" fillId="15" borderId="89" xfId="76" applyFont="1" applyFill="1" applyBorder="1" applyAlignment="1">
      <alignment horizontal="center" vertical="center"/>
    </xf>
    <xf numFmtId="0" fontId="3" fillId="0" borderId="25" xfId="76" applyBorder="1" applyAlignment="1">
      <alignment vertical="center"/>
    </xf>
    <xf numFmtId="0" fontId="93" fillId="22" borderId="8" xfId="76" applyFont="1" applyFill="1" applyBorder="1" applyAlignment="1">
      <alignment horizontal="left" vertical="center"/>
    </xf>
    <xf numFmtId="0" fontId="93" fillId="0" borderId="3" xfId="76" applyFont="1" applyBorder="1" applyAlignment="1">
      <alignment horizontal="center" vertical="center"/>
    </xf>
    <xf numFmtId="0" fontId="94" fillId="0" borderId="3" xfId="76" applyFont="1" applyBorder="1" applyAlignment="1">
      <alignment horizontal="center" vertical="center"/>
    </xf>
    <xf numFmtId="0" fontId="3" fillId="0" borderId="3" xfId="76" applyBorder="1" applyAlignment="1">
      <alignment vertical="center"/>
    </xf>
    <xf numFmtId="0" fontId="3" fillId="0" borderId="5" xfId="76" applyBorder="1" applyAlignment="1">
      <alignment vertical="center"/>
    </xf>
    <xf numFmtId="0" fontId="95" fillId="0" borderId="3" xfId="76" applyFont="1" applyBorder="1" applyAlignment="1">
      <alignment horizontal="center" vertical="center"/>
    </xf>
    <xf numFmtId="0" fontId="96" fillId="15" borderId="0" xfId="76" applyFont="1" applyFill="1" applyAlignment="1">
      <alignment horizontal="center" vertical="center"/>
    </xf>
    <xf numFmtId="0" fontId="97" fillId="22" borderId="8" xfId="76" applyFont="1" applyFill="1" applyBorder="1" applyAlignment="1">
      <alignment vertical="center"/>
    </xf>
    <xf numFmtId="0" fontId="98" fillId="0" borderId="3" xfId="76" applyFont="1" applyBorder="1" applyAlignment="1">
      <alignment horizontal="center" vertical="center"/>
    </xf>
    <xf numFmtId="0" fontId="97" fillId="22" borderId="6" xfId="76" applyFont="1" applyFill="1" applyBorder="1" applyAlignment="1">
      <alignment vertical="center"/>
    </xf>
    <xf numFmtId="0" fontId="93" fillId="0" borderId="16" xfId="76" applyFont="1" applyBorder="1" applyAlignment="1">
      <alignment horizontal="center" vertical="center"/>
    </xf>
    <xf numFmtId="0" fontId="94" fillId="0" borderId="16" xfId="76" applyFont="1" applyBorder="1" applyAlignment="1">
      <alignment horizontal="center" vertical="center"/>
    </xf>
    <xf numFmtId="0" fontId="98" fillId="0" borderId="16" xfId="76" applyFont="1" applyBorder="1" applyAlignment="1">
      <alignment horizontal="center" vertical="center"/>
    </xf>
    <xf numFmtId="0" fontId="3" fillId="0" borderId="16" xfId="76" applyBorder="1">
      <alignment vertical="center"/>
    </xf>
    <xf numFmtId="0" fontId="95" fillId="0" borderId="16" xfId="76" applyFont="1" applyBorder="1" applyAlignment="1">
      <alignment horizontal="center" vertical="center"/>
    </xf>
    <xf numFmtId="0" fontId="28" fillId="0" borderId="30" xfId="0" applyFont="1" applyFill="1" applyBorder="1" applyAlignment="1">
      <alignment horizontal="left" vertical="center"/>
    </xf>
    <xf numFmtId="0" fontId="28" fillId="0" borderId="36" xfId="0" applyFont="1" applyFill="1" applyBorder="1" applyAlignment="1">
      <alignment horizontal="center" vertical="center" shrinkToFit="1"/>
    </xf>
    <xf numFmtId="0" fontId="28" fillId="0" borderId="31" xfId="0" applyFont="1" applyFill="1" applyBorder="1" applyAlignment="1">
      <alignment horizontal="left" vertical="center" shrinkToFit="1"/>
    </xf>
    <xf numFmtId="0" fontId="28" fillId="0" borderId="33" xfId="0" applyFont="1" applyFill="1" applyBorder="1" applyAlignment="1">
      <alignment horizontal="center" vertical="center" shrinkToFit="1"/>
    </xf>
    <xf numFmtId="0" fontId="28" fillId="0" borderId="9" xfId="0" applyFont="1" applyFill="1" applyBorder="1" applyAlignment="1">
      <alignment horizontal="center" vertical="center"/>
    </xf>
    <xf numFmtId="0" fontId="30" fillId="0" borderId="10" xfId="0" applyFont="1" applyFill="1" applyBorder="1" applyAlignment="1">
      <alignment horizontal="left" vertical="center"/>
    </xf>
    <xf numFmtId="0" fontId="28" fillId="0" borderId="85" xfId="0" quotePrefix="1" applyFont="1" applyFill="1" applyBorder="1" applyAlignment="1">
      <alignment horizontal="left" vertical="center"/>
    </xf>
    <xf numFmtId="0" fontId="28" fillId="0" borderId="9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4" fillId="0" borderId="0" xfId="56" applyFont="1" applyBorder="1" applyAlignment="1">
      <alignment horizontal="right" vertical="center"/>
    </xf>
    <xf numFmtId="0" fontId="29" fillId="3" borderId="16" xfId="56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28" fillId="0" borderId="78" xfId="0" applyFont="1" applyFill="1" applyBorder="1" applyAlignment="1">
      <alignment horizontal="center" vertical="center" shrinkToFit="1"/>
    </xf>
    <xf numFmtId="14" fontId="28" fillId="0" borderId="29" xfId="0" applyNumberFormat="1" applyFont="1" applyFill="1" applyBorder="1" applyAlignment="1">
      <alignment horizontal="left" vertical="center" shrinkToFit="1"/>
    </xf>
    <xf numFmtId="0" fontId="28" fillId="0" borderId="9" xfId="0" applyFont="1" applyFill="1" applyBorder="1" applyAlignment="1">
      <alignment horizontal="left" vertical="center"/>
    </xf>
    <xf numFmtId="176" fontId="42" fillId="9" borderId="5" xfId="52" applyFont="1" applyFill="1" applyBorder="1" applyAlignment="1">
      <alignment horizontal="center" vertical="center"/>
    </xf>
    <xf numFmtId="176" fontId="42" fillId="9" borderId="33" xfId="52" applyFont="1" applyFill="1" applyBorder="1" applyAlignment="1">
      <alignment horizontal="center" vertical="center"/>
    </xf>
    <xf numFmtId="176" fontId="42" fillId="9" borderId="25" xfId="52" applyFont="1" applyFill="1" applyBorder="1" applyAlignment="1">
      <alignment horizontal="center" vertical="center"/>
    </xf>
    <xf numFmtId="176" fontId="42" fillId="15" borderId="12" xfId="52" applyFont="1" applyFill="1" applyBorder="1" applyAlignment="1">
      <alignment horizontal="center" vertical="center"/>
    </xf>
    <xf numFmtId="198" fontId="80" fillId="0" borderId="0" xfId="52" applyNumberFormat="1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198" fontId="0" fillId="0" borderId="0" xfId="52" applyNumberFormat="1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99" fillId="30" borderId="0" xfId="79" applyFont="1" applyFill="1" applyBorder="1" applyAlignment="1" applyProtection="1">
      <alignment vertical="center"/>
    </xf>
    <xf numFmtId="0" fontId="99" fillId="0" borderId="0" xfId="79" applyFont="1" applyBorder="1" applyAlignment="1" applyProtection="1">
      <alignment vertical="center"/>
    </xf>
    <xf numFmtId="0" fontId="99" fillId="0" borderId="0" xfId="79" applyBorder="1" applyAlignment="1" applyProtection="1">
      <alignment vertical="center"/>
    </xf>
    <xf numFmtId="0" fontId="99" fillId="30" borderId="90" xfId="79" applyFont="1" applyFill="1" applyBorder="1" applyAlignment="1" applyProtection="1">
      <alignment vertical="center"/>
    </xf>
    <xf numFmtId="0" fontId="99" fillId="30" borderId="36" xfId="79" applyFont="1" applyFill="1" applyBorder="1" applyAlignment="1" applyProtection="1">
      <alignment vertical="center"/>
    </xf>
    <xf numFmtId="0" fontId="101" fillId="30" borderId="13" xfId="79" applyFont="1" applyFill="1" applyBorder="1" applyAlignment="1" applyProtection="1">
      <alignment vertical="center"/>
    </xf>
    <xf numFmtId="0" fontId="102" fillId="30" borderId="14" xfId="79" applyFont="1" applyFill="1" applyBorder="1" applyAlignment="1" applyProtection="1">
      <alignment vertical="center"/>
    </xf>
    <xf numFmtId="0" fontId="102" fillId="0" borderId="0" xfId="79" applyFont="1" applyBorder="1" applyAlignment="1" applyProtection="1">
      <alignment vertical="center"/>
    </xf>
    <xf numFmtId="0" fontId="99" fillId="30" borderId="13" xfId="79" applyFont="1" applyFill="1" applyBorder="1" applyAlignment="1" applyProtection="1">
      <alignment vertical="center"/>
    </xf>
    <xf numFmtId="0" fontId="101" fillId="30" borderId="2" xfId="79" applyFont="1" applyFill="1" applyBorder="1" applyAlignment="1" applyProtection="1">
      <alignment vertical="center"/>
    </xf>
    <xf numFmtId="0" fontId="99" fillId="30" borderId="38" xfId="79" applyFont="1" applyFill="1" applyBorder="1" applyAlignment="1" applyProtection="1">
      <alignment vertical="top"/>
    </xf>
    <xf numFmtId="0" fontId="99" fillId="30" borderId="91" xfId="79" applyFont="1" applyFill="1" applyBorder="1" applyAlignment="1" applyProtection="1">
      <alignment vertical="center"/>
    </xf>
    <xf numFmtId="0" fontId="104" fillId="0" borderId="0" xfId="79" applyFont="1" applyBorder="1" applyAlignment="1" applyProtection="1">
      <alignment horizontal="center" vertical="center"/>
    </xf>
    <xf numFmtId="0" fontId="105" fillId="32" borderId="38" xfId="79" applyFont="1" applyFill="1" applyBorder="1" applyAlignment="1" applyProtection="1">
      <alignment vertical="center" wrapText="1"/>
    </xf>
    <xf numFmtId="0" fontId="99" fillId="0" borderId="0" xfId="79" applyFont="1" applyBorder="1" applyAlignment="1" applyProtection="1">
      <alignment horizontal="center" vertical="center"/>
    </xf>
    <xf numFmtId="0" fontId="105" fillId="30" borderId="38" xfId="79" applyFont="1" applyFill="1" applyBorder="1" applyAlignment="1" applyProtection="1">
      <alignment vertical="center" wrapText="1"/>
    </xf>
    <xf numFmtId="9" fontId="105" fillId="30" borderId="38" xfId="79" applyNumberFormat="1" applyFont="1" applyFill="1" applyBorder="1" applyAlignment="1" applyProtection="1">
      <alignment vertical="center" wrapText="1"/>
    </xf>
    <xf numFmtId="0" fontId="99" fillId="30" borderId="0" xfId="79" applyFill="1" applyBorder="1" applyAlignment="1" applyProtection="1">
      <alignment vertical="center"/>
    </xf>
    <xf numFmtId="0" fontId="105" fillId="33" borderId="38" xfId="79" applyFont="1" applyFill="1" applyBorder="1" applyAlignment="1" applyProtection="1">
      <alignment vertical="center"/>
    </xf>
    <xf numFmtId="0" fontId="105" fillId="30" borderId="38" xfId="79" applyFont="1" applyFill="1" applyBorder="1" applyAlignment="1" applyProtection="1">
      <alignment vertical="center"/>
    </xf>
    <xf numFmtId="0" fontId="105" fillId="33" borderId="38" xfId="79" applyFont="1" applyFill="1" applyBorder="1" applyAlignment="1" applyProtection="1">
      <alignment vertical="center" wrapText="1"/>
    </xf>
    <xf numFmtId="0" fontId="107" fillId="30" borderId="38" xfId="79" applyFont="1" applyFill="1" applyBorder="1" applyAlignment="1" applyProtection="1">
      <alignment vertical="center"/>
    </xf>
    <xf numFmtId="0" fontId="105" fillId="33" borderId="38" xfId="79" applyFont="1" applyFill="1" applyBorder="1" applyAlignment="1" applyProtection="1">
      <alignment vertical="top" wrapText="1"/>
    </xf>
    <xf numFmtId="0" fontId="113" fillId="30" borderId="38" xfId="80" applyFont="1" applyFill="1" applyBorder="1" applyAlignment="1" applyProtection="1">
      <alignment vertical="top" wrapText="1"/>
    </xf>
    <xf numFmtId="0" fontId="105" fillId="33" borderId="66" xfId="79" applyFont="1" applyFill="1" applyBorder="1" applyAlignment="1" applyProtection="1">
      <alignment vertical="center"/>
    </xf>
    <xf numFmtId="0" fontId="99" fillId="33" borderId="0" xfId="79" applyFont="1" applyFill="1" applyBorder="1" applyAlignment="1" applyProtection="1">
      <alignment vertical="center"/>
    </xf>
    <xf numFmtId="14" fontId="28" fillId="0" borderId="32" xfId="0" applyNumberFormat="1" applyFont="1" applyFill="1" applyBorder="1" applyAlignment="1">
      <alignment horizontal="left" vertical="center" shrinkToFit="1"/>
    </xf>
    <xf numFmtId="0" fontId="34" fillId="0" borderId="0" xfId="56" applyFont="1" applyBorder="1" applyAlignment="1">
      <alignment horizontal="right" vertical="center"/>
    </xf>
    <xf numFmtId="0" fontId="0" fillId="0" borderId="0" xfId="0">
      <alignment vertical="center"/>
    </xf>
    <xf numFmtId="0" fontId="0" fillId="0" borderId="2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8" fillId="0" borderId="0" xfId="56" applyFont="1" applyFill="1" applyBorder="1" applyAlignment="1">
      <alignment horizontal="center" vertical="center"/>
    </xf>
    <xf numFmtId="0" fontId="28" fillId="0" borderId="8" xfId="0" applyFont="1" applyFill="1" applyBorder="1">
      <alignment vertical="center"/>
    </xf>
    <xf numFmtId="0" fontId="28" fillId="24" borderId="3" xfId="0" applyFont="1" applyFill="1" applyBorder="1" applyAlignment="1">
      <alignment horizontal="left" vertical="center"/>
    </xf>
    <xf numFmtId="0" fontId="28" fillId="24" borderId="3" xfId="0" applyFont="1" applyFill="1" applyBorder="1">
      <alignment vertical="center"/>
    </xf>
    <xf numFmtId="0" fontId="28" fillId="25" borderId="3" xfId="0" applyFont="1" applyFill="1" applyBorder="1" applyAlignment="1">
      <alignment horizontal="left" vertical="center"/>
    </xf>
    <xf numFmtId="0" fontId="28" fillId="25" borderId="3" xfId="0" applyFont="1" applyFill="1" applyBorder="1">
      <alignment vertical="center"/>
    </xf>
    <xf numFmtId="2" fontId="28" fillId="9" borderId="3" xfId="0" applyNumberFormat="1" applyFont="1" applyFill="1" applyBorder="1" applyAlignment="1">
      <alignment horizontal="center" vertical="center"/>
    </xf>
    <xf numFmtId="0" fontId="28" fillId="9" borderId="24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 vertical="center"/>
    </xf>
    <xf numFmtId="0" fontId="28" fillId="9" borderId="25" xfId="0" applyFont="1" applyFill="1" applyBorder="1" applyAlignment="1">
      <alignment horizontal="center" vertical="center"/>
    </xf>
    <xf numFmtId="0" fontId="28" fillId="9" borderId="5" xfId="0" applyFont="1" applyFill="1" applyBorder="1" applyAlignment="1">
      <alignment horizontal="center" vertical="center"/>
    </xf>
    <xf numFmtId="2" fontId="28" fillId="9" borderId="5" xfId="0" applyNumberFormat="1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84" fillId="0" borderId="11" xfId="0" applyNumberFormat="1" applyFont="1" applyBorder="1" applyAlignment="1">
      <alignment horizontal="center" vertical="center"/>
    </xf>
    <xf numFmtId="1" fontId="84" fillId="0" borderId="11" xfId="0" applyNumberFormat="1" applyFont="1" applyBorder="1" applyAlignment="1">
      <alignment horizontal="center" vertical="center"/>
    </xf>
    <xf numFmtId="194" fontId="84" fillId="0" borderId="11" xfId="0" applyNumberFormat="1" applyFont="1" applyBorder="1" applyAlignment="1">
      <alignment horizontal="center" vertical="center"/>
    </xf>
    <xf numFmtId="0" fontId="85" fillId="0" borderId="12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0" xfId="0">
      <alignment vertical="center"/>
    </xf>
    <xf numFmtId="190" fontId="0" fillId="0" borderId="3" xfId="0" applyNumberFormat="1" applyBorder="1" applyAlignment="1">
      <alignment horizontal="center" vertical="center"/>
    </xf>
    <xf numFmtId="2" fontId="29" fillId="25" borderId="17" xfId="0" applyNumberFormat="1" applyFont="1" applyFill="1" applyBorder="1" applyAlignment="1">
      <alignment horizontal="center" vertical="center"/>
    </xf>
    <xf numFmtId="0" fontId="29" fillId="3" borderId="16" xfId="56" applyFont="1" applyFill="1" applyBorder="1" applyAlignment="1">
      <alignment horizontal="center" vertical="center" shrinkToFit="1"/>
    </xf>
    <xf numFmtId="0" fontId="28" fillId="0" borderId="11" xfId="0" applyFont="1" applyFill="1" applyBorder="1" applyAlignment="1">
      <alignment horizontal="left" vertical="center"/>
    </xf>
    <xf numFmtId="14" fontId="28" fillId="0" borderId="11" xfId="0" applyNumberFormat="1" applyFont="1" applyFill="1" applyBorder="1" applyAlignment="1">
      <alignment vertical="center"/>
    </xf>
    <xf numFmtId="0" fontId="50" fillId="6" borderId="0" xfId="0" applyFont="1" applyFill="1">
      <alignment vertical="center"/>
    </xf>
    <xf numFmtId="14" fontId="28" fillId="0" borderId="3" xfId="0" applyNumberFormat="1" applyFont="1" applyFill="1" applyBorder="1" applyAlignment="1">
      <alignment horizontal="center" vertical="center" wrapText="1"/>
    </xf>
    <xf numFmtId="206" fontId="42" fillId="9" borderId="33" xfId="52" applyNumberFormat="1" applyFont="1" applyFill="1" applyBorder="1" applyAlignment="1">
      <alignment horizontal="center" vertical="center"/>
    </xf>
    <xf numFmtId="2" fontId="42" fillId="9" borderId="0" xfId="0" applyNumberFormat="1" applyFont="1" applyFill="1" applyAlignment="1">
      <alignment horizontal="center" vertical="center"/>
    </xf>
    <xf numFmtId="20" fontId="28" fillId="0" borderId="22" xfId="0" applyNumberFormat="1" applyFont="1" applyFill="1" applyBorder="1" applyAlignment="1">
      <alignment horizontal="left" vertical="center" shrinkToFit="1"/>
    </xf>
    <xf numFmtId="206" fontId="42" fillId="9" borderId="17" xfId="52" applyNumberFormat="1" applyFont="1" applyFill="1" applyBorder="1" applyAlignment="1">
      <alignment horizontal="center" vertical="center"/>
    </xf>
    <xf numFmtId="207" fontId="35" fillId="0" borderId="0" xfId="56" applyNumberFormat="1" applyFont="1" applyBorder="1" applyAlignment="1">
      <alignment horizontal="left" vertical="center"/>
    </xf>
    <xf numFmtId="14" fontId="28" fillId="0" borderId="23" xfId="0" applyNumberFormat="1" applyFont="1" applyFill="1" applyBorder="1" applyAlignment="1">
      <alignment horizontal="left" vertical="center"/>
    </xf>
    <xf numFmtId="14" fontId="28" fillId="0" borderId="6" xfId="0" applyNumberFormat="1" applyFont="1" applyFill="1" applyBorder="1" applyAlignment="1">
      <alignment horizontal="left" vertical="center"/>
    </xf>
    <xf numFmtId="0" fontId="83" fillId="0" borderId="22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2" fontId="80" fillId="0" borderId="8" xfId="0" applyNumberFormat="1" applyFont="1" applyBorder="1" applyAlignment="1">
      <alignment horizontal="center" vertical="center"/>
    </xf>
    <xf numFmtId="2" fontId="80" fillId="0" borderId="3" xfId="0" applyNumberFormat="1" applyFont="1" applyBorder="1" applyAlignment="1">
      <alignment horizontal="center" vertical="center"/>
    </xf>
    <xf numFmtId="0" fontId="80" fillId="0" borderId="3" xfId="0" applyFont="1" applyBorder="1" applyAlignment="1">
      <alignment horizontal="center" vertical="center"/>
    </xf>
    <xf numFmtId="198" fontId="80" fillId="0" borderId="3" xfId="52" applyNumberFormat="1" applyFont="1" applyBorder="1" applyAlignment="1">
      <alignment horizontal="center" vertical="center"/>
    </xf>
    <xf numFmtId="1" fontId="83" fillId="0" borderId="3" xfId="0" applyNumberFormat="1" applyFont="1" applyBorder="1" applyAlignment="1">
      <alignment horizontal="center" vertical="center"/>
    </xf>
    <xf numFmtId="2" fontId="42" fillId="9" borderId="5" xfId="0" applyNumberFormat="1" applyFont="1" applyFill="1" applyBorder="1" applyAlignment="1">
      <alignment horizontal="center" vertical="center"/>
    </xf>
    <xf numFmtId="0" fontId="78" fillId="0" borderId="0" xfId="0" applyFont="1">
      <alignment vertical="center"/>
    </xf>
    <xf numFmtId="192" fontId="42" fillId="0" borderId="30" xfId="62" applyNumberFormat="1" applyFont="1" applyBorder="1" applyAlignment="1">
      <alignment horizontal="center" vertical="center"/>
    </xf>
    <xf numFmtId="2" fontId="42" fillId="23" borderId="3" xfId="62" applyNumberFormat="1" applyFont="1" applyFill="1" applyBorder="1" applyAlignment="1">
      <alignment horizontal="center" vertical="center"/>
    </xf>
    <xf numFmtId="192" fontId="77" fillId="25" borderId="3" xfId="62" applyNumberFormat="1" applyFont="1" applyFill="1" applyBorder="1" applyAlignment="1">
      <alignment horizontal="center" vertical="center"/>
    </xf>
    <xf numFmtId="192" fontId="77" fillId="23" borderId="22" xfId="62" applyNumberFormat="1" applyFont="1" applyFill="1" applyBorder="1" applyAlignment="1">
      <alignment horizontal="center" vertical="center"/>
    </xf>
    <xf numFmtId="206" fontId="42" fillId="9" borderId="25" xfId="52" applyNumberFormat="1" applyFont="1" applyFill="1" applyBorder="1" applyAlignment="1">
      <alignment horizontal="center" vertical="center"/>
    </xf>
    <xf numFmtId="2" fontId="42" fillId="9" borderId="5" xfId="52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84" fillId="0" borderId="11" xfId="0" applyNumberFormat="1" applyFont="1" applyFill="1" applyBorder="1" applyAlignment="1">
      <alignment horizontal="center" vertical="center"/>
    </xf>
    <xf numFmtId="2" fontId="84" fillId="0" borderId="3" xfId="0" applyNumberFormat="1" applyFont="1" applyFill="1" applyBorder="1" applyAlignment="1">
      <alignment horizontal="center" vertical="center"/>
    </xf>
    <xf numFmtId="2" fontId="84" fillId="0" borderId="16" xfId="0" applyNumberFormat="1" applyFont="1" applyFill="1" applyBorder="1" applyAlignment="1">
      <alignment horizontal="center" vertical="center"/>
    </xf>
    <xf numFmtId="0" fontId="84" fillId="34" borderId="42" xfId="0" applyFont="1" applyFill="1" applyBorder="1" applyAlignment="1">
      <alignment horizontal="center" vertical="center"/>
    </xf>
    <xf numFmtId="0" fontId="84" fillId="34" borderId="23" xfId="0" applyFont="1" applyFill="1" applyBorder="1" applyAlignment="1">
      <alignment horizontal="center" vertical="center"/>
    </xf>
    <xf numFmtId="0" fontId="84" fillId="34" borderId="11" xfId="0" applyFont="1" applyFill="1" applyBorder="1" applyAlignment="1">
      <alignment horizontal="center" vertical="center"/>
    </xf>
    <xf numFmtId="2" fontId="84" fillId="34" borderId="11" xfId="0" applyNumberFormat="1" applyFont="1" applyFill="1" applyBorder="1" applyAlignment="1">
      <alignment horizontal="center" vertical="center"/>
    </xf>
    <xf numFmtId="0" fontId="84" fillId="34" borderId="77" xfId="0" applyFont="1" applyFill="1" applyBorder="1" applyAlignment="1">
      <alignment horizontal="center" vertical="center"/>
    </xf>
    <xf numFmtId="0" fontId="84" fillId="34" borderId="8" xfId="0" applyFont="1" applyFill="1" applyBorder="1" applyAlignment="1">
      <alignment horizontal="center" vertical="center"/>
    </xf>
    <xf numFmtId="0" fontId="84" fillId="34" borderId="3" xfId="0" applyFont="1" applyFill="1" applyBorder="1" applyAlignment="1">
      <alignment horizontal="center" vertical="center"/>
    </xf>
    <xf numFmtId="2" fontId="84" fillId="34" borderId="8" xfId="0" applyNumberFormat="1" applyFont="1" applyFill="1" applyBorder="1" applyAlignment="1">
      <alignment horizontal="center" vertical="center"/>
    </xf>
    <xf numFmtId="2" fontId="84" fillId="34" borderId="3" xfId="0" applyNumberFormat="1" applyFont="1" applyFill="1" applyBorder="1" applyAlignment="1">
      <alignment horizontal="center" vertical="center"/>
    </xf>
    <xf numFmtId="2" fontId="114" fillId="15" borderId="11" xfId="0" applyNumberFormat="1" applyFont="1" applyFill="1" applyBorder="1" applyAlignment="1">
      <alignment horizontal="center" vertical="center"/>
    </xf>
    <xf numFmtId="2" fontId="114" fillId="15" borderId="23" xfId="0" applyNumberFormat="1" applyFont="1" applyFill="1" applyBorder="1" applyAlignment="1">
      <alignment horizontal="center" vertical="center"/>
    </xf>
    <xf numFmtId="0" fontId="114" fillId="15" borderId="11" xfId="0" applyFont="1" applyFill="1" applyBorder="1" applyAlignment="1">
      <alignment horizontal="center" vertical="center"/>
    </xf>
    <xf numFmtId="2" fontId="114" fillId="15" borderId="3" xfId="0" applyNumberFormat="1" applyFont="1" applyFill="1" applyBorder="1" applyAlignment="1">
      <alignment horizontal="center" vertical="center"/>
    </xf>
    <xf numFmtId="1" fontId="114" fillId="15" borderId="11" xfId="0" applyNumberFormat="1" applyFont="1" applyFill="1" applyBorder="1" applyAlignment="1">
      <alignment horizontal="center" vertical="center"/>
    </xf>
    <xf numFmtId="2" fontId="114" fillId="15" borderId="8" xfId="0" applyNumberFormat="1" applyFont="1" applyFill="1" applyBorder="1" applyAlignment="1">
      <alignment horizontal="center" vertical="center"/>
    </xf>
    <xf numFmtId="0" fontId="114" fillId="15" borderId="3" xfId="0" applyFont="1" applyFill="1" applyBorder="1" applyAlignment="1">
      <alignment horizontal="center" vertical="center"/>
    </xf>
    <xf numFmtId="1" fontId="114" fillId="15" borderId="3" xfId="0" applyNumberFormat="1" applyFont="1" applyFill="1" applyBorder="1" applyAlignment="1">
      <alignment horizontal="center" vertical="center"/>
    </xf>
    <xf numFmtId="198" fontId="114" fillId="15" borderId="3" xfId="52" applyNumberFormat="1" applyFont="1" applyFill="1" applyBorder="1" applyAlignment="1">
      <alignment horizontal="center" vertical="center"/>
    </xf>
    <xf numFmtId="2" fontId="114" fillId="15" borderId="16" xfId="0" applyNumberFormat="1" applyFont="1" applyFill="1" applyBorder="1" applyAlignment="1">
      <alignment horizontal="center" vertical="center"/>
    </xf>
    <xf numFmtId="2" fontId="114" fillId="15" borderId="6" xfId="0" applyNumberFormat="1" applyFont="1" applyFill="1" applyBorder="1" applyAlignment="1">
      <alignment horizontal="center" vertical="center"/>
    </xf>
    <xf numFmtId="0" fontId="114" fillId="15" borderId="16" xfId="0" applyFont="1" applyFill="1" applyBorder="1" applyAlignment="1">
      <alignment horizontal="center" vertical="center"/>
    </xf>
    <xf numFmtId="1" fontId="114" fillId="15" borderId="16" xfId="0" applyNumberFormat="1" applyFont="1" applyFill="1" applyBorder="1" applyAlignment="1">
      <alignment horizontal="center" vertical="center"/>
    </xf>
    <xf numFmtId="2" fontId="115" fillId="15" borderId="0" xfId="0" applyNumberFormat="1" applyFont="1" applyFill="1" applyBorder="1" applyAlignment="1">
      <alignment horizontal="center" vertical="center"/>
    </xf>
    <xf numFmtId="198" fontId="115" fillId="15" borderId="0" xfId="52" applyNumberFormat="1" applyFont="1" applyFill="1" applyBorder="1" applyAlignment="1">
      <alignment horizontal="center" vertical="center"/>
    </xf>
    <xf numFmtId="0" fontId="42" fillId="15" borderId="61" xfId="0" applyFont="1" applyFill="1" applyBorder="1" applyAlignment="1">
      <alignment vertical="center"/>
    </xf>
    <xf numFmtId="0" fontId="84" fillId="0" borderId="0" xfId="0" applyFont="1" applyAlignment="1">
      <alignment horizontal="center" vertical="center"/>
    </xf>
    <xf numFmtId="2" fontId="80" fillId="15" borderId="0" xfId="0" applyNumberFormat="1" applyFont="1" applyFill="1" applyBorder="1" applyAlignment="1">
      <alignment horizontal="center" vertical="center"/>
    </xf>
    <xf numFmtId="198" fontId="84" fillId="0" borderId="11" xfId="52" applyNumberFormat="1" applyFont="1" applyFill="1" applyBorder="1" applyAlignment="1">
      <alignment horizontal="center" vertical="center"/>
    </xf>
    <xf numFmtId="0" fontId="83" fillId="0" borderId="22" xfId="0" applyFont="1" applyFill="1" applyBorder="1" applyAlignment="1">
      <alignment horizontal="center" vertical="center" wrapText="1"/>
    </xf>
    <xf numFmtId="2" fontId="80" fillId="0" borderId="3" xfId="0" applyNumberFormat="1" applyFont="1" applyFill="1" applyBorder="1" applyAlignment="1">
      <alignment horizontal="center" vertical="center"/>
    </xf>
    <xf numFmtId="193" fontId="80" fillId="0" borderId="3" xfId="52" applyNumberFormat="1" applyFont="1" applyFill="1" applyBorder="1" applyAlignment="1">
      <alignment horizontal="center" vertical="center"/>
    </xf>
    <xf numFmtId="190" fontId="80" fillId="0" borderId="3" xfId="0" applyNumberFormat="1" applyFont="1" applyFill="1" applyBorder="1" applyAlignment="1">
      <alignment horizontal="center" vertical="center"/>
    </xf>
    <xf numFmtId="205" fontId="80" fillId="0" borderId="3" xfId="52" applyNumberFormat="1" applyFont="1" applyFill="1" applyBorder="1" applyAlignment="1">
      <alignment horizontal="center" vertical="center"/>
    </xf>
    <xf numFmtId="0" fontId="42" fillId="9" borderId="24" xfId="62" applyFont="1" applyFill="1" applyBorder="1" applyAlignment="1">
      <alignment vertical="center"/>
    </xf>
    <xf numFmtId="0" fontId="42" fillId="9" borderId="8" xfId="62" applyFont="1" applyFill="1" applyBorder="1" applyAlignment="1">
      <alignment vertical="center"/>
    </xf>
    <xf numFmtId="0" fontId="42" fillId="9" borderId="6" xfId="62" applyFont="1" applyFill="1" applyBorder="1" applyAlignment="1">
      <alignment vertical="center"/>
    </xf>
    <xf numFmtId="0" fontId="77" fillId="0" borderId="8" xfId="62" applyFont="1" applyBorder="1" applyAlignment="1">
      <alignment vertical="center"/>
    </xf>
    <xf numFmtId="0" fontId="42" fillId="0" borderId="23" xfId="62" applyFont="1" applyBorder="1" applyAlignment="1">
      <alignment vertical="center"/>
    </xf>
    <xf numFmtId="0" fontId="42" fillId="0" borderId="8" xfId="62" applyFont="1" applyBorder="1" applyAlignment="1">
      <alignment vertical="center"/>
    </xf>
    <xf numFmtId="0" fontId="77" fillId="0" borderId="32" xfId="62" applyFont="1" applyBorder="1" applyAlignment="1">
      <alignment vertical="center"/>
    </xf>
    <xf numFmtId="0" fontId="77" fillId="23" borderId="24" xfId="62" applyFont="1" applyFill="1" applyBorder="1" applyAlignment="1">
      <alignment vertical="center"/>
    </xf>
    <xf numFmtId="0" fontId="42" fillId="23" borderId="8" xfId="62" applyFont="1" applyFill="1" applyBorder="1" applyAlignment="1">
      <alignment vertical="center"/>
    </xf>
    <xf numFmtId="0" fontId="77" fillId="25" borderId="8" xfId="62" applyFont="1" applyFill="1" applyBorder="1" applyAlignment="1">
      <alignment vertical="center"/>
    </xf>
    <xf numFmtId="0" fontId="42" fillId="23" borderId="6" xfId="62" applyFont="1" applyFill="1" applyBorder="1" applyAlignment="1">
      <alignment vertical="center"/>
    </xf>
    <xf numFmtId="0" fontId="42" fillId="0" borderId="18" xfId="62" applyFont="1" applyBorder="1" applyAlignment="1">
      <alignment vertical="center"/>
    </xf>
    <xf numFmtId="0" fontId="0" fillId="0" borderId="0" xfId="0">
      <alignment vertical="center"/>
    </xf>
    <xf numFmtId="0" fontId="84" fillId="0" borderId="42" xfId="0" applyFont="1" applyBorder="1" applyAlignment="1">
      <alignment horizontal="center" vertical="center"/>
    </xf>
    <xf numFmtId="0" fontId="84" fillId="0" borderId="77" xfId="0" applyFont="1" applyBorder="1" applyAlignment="1">
      <alignment horizontal="center" vertical="center"/>
    </xf>
    <xf numFmtId="0" fontId="84" fillId="0" borderId="75" xfId="0" applyFont="1" applyBorder="1" applyAlignment="1">
      <alignment horizontal="center" vertical="center"/>
    </xf>
    <xf numFmtId="198" fontId="84" fillId="0" borderId="19" xfId="52" applyNumberFormat="1" applyFont="1" applyFill="1" applyBorder="1" applyAlignment="1">
      <alignment horizontal="center" vertical="center"/>
    </xf>
    <xf numFmtId="0" fontId="35" fillId="0" borderId="0" xfId="56" applyFont="1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176" fontId="0" fillId="0" borderId="0" xfId="52" applyFont="1">
      <alignment vertical="center"/>
    </xf>
    <xf numFmtId="0" fontId="2" fillId="0" borderId="0" xfId="66" applyFo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176" fontId="0" fillId="0" borderId="0" xfId="0" applyNumberFormat="1">
      <alignment vertical="center"/>
    </xf>
    <xf numFmtId="208" fontId="0" fillId="0" borderId="0" xfId="0" applyNumberFormat="1">
      <alignment vertical="center"/>
    </xf>
    <xf numFmtId="197" fontId="114" fillId="15" borderId="3" xfId="0" applyNumberFormat="1" applyFont="1" applyFill="1" applyBorder="1" applyAlignment="1">
      <alignment horizontal="center" vertical="center"/>
    </xf>
    <xf numFmtId="197" fontId="114" fillId="15" borderId="16" xfId="0" applyNumberFormat="1" applyFont="1" applyFill="1" applyBorder="1" applyAlignment="1">
      <alignment horizontal="center" vertical="center"/>
    </xf>
    <xf numFmtId="197" fontId="80" fillId="0" borderId="0" xfId="0" applyNumberFormat="1" applyFont="1" applyFill="1" applyBorder="1" applyAlignment="1">
      <alignment horizontal="center" vertical="center"/>
    </xf>
    <xf numFmtId="197" fontId="115" fillId="15" borderId="0" xfId="0" applyNumberFormat="1" applyFont="1" applyFill="1" applyBorder="1" applyAlignment="1">
      <alignment horizontal="center" vertical="center"/>
    </xf>
    <xf numFmtId="2" fontId="42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2" fontId="42" fillId="0" borderId="5" xfId="0" applyNumberFormat="1" applyFont="1" applyBorder="1" applyAlignment="1">
      <alignment horizontal="center" vertical="center"/>
    </xf>
    <xf numFmtId="2" fontId="42" fillId="0" borderId="17" xfId="0" applyNumberFormat="1" applyFont="1" applyBorder="1" applyAlignment="1">
      <alignment horizontal="center" vertical="center"/>
    </xf>
    <xf numFmtId="177" fontId="28" fillId="0" borderId="14" xfId="53" applyNumberFormat="1" applyFont="1" applyFill="1" applyBorder="1" applyAlignment="1">
      <alignment horizontal="center" vertical="center" shrinkToFit="1"/>
    </xf>
    <xf numFmtId="177" fontId="28" fillId="0" borderId="15" xfId="53" applyNumberFormat="1" applyFont="1" applyFill="1" applyBorder="1" applyAlignment="1">
      <alignment horizontal="center" vertical="center" shrinkToFit="1"/>
    </xf>
    <xf numFmtId="10" fontId="28" fillId="0" borderId="13" xfId="50" applyNumberFormat="1" applyFont="1" applyFill="1" applyBorder="1" applyAlignment="1">
      <alignment horizontal="center" vertical="center"/>
    </xf>
    <xf numFmtId="208" fontId="42" fillId="0" borderId="3" xfId="0" applyNumberFormat="1" applyFont="1" applyBorder="1" applyAlignment="1">
      <alignment horizontal="center" vertical="center"/>
    </xf>
    <xf numFmtId="208" fontId="42" fillId="0" borderId="16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83" fillId="0" borderId="2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97" fontId="28" fillId="9" borderId="3" xfId="0" applyNumberFormat="1" applyFont="1" applyFill="1" applyBorder="1" applyAlignment="1">
      <alignment horizontal="center" vertical="center"/>
    </xf>
    <xf numFmtId="197" fontId="28" fillId="9" borderId="16" xfId="0" applyNumberFormat="1" applyFont="1" applyFill="1" applyBorder="1" applyAlignment="1">
      <alignment horizontal="center" vertical="center"/>
    </xf>
    <xf numFmtId="205" fontId="0" fillId="0" borderId="3" xfId="52" applyNumberFormat="1" applyFont="1" applyBorder="1" applyAlignment="1">
      <alignment horizontal="center" vertical="center"/>
    </xf>
    <xf numFmtId="0" fontId="29" fillId="0" borderId="3" xfId="0" applyFont="1" applyFill="1" applyBorder="1" applyAlignment="1">
      <alignment horizontal="left" vertical="center"/>
    </xf>
    <xf numFmtId="0" fontId="29" fillId="0" borderId="3" xfId="0" applyFont="1" applyFill="1" applyBorder="1">
      <alignment vertical="center"/>
    </xf>
    <xf numFmtId="0" fontId="29" fillId="0" borderId="8" xfId="0" applyFont="1" applyFill="1" applyBorder="1">
      <alignment vertical="center"/>
    </xf>
    <xf numFmtId="190" fontId="42" fillId="0" borderId="3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90" fontId="0" fillId="0" borderId="5" xfId="0" applyNumberFormat="1" applyBorder="1" applyAlignment="1">
      <alignment horizontal="center" vertical="center"/>
    </xf>
    <xf numFmtId="190" fontId="0" fillId="0" borderId="17" xfId="0" applyNumberFormat="1" applyBorder="1" applyAlignment="1">
      <alignment horizontal="center" vertical="center"/>
    </xf>
    <xf numFmtId="1" fontId="42" fillId="0" borderId="3" xfId="0" applyNumberFormat="1" applyFont="1" applyBorder="1" applyAlignment="1">
      <alignment horizontal="center" vertical="center"/>
    </xf>
    <xf numFmtId="1" fontId="42" fillId="0" borderId="16" xfId="0" applyNumberFormat="1" applyFont="1" applyBorder="1" applyAlignment="1">
      <alignment horizontal="center" vertical="center"/>
    </xf>
    <xf numFmtId="198" fontId="42" fillId="0" borderId="3" xfId="52" applyNumberFormat="1" applyFont="1" applyBorder="1" applyAlignment="1">
      <alignment horizontal="center" vertical="center"/>
    </xf>
    <xf numFmtId="177" fontId="42" fillId="0" borderId="0" xfId="0" applyNumberFormat="1" applyFont="1" applyAlignment="1">
      <alignment horizontal="center" vertical="center"/>
    </xf>
    <xf numFmtId="192" fontId="42" fillId="0" borderId="0" xfId="0" applyNumberFormat="1" applyFont="1" applyAlignment="1">
      <alignment horizontal="center" vertical="center"/>
    </xf>
    <xf numFmtId="209" fontId="42" fillId="0" borderId="3" xfId="52" applyNumberFormat="1" applyFont="1" applyBorder="1" applyAlignment="1">
      <alignment horizontal="center" vertical="center"/>
    </xf>
    <xf numFmtId="209" fontId="42" fillId="0" borderId="16" xfId="52" applyNumberFormat="1" applyFont="1" applyBorder="1" applyAlignment="1">
      <alignment horizontal="center" vertical="center"/>
    </xf>
    <xf numFmtId="14" fontId="28" fillId="0" borderId="23" xfId="0" applyNumberFormat="1" applyFont="1" applyFill="1" applyBorder="1" applyAlignment="1">
      <alignment horizontal="left" vertical="center"/>
    </xf>
    <xf numFmtId="195" fontId="28" fillId="0" borderId="32" xfId="0" applyNumberFormat="1" applyFont="1" applyFill="1" applyBorder="1" applyAlignment="1">
      <alignment horizontal="left" vertical="center" shrinkToFit="1"/>
    </xf>
    <xf numFmtId="208" fontId="42" fillId="0" borderId="0" xfId="0" applyNumberFormat="1" applyFont="1" applyAlignment="1">
      <alignment horizontal="right" vertical="center"/>
    </xf>
    <xf numFmtId="0" fontId="46" fillId="0" borderId="0" xfId="6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0" xfId="0">
      <alignment vertical="center"/>
    </xf>
    <xf numFmtId="0" fontId="64" fillId="0" borderId="0" xfId="61" applyFont="1" applyAlignment="1">
      <alignment horizontal="left" vertical="center"/>
    </xf>
    <xf numFmtId="0" fontId="46" fillId="9" borderId="0" xfId="61" applyFill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2" fontId="0" fillId="0" borderId="0" xfId="0" applyNumberFormat="1" applyBorder="1" applyAlignment="1">
      <alignment vertical="center"/>
    </xf>
    <xf numFmtId="199" fontId="0" fillId="0" borderId="3" xfId="0" applyNumberFormat="1" applyBorder="1" applyAlignment="1">
      <alignment horizontal="center" vertical="center"/>
    </xf>
    <xf numFmtId="190" fontId="42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98" fontId="0" fillId="0" borderId="22" xfId="52" applyNumberFormat="1" applyFont="1" applyBorder="1" applyAlignment="1">
      <alignment horizontal="center" vertical="center"/>
    </xf>
    <xf numFmtId="193" fontId="0" fillId="0" borderId="22" xfId="52" applyNumberFormat="1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193" fontId="0" fillId="0" borderId="16" xfId="52" applyNumberFormat="1" applyFon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0" fillId="0" borderId="0" xfId="0" applyFont="1" applyBorder="1">
      <alignment vertical="center"/>
    </xf>
    <xf numFmtId="190" fontId="0" fillId="0" borderId="3" xfId="0" applyNumberFormat="1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2" fontId="42" fillId="0" borderId="11" xfId="0" applyNumberFormat="1" applyFont="1" applyBorder="1" applyAlignment="1">
      <alignment horizontal="center" vertical="center"/>
    </xf>
    <xf numFmtId="192" fontId="116" fillId="0" borderId="3" xfId="0" applyNumberFormat="1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29" fillId="3" borderId="3" xfId="56" applyFont="1" applyFill="1" applyBorder="1" applyAlignment="1">
      <alignment horizontal="center" vertical="center" wrapText="1" shrinkToFit="1"/>
    </xf>
    <xf numFmtId="0" fontId="29" fillId="3" borderId="3" xfId="56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117" fillId="3" borderId="3" xfId="56" applyFont="1" applyFill="1" applyBorder="1" applyAlignment="1">
      <alignment horizontal="center" vertical="center" shrinkToFit="1"/>
    </xf>
    <xf numFmtId="0" fontId="42" fillId="4" borderId="3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1" fillId="0" borderId="0" xfId="66" applyFont="1">
      <alignment vertical="center"/>
    </xf>
    <xf numFmtId="0" fontId="29" fillId="3" borderId="22" xfId="56" applyFont="1" applyFill="1" applyBorder="1" applyAlignment="1">
      <alignment horizontal="center" vertical="center" wrapText="1" shrinkToFit="1"/>
    </xf>
    <xf numFmtId="0" fontId="29" fillId="3" borderId="22" xfId="56" applyFont="1" applyFill="1" applyBorder="1" applyAlignment="1">
      <alignment horizontal="center" vertical="center" shrinkToFit="1"/>
    </xf>
    <xf numFmtId="195" fontId="28" fillId="0" borderId="32" xfId="0" applyNumberFormat="1" applyFont="1" applyFill="1" applyBorder="1" applyAlignment="1">
      <alignment horizontal="left" vertical="center" shrinkToFit="1"/>
    </xf>
    <xf numFmtId="14" fontId="28" fillId="0" borderId="29" xfId="0" applyNumberFormat="1" applyFont="1" applyFill="1" applyBorder="1" applyAlignment="1">
      <alignment horizontal="center" vertical="center" shrinkToFit="1"/>
    </xf>
    <xf numFmtId="14" fontId="28" fillId="0" borderId="0" xfId="0" applyNumberFormat="1" applyFont="1" applyAlignment="1">
      <alignment horizontal="center" vertical="center"/>
    </xf>
    <xf numFmtId="0" fontId="28" fillId="24" borderId="3" xfId="0" applyFont="1" applyFill="1" applyBorder="1" applyAlignment="1">
      <alignment horizontal="center" vertical="center"/>
    </xf>
    <xf numFmtId="0" fontId="28" fillId="25" borderId="3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117" fillId="3" borderId="22" xfId="56" applyFont="1" applyFill="1" applyBorder="1" applyAlignment="1">
      <alignment horizontal="center" vertical="center" shrinkToFit="1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82" fillId="0" borderId="13" xfId="0" applyFont="1" applyBorder="1" applyAlignment="1">
      <alignment horizontal="center" vertical="center"/>
    </xf>
    <xf numFmtId="0" fontId="0" fillId="0" borderId="0" xfId="0">
      <alignment vertical="center"/>
    </xf>
    <xf numFmtId="2" fontId="0" fillId="0" borderId="0" xfId="0" applyNumberFormat="1" applyAlignment="1">
      <alignment horizontal="left" vertical="center"/>
    </xf>
    <xf numFmtId="2" fontId="42" fillId="0" borderId="0" xfId="0" applyNumberFormat="1" applyFont="1" applyAlignment="1">
      <alignment horizontal="left" vertical="center"/>
    </xf>
    <xf numFmtId="209" fontId="42" fillId="0" borderId="0" xfId="0" applyNumberFormat="1" applyFont="1" applyAlignment="1">
      <alignment horizontal="left" vertical="center"/>
    </xf>
    <xf numFmtId="2" fontId="0" fillId="27" borderId="5" xfId="0" applyNumberFormat="1" applyFill="1" applyBorder="1" applyAlignment="1">
      <alignment horizontal="center" vertical="center"/>
    </xf>
    <xf numFmtId="2" fontId="0" fillId="27" borderId="17" xfId="0" applyNumberFormat="1" applyFill="1" applyBorder="1" applyAlignment="1">
      <alignment horizontal="center" vertical="center"/>
    </xf>
    <xf numFmtId="2" fontId="42" fillId="27" borderId="0" xfId="0" applyNumberFormat="1" applyFont="1" applyFill="1" applyAlignment="1">
      <alignment horizontal="center" vertical="center"/>
    </xf>
    <xf numFmtId="0" fontId="0" fillId="0" borderId="0" xfId="0">
      <alignment vertical="center"/>
    </xf>
    <xf numFmtId="198" fontId="84" fillId="34" borderId="0" xfId="52" applyNumberFormat="1" applyFont="1" applyFill="1" applyBorder="1" applyAlignment="1">
      <alignment horizontal="center" vertical="center"/>
    </xf>
    <xf numFmtId="0" fontId="42" fillId="34" borderId="62" xfId="0" applyFont="1" applyFill="1" applyBorder="1" applyAlignment="1">
      <alignment horizontal="center" vertical="center"/>
    </xf>
    <xf numFmtId="0" fontId="84" fillId="34" borderId="37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 wrapText="1"/>
    </xf>
    <xf numFmtId="198" fontId="28" fillId="9" borderId="5" xfId="52" applyNumberFormat="1" applyFont="1" applyFill="1" applyBorder="1" applyAlignment="1">
      <alignment horizontal="center" vertical="center"/>
    </xf>
    <xf numFmtId="198" fontId="28" fillId="9" borderId="3" xfId="52" applyNumberFormat="1" applyFont="1" applyFill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84" fillId="34" borderId="75" xfId="0" applyFont="1" applyFill="1" applyBorder="1" applyAlignment="1">
      <alignment horizontal="center" vertical="center"/>
    </xf>
    <xf numFmtId="0" fontId="84" fillId="34" borderId="6" xfId="0" applyFont="1" applyFill="1" applyBorder="1" applyAlignment="1">
      <alignment horizontal="center" vertical="center"/>
    </xf>
    <xf numFmtId="0" fontId="84" fillId="34" borderId="22" xfId="0" applyFont="1" applyFill="1" applyBorder="1" applyAlignment="1">
      <alignment horizontal="center" vertical="center"/>
    </xf>
    <xf numFmtId="0" fontId="84" fillId="34" borderId="16" xfId="0" applyFont="1" applyFill="1" applyBorder="1" applyAlignment="1">
      <alignment horizontal="center" vertical="center"/>
    </xf>
    <xf numFmtId="0" fontId="84" fillId="34" borderId="70" xfId="0" applyFont="1" applyFill="1" applyBorder="1" applyAlignment="1">
      <alignment horizontal="center" vertical="center"/>
    </xf>
    <xf numFmtId="2" fontId="6" fillId="0" borderId="3" xfId="72" applyNumberFormat="1" applyBorder="1" applyAlignment="1">
      <alignment horizontal="center" vertical="center"/>
    </xf>
    <xf numFmtId="190" fontId="42" fillId="0" borderId="16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2" fillId="0" borderId="44" xfId="0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23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9" borderId="61" xfId="0" applyFont="1" applyFill="1" applyBorder="1" applyAlignment="1">
      <alignment horizontal="center" vertical="center"/>
    </xf>
    <xf numFmtId="0" fontId="42" fillId="9" borderId="1" xfId="0" applyFont="1" applyFill="1" applyBorder="1" applyAlignment="1">
      <alignment horizontal="center" vertical="center"/>
    </xf>
    <xf numFmtId="0" fontId="42" fillId="9" borderId="62" xfId="0" applyFont="1" applyFill="1" applyBorder="1" applyAlignment="1">
      <alignment horizontal="center" vertical="center"/>
    </xf>
    <xf numFmtId="2" fontId="42" fillId="9" borderId="61" xfId="0" applyNumberFormat="1" applyFont="1" applyFill="1" applyBorder="1" applyAlignment="1">
      <alignment horizontal="center" vertical="center"/>
    </xf>
    <xf numFmtId="2" fontId="42" fillId="9" borderId="62" xfId="0" applyNumberFormat="1" applyFont="1" applyFill="1" applyBorder="1" applyAlignment="1">
      <alignment horizontal="center" vertical="center"/>
    </xf>
    <xf numFmtId="0" fontId="46" fillId="0" borderId="0" xfId="6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2" fontId="42" fillId="23" borderId="61" xfId="0" applyNumberFormat="1" applyFont="1" applyFill="1" applyBorder="1" applyAlignment="1">
      <alignment horizontal="center" vertical="center"/>
    </xf>
    <xf numFmtId="2" fontId="42" fillId="23" borderId="6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42" fillId="23" borderId="61" xfId="0" applyFont="1" applyFill="1" applyBorder="1" applyAlignment="1">
      <alignment horizontal="center" vertical="center"/>
    </xf>
    <xf numFmtId="0" fontId="42" fillId="23" borderId="1" xfId="0" applyFont="1" applyFill="1" applyBorder="1" applyAlignment="1">
      <alignment horizontal="center" vertical="center"/>
    </xf>
    <xf numFmtId="0" fontId="42" fillId="23" borderId="62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0" xfId="0">
      <alignment vertical="center"/>
    </xf>
    <xf numFmtId="0" fontId="58" fillId="0" borderId="0" xfId="74" applyFont="1" applyFill="1" applyBorder="1" applyAlignment="1">
      <alignment horizontal="center" vertical="center"/>
    </xf>
    <xf numFmtId="0" fontId="42" fillId="0" borderId="0" xfId="74" applyFont="1" applyFill="1" applyBorder="1" applyAlignment="1">
      <alignment horizontal="center" vertical="center"/>
    </xf>
    <xf numFmtId="0" fontId="66" fillId="0" borderId="31" xfId="75" applyFont="1" applyBorder="1" applyAlignment="1">
      <alignment horizontal="center" vertical="center"/>
    </xf>
    <xf numFmtId="0" fontId="66" fillId="0" borderId="53" xfId="75" applyFont="1" applyBorder="1" applyAlignment="1">
      <alignment horizontal="center" vertical="center"/>
    </xf>
    <xf numFmtId="0" fontId="66" fillId="0" borderId="50" xfId="75" applyFont="1" applyBorder="1" applyAlignment="1">
      <alignment horizontal="center" vertical="center"/>
    </xf>
    <xf numFmtId="0" fontId="66" fillId="0" borderId="11" xfId="75" applyFont="1" applyBorder="1" applyAlignment="1">
      <alignment horizontal="center" vertical="center"/>
    </xf>
    <xf numFmtId="0" fontId="65" fillId="0" borderId="0" xfId="75" applyFont="1" applyAlignment="1">
      <alignment horizontal="center" vertical="center"/>
    </xf>
    <xf numFmtId="0" fontId="66" fillId="0" borderId="43" xfId="75" applyFont="1" applyBorder="1" applyAlignment="1">
      <alignment horizontal="center" vertical="center"/>
    </xf>
    <xf numFmtId="0" fontId="66" fillId="0" borderId="52" xfId="75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9" fillId="3" borderId="3" xfId="56" applyFont="1" applyFill="1" applyBorder="1" applyAlignment="1">
      <alignment horizontal="center" vertical="center" shrinkToFit="1"/>
    </xf>
    <xf numFmtId="0" fontId="41" fillId="0" borderId="38" xfId="0" applyFont="1" applyBorder="1" applyAlignment="1">
      <alignment horizontal="center" vertical="center"/>
    </xf>
    <xf numFmtId="0" fontId="41" fillId="0" borderId="0" xfId="0" applyFont="1" applyBorder="1" applyAlignment="1">
      <alignment horizontal="center" vertical="center"/>
    </xf>
    <xf numFmtId="0" fontId="42" fillId="15" borderId="61" xfId="0" applyFont="1" applyFill="1" applyBorder="1" applyAlignment="1">
      <alignment horizontal="center" vertical="center"/>
    </xf>
    <xf numFmtId="0" fontId="42" fillId="15" borderId="1" xfId="0" applyFont="1" applyFill="1" applyBorder="1" applyAlignment="1">
      <alignment horizontal="center" vertical="center"/>
    </xf>
    <xf numFmtId="0" fontId="42" fillId="15" borderId="62" xfId="0" applyFont="1" applyFill="1" applyBorder="1" applyAlignment="1">
      <alignment horizontal="center" vertical="center"/>
    </xf>
    <xf numFmtId="0" fontId="84" fillId="9" borderId="43" xfId="0" applyFont="1" applyFill="1" applyBorder="1" applyAlignment="1">
      <alignment horizontal="center" vertical="center"/>
    </xf>
    <xf numFmtId="0" fontId="84" fillId="9" borderId="19" xfId="0" applyFont="1" applyFill="1" applyBorder="1" applyAlignment="1">
      <alignment horizontal="center" vertical="center"/>
    </xf>
    <xf numFmtId="0" fontId="42" fillId="34" borderId="61" xfId="0" applyFont="1" applyFill="1" applyBorder="1" applyAlignment="1">
      <alignment horizontal="center" vertical="center"/>
    </xf>
    <xf numFmtId="0" fontId="42" fillId="34" borderId="1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62" xfId="0" applyFont="1" applyBorder="1" applyAlignment="1">
      <alignment horizontal="center" vertical="center"/>
    </xf>
    <xf numFmtId="0" fontId="42" fillId="0" borderId="0" xfId="0" applyFont="1" applyBorder="1" applyAlignment="1">
      <alignment horizontal="right" vertical="center"/>
    </xf>
    <xf numFmtId="0" fontId="42" fillId="0" borderId="4" xfId="0" applyFont="1" applyBorder="1" applyAlignment="1">
      <alignment horizontal="right" vertical="center"/>
    </xf>
    <xf numFmtId="0" fontId="84" fillId="34" borderId="72" xfId="0" applyFont="1" applyFill="1" applyBorder="1" applyAlignment="1">
      <alignment horizontal="center" vertical="center"/>
    </xf>
    <xf numFmtId="0" fontId="84" fillId="34" borderId="75" xfId="0" applyFont="1" applyFill="1" applyBorder="1" applyAlignment="1">
      <alignment horizontal="center" vertical="center"/>
    </xf>
    <xf numFmtId="0" fontId="84" fillId="34" borderId="24" xfId="0" applyFont="1" applyFill="1" applyBorder="1" applyAlignment="1">
      <alignment horizontal="center" vertical="center"/>
    </xf>
    <xf numFmtId="0" fontId="84" fillId="34" borderId="6" xfId="0" applyFont="1" applyFill="1" applyBorder="1" applyAlignment="1">
      <alignment horizontal="center" vertical="center"/>
    </xf>
    <xf numFmtId="0" fontId="84" fillId="34" borderId="22" xfId="0" applyFont="1" applyFill="1" applyBorder="1" applyAlignment="1">
      <alignment horizontal="center" vertical="center"/>
    </xf>
    <xf numFmtId="0" fontId="84" fillId="34" borderId="16" xfId="0" applyFont="1" applyFill="1" applyBorder="1" applyAlignment="1">
      <alignment horizontal="center" vertical="center"/>
    </xf>
    <xf numFmtId="0" fontId="83" fillId="0" borderId="26" xfId="0" applyFont="1" applyBorder="1" applyAlignment="1">
      <alignment horizontal="center" vertical="center" wrapText="1"/>
    </xf>
    <xf numFmtId="0" fontId="83" fillId="0" borderId="28" xfId="0" applyFont="1" applyBorder="1" applyAlignment="1">
      <alignment horizontal="center" vertical="center" wrapText="1"/>
    </xf>
    <xf numFmtId="2" fontId="80" fillId="0" borderId="7" xfId="0" applyNumberFormat="1" applyFont="1" applyBorder="1" applyAlignment="1">
      <alignment horizontal="center" vertical="center"/>
    </xf>
    <xf numFmtId="2" fontId="80" fillId="0" borderId="15" xfId="0" applyNumberFormat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4" fillId="15" borderId="23" xfId="0" applyFont="1" applyFill="1" applyBorder="1" applyAlignment="1">
      <alignment horizontal="center" vertical="center" wrapText="1"/>
    </xf>
    <xf numFmtId="0" fontId="84" fillId="15" borderId="6" xfId="0" applyFont="1" applyFill="1" applyBorder="1" applyAlignment="1">
      <alignment horizontal="center" vertical="center"/>
    </xf>
    <xf numFmtId="0" fontId="84" fillId="15" borderId="11" xfId="0" applyFont="1" applyFill="1" applyBorder="1" applyAlignment="1">
      <alignment horizontal="center" vertical="center" wrapText="1"/>
    </xf>
    <xf numFmtId="0" fontId="84" fillId="15" borderId="16" xfId="0" applyFont="1" applyFill="1" applyBorder="1" applyAlignment="1">
      <alignment horizontal="center" vertical="center"/>
    </xf>
    <xf numFmtId="0" fontId="84" fillId="27" borderId="45" xfId="0" applyFont="1" applyFill="1" applyBorder="1" applyAlignment="1">
      <alignment horizontal="center" vertical="center" wrapText="1"/>
    </xf>
    <xf numFmtId="0" fontId="84" fillId="27" borderId="20" xfId="0" applyFont="1" applyFill="1" applyBorder="1" applyAlignment="1">
      <alignment horizontal="center" vertical="center"/>
    </xf>
    <xf numFmtId="0" fontId="84" fillId="0" borderId="22" xfId="0" applyFont="1" applyBorder="1" applyAlignment="1">
      <alignment horizontal="center" vertical="center" wrapText="1"/>
    </xf>
    <xf numFmtId="0" fontId="84" fillId="0" borderId="16" xfId="0" applyFont="1" applyBorder="1" applyAlignment="1">
      <alignment horizontal="center" vertical="center" wrapText="1"/>
    </xf>
    <xf numFmtId="0" fontId="84" fillId="0" borderId="43" xfId="0" applyFont="1" applyBorder="1" applyAlignment="1">
      <alignment horizontal="center" vertical="center" wrapText="1"/>
    </xf>
    <xf numFmtId="0" fontId="84" fillId="0" borderId="19" xfId="0" applyFont="1" applyBorder="1" applyAlignment="1">
      <alignment horizontal="center" vertical="center" wrapText="1"/>
    </xf>
    <xf numFmtId="0" fontId="84" fillId="0" borderId="43" xfId="0" applyFont="1" applyFill="1" applyBorder="1" applyAlignment="1">
      <alignment horizontal="center" vertical="center" wrapText="1"/>
    </xf>
    <xf numFmtId="0" fontId="84" fillId="0" borderId="19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right" vertical="center"/>
    </xf>
    <xf numFmtId="0" fontId="58" fillId="0" borderId="0" xfId="0" applyFont="1" applyAlignment="1">
      <alignment horizontal="center" vertical="center"/>
    </xf>
    <xf numFmtId="0" fontId="84" fillId="9" borderId="31" xfId="0" applyFont="1" applyFill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center"/>
    </xf>
    <xf numFmtId="0" fontId="83" fillId="0" borderId="7" xfId="0" applyFont="1" applyBorder="1" applyAlignment="1">
      <alignment horizontal="center" vertical="center"/>
    </xf>
    <xf numFmtId="0" fontId="84" fillId="27" borderId="80" xfId="0" applyFont="1" applyFill="1" applyBorder="1" applyAlignment="1">
      <alignment horizontal="center" vertical="center"/>
    </xf>
    <xf numFmtId="0" fontId="84" fillId="27" borderId="69" xfId="0" applyFont="1" applyFill="1" applyBorder="1" applyAlignment="1">
      <alignment horizontal="center" vertical="center"/>
    </xf>
    <xf numFmtId="0" fontId="84" fillId="9" borderId="11" xfId="0" applyFont="1" applyFill="1" applyBorder="1" applyAlignment="1">
      <alignment horizontal="center" vertical="center"/>
    </xf>
    <xf numFmtId="0" fontId="84" fillId="9" borderId="16" xfId="0" applyFont="1" applyFill="1" applyBorder="1" applyAlignment="1">
      <alignment horizontal="center" vertical="center"/>
    </xf>
    <xf numFmtId="0" fontId="84" fillId="0" borderId="25" xfId="0" applyFont="1" applyBorder="1" applyAlignment="1">
      <alignment horizontal="center" vertical="center" wrapText="1"/>
    </xf>
    <xf numFmtId="0" fontId="84" fillId="0" borderId="17" xfId="0" applyFont="1" applyBorder="1" applyAlignment="1">
      <alignment horizontal="center" vertical="center"/>
    </xf>
    <xf numFmtId="0" fontId="84" fillId="15" borderId="16" xfId="0" applyFont="1" applyFill="1" applyBorder="1" applyAlignment="1">
      <alignment horizontal="center" vertical="center" wrapText="1"/>
    </xf>
    <xf numFmtId="0" fontId="84" fillId="0" borderId="22" xfId="0" applyFont="1" applyFill="1" applyBorder="1" applyAlignment="1">
      <alignment horizontal="center" vertical="center" wrapText="1"/>
    </xf>
    <xf numFmtId="0" fontId="84" fillId="0" borderId="16" xfId="0" applyFont="1" applyFill="1" applyBorder="1" applyAlignment="1">
      <alignment horizontal="center" vertical="center" wrapText="1"/>
    </xf>
    <xf numFmtId="2" fontId="42" fillId="26" borderId="24" xfId="0" applyNumberFormat="1" applyFont="1" applyFill="1" applyBorder="1" applyAlignment="1">
      <alignment horizontal="center" vertical="center"/>
    </xf>
    <xf numFmtId="2" fontId="42" fillId="26" borderId="8" xfId="0" applyNumberFormat="1" applyFont="1" applyFill="1" applyBorder="1" applyAlignment="1">
      <alignment horizontal="center" vertical="center"/>
    </xf>
    <xf numFmtId="0" fontId="42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 wrapText="1"/>
    </xf>
    <xf numFmtId="0" fontId="42" fillId="0" borderId="0" xfId="0" applyFont="1" applyAlignment="1">
      <alignment horizontal="right" vertical="center"/>
    </xf>
    <xf numFmtId="0" fontId="0" fillId="0" borderId="2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82" fillId="0" borderId="0" xfId="0" applyFont="1" applyBorder="1" applyAlignment="1">
      <alignment horizontal="center" vertical="center"/>
    </xf>
    <xf numFmtId="0" fontId="28" fillId="9" borderId="32" xfId="0" applyFont="1" applyFill="1" applyBorder="1" applyAlignment="1">
      <alignment horizontal="center" vertical="center"/>
    </xf>
    <xf numFmtId="0" fontId="28" fillId="9" borderId="18" xfId="0" applyFont="1" applyFill="1" applyBorder="1" applyAlignment="1">
      <alignment horizontal="center" vertical="center"/>
    </xf>
    <xf numFmtId="0" fontId="42" fillId="26" borderId="8" xfId="0" applyFont="1" applyFill="1" applyBorder="1" applyAlignment="1">
      <alignment horizontal="right" vertical="center"/>
    </xf>
    <xf numFmtId="0" fontId="42" fillId="26" borderId="3" xfId="0" applyFont="1" applyFill="1" applyBorder="1" applyAlignment="1">
      <alignment horizontal="right" vertical="center"/>
    </xf>
    <xf numFmtId="0" fontId="42" fillId="26" borderId="6" xfId="0" applyFont="1" applyFill="1" applyBorder="1" applyAlignment="1">
      <alignment horizontal="right" vertical="center"/>
    </xf>
    <xf numFmtId="0" fontId="42" fillId="26" borderId="16" xfId="0" applyFont="1" applyFill="1" applyBorder="1" applyAlignment="1">
      <alignment horizontal="right" vertical="center"/>
    </xf>
    <xf numFmtId="0" fontId="42" fillId="0" borderId="0" xfId="0" applyFont="1" applyBorder="1" applyAlignment="1">
      <alignment horizontal="center" vertical="center"/>
    </xf>
    <xf numFmtId="0" fontId="42" fillId="26" borderId="24" xfId="0" applyFont="1" applyFill="1" applyBorder="1" applyAlignment="1">
      <alignment horizontal="right" vertical="center"/>
    </xf>
    <xf numFmtId="0" fontId="42" fillId="26" borderId="22" xfId="0" applyFont="1" applyFill="1" applyBorder="1" applyAlignment="1">
      <alignment horizontal="right" vertical="center"/>
    </xf>
    <xf numFmtId="0" fontId="42" fillId="27" borderId="0" xfId="0" applyFont="1" applyFill="1" applyBorder="1" applyAlignment="1">
      <alignment horizontal="center" vertical="center"/>
    </xf>
    <xf numFmtId="0" fontId="81" fillId="0" borderId="0" xfId="76" applyFont="1" applyAlignment="1">
      <alignment horizontal="center" vertical="center"/>
    </xf>
    <xf numFmtId="0" fontId="3" fillId="0" borderId="24" xfId="76" applyBorder="1" applyAlignment="1">
      <alignment horizontal="center" vertical="center"/>
    </xf>
    <xf numFmtId="0" fontId="3" fillId="0" borderId="6" xfId="76" applyBorder="1" applyAlignment="1">
      <alignment horizontal="center" vertical="center"/>
    </xf>
    <xf numFmtId="0" fontId="3" fillId="0" borderId="22" xfId="76" applyBorder="1" applyAlignment="1">
      <alignment horizontal="left" vertical="center"/>
    </xf>
    <xf numFmtId="0" fontId="3" fillId="0" borderId="25" xfId="76" applyBorder="1" applyAlignment="1">
      <alignment horizontal="left" vertical="center"/>
    </xf>
    <xf numFmtId="0" fontId="3" fillId="0" borderId="16" xfId="76" applyBorder="1" applyAlignment="1">
      <alignment horizontal="left" vertical="center"/>
    </xf>
    <xf numFmtId="0" fontId="3" fillId="0" borderId="17" xfId="76" applyBorder="1" applyAlignment="1">
      <alignment horizontal="left" vertical="center"/>
    </xf>
    <xf numFmtId="0" fontId="3" fillId="0" borderId="71" xfId="76" applyBorder="1" applyAlignment="1">
      <alignment horizontal="center" vertical="center"/>
    </xf>
    <xf numFmtId="0" fontId="3" fillId="0" borderId="67" xfId="76" applyBorder="1" applyAlignment="1">
      <alignment horizontal="center" vertical="center"/>
    </xf>
    <xf numFmtId="0" fontId="3" fillId="0" borderId="22" xfId="76" applyBorder="1" applyAlignment="1">
      <alignment horizontal="center" vertical="center"/>
    </xf>
    <xf numFmtId="0" fontId="3" fillId="0" borderId="25" xfId="76" applyBorder="1" applyAlignment="1">
      <alignment horizontal="center" vertical="center"/>
    </xf>
    <xf numFmtId="0" fontId="3" fillId="24" borderId="24" xfId="76" applyFill="1" applyBorder="1" applyAlignment="1">
      <alignment horizontal="center" vertical="center"/>
    </xf>
    <xf numFmtId="0" fontId="3" fillId="24" borderId="22" xfId="76" applyFill="1" applyBorder="1" applyAlignment="1">
      <alignment horizontal="center" vertical="center"/>
    </xf>
    <xf numFmtId="0" fontId="3" fillId="24" borderId="25" xfId="76" applyFill="1" applyBorder="1" applyAlignment="1">
      <alignment horizontal="center" vertical="center"/>
    </xf>
    <xf numFmtId="0" fontId="3" fillId="0" borderId="72" xfId="76" applyBorder="1" applyAlignment="1">
      <alignment horizontal="center" vertical="center"/>
    </xf>
    <xf numFmtId="0" fontId="3" fillId="0" borderId="73" xfId="76" applyBorder="1" applyAlignment="1">
      <alignment horizontal="center" vertical="center"/>
    </xf>
    <xf numFmtId="0" fontId="3" fillId="0" borderId="74" xfId="76" applyBorder="1" applyAlignment="1">
      <alignment horizontal="center" vertical="center"/>
    </xf>
    <xf numFmtId="0" fontId="3" fillId="0" borderId="28" xfId="76" applyBorder="1" applyAlignment="1">
      <alignment horizontal="center" vertical="center"/>
    </xf>
    <xf numFmtId="0" fontId="42" fillId="0" borderId="0" xfId="76" applyFont="1" applyAlignment="1">
      <alignment horizontal="left" vertical="center"/>
    </xf>
    <xf numFmtId="0" fontId="49" fillId="3" borderId="30" xfId="56" applyFont="1" applyFill="1" applyBorder="1" applyAlignment="1">
      <alignment horizontal="center" vertical="center" shrinkToFit="1"/>
    </xf>
    <xf numFmtId="0" fontId="49" fillId="3" borderId="11" xfId="56" applyFont="1" applyFill="1" applyBorder="1" applyAlignment="1">
      <alignment horizontal="center" vertical="center" shrinkToFit="1"/>
    </xf>
    <xf numFmtId="0" fontId="28" fillId="9" borderId="30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3" borderId="25" xfId="56" applyFont="1" applyFill="1" applyBorder="1" applyAlignment="1">
      <alignment horizontal="center" vertical="center" wrapText="1" shrinkToFit="1"/>
    </xf>
    <xf numFmtId="0" fontId="29" fillId="3" borderId="5" xfId="56" applyFont="1" applyFill="1" applyBorder="1" applyAlignment="1">
      <alignment horizontal="center" vertical="center" wrapText="1" shrinkToFit="1"/>
    </xf>
    <xf numFmtId="0" fontId="29" fillId="3" borderId="33" xfId="56" applyFont="1" applyFill="1" applyBorder="1" applyAlignment="1">
      <alignment horizontal="center" vertical="center" wrapText="1" shrinkToFit="1"/>
    </xf>
    <xf numFmtId="0" fontId="29" fillId="3" borderId="22" xfId="56" applyFont="1" applyFill="1" applyBorder="1" applyAlignment="1">
      <alignment horizontal="center" vertical="center" wrapText="1" shrinkToFit="1"/>
    </xf>
    <xf numFmtId="0" fontId="29" fillId="3" borderId="3" xfId="56" applyFont="1" applyFill="1" applyBorder="1" applyAlignment="1">
      <alignment horizontal="center" vertical="center" wrapText="1" shrinkToFit="1"/>
    </xf>
    <xf numFmtId="0" fontId="29" fillId="3" borderId="30" xfId="56" applyFont="1" applyFill="1" applyBorder="1" applyAlignment="1">
      <alignment horizontal="center" vertical="center" wrapText="1" shrinkToFit="1"/>
    </xf>
    <xf numFmtId="0" fontId="29" fillId="3" borderId="22" xfId="56" applyFont="1" applyFill="1" applyBorder="1" applyAlignment="1">
      <alignment horizontal="center" vertical="center" shrinkToFit="1"/>
    </xf>
    <xf numFmtId="0" fontId="29" fillId="3" borderId="3" xfId="56" applyFont="1" applyFill="1" applyBorder="1" applyAlignment="1">
      <alignment horizontal="center" vertical="center" shrinkToFit="1"/>
    </xf>
    <xf numFmtId="0" fontId="29" fillId="3" borderId="30" xfId="56" applyFont="1" applyFill="1" applyBorder="1" applyAlignment="1">
      <alignment horizontal="center" vertical="center" shrinkToFit="1"/>
    </xf>
    <xf numFmtId="0" fontId="29" fillId="3" borderId="16" xfId="56" applyFont="1" applyFill="1" applyBorder="1" applyAlignment="1">
      <alignment horizontal="center" vertical="center" shrinkToFit="1"/>
    </xf>
    <xf numFmtId="191" fontId="29" fillId="3" borderId="22" xfId="56" applyNumberFormat="1" applyFont="1" applyFill="1" applyBorder="1" applyAlignment="1">
      <alignment horizontal="center" vertical="center" shrinkToFit="1"/>
    </xf>
    <xf numFmtId="191" fontId="29" fillId="3" borderId="3" xfId="56" applyNumberFormat="1" applyFont="1" applyFill="1" applyBorder="1" applyAlignment="1">
      <alignment horizontal="center" vertical="center" shrinkToFit="1"/>
    </xf>
    <xf numFmtId="191" fontId="29" fillId="3" borderId="30" xfId="56" applyNumberFormat="1" applyFont="1" applyFill="1" applyBorder="1" applyAlignment="1">
      <alignment horizontal="center" vertical="center" shrinkToFit="1"/>
    </xf>
    <xf numFmtId="177" fontId="29" fillId="3" borderId="22" xfId="56" applyNumberFormat="1" applyFont="1" applyFill="1" applyBorder="1" applyAlignment="1">
      <alignment horizontal="center" vertical="center" shrinkToFit="1"/>
    </xf>
    <xf numFmtId="177" fontId="29" fillId="3" borderId="3" xfId="56" applyNumberFormat="1" applyFont="1" applyFill="1" applyBorder="1" applyAlignment="1">
      <alignment horizontal="center" vertical="center" shrinkToFit="1"/>
    </xf>
    <xf numFmtId="177" fontId="29" fillId="3" borderId="30" xfId="56" applyNumberFormat="1" applyFont="1" applyFill="1" applyBorder="1" applyAlignment="1">
      <alignment horizontal="center" vertical="center" shrinkToFit="1"/>
    </xf>
    <xf numFmtId="0" fontId="29" fillId="3" borderId="28" xfId="56" applyFont="1" applyFill="1" applyBorder="1" applyAlignment="1">
      <alignment horizontal="center" vertical="center" wrapText="1" shrinkToFit="1"/>
    </xf>
    <xf numFmtId="0" fontId="29" fillId="3" borderId="15" xfId="56" applyFont="1" applyFill="1" applyBorder="1" applyAlignment="1">
      <alignment horizontal="center" vertical="center" wrapText="1" shrinkToFit="1"/>
    </xf>
    <xf numFmtId="0" fontId="29" fillId="3" borderId="36" xfId="56" applyFont="1" applyFill="1" applyBorder="1" applyAlignment="1">
      <alignment horizontal="center" vertical="center" wrapText="1" shrinkToFit="1"/>
    </xf>
    <xf numFmtId="0" fontId="31" fillId="3" borderId="22" xfId="56" applyFont="1" applyFill="1" applyBorder="1" applyAlignment="1">
      <alignment horizontal="center" vertical="center" wrapText="1" shrinkToFit="1"/>
    </xf>
    <xf numFmtId="0" fontId="31" fillId="3" borderId="3" xfId="56" applyFont="1" applyFill="1" applyBorder="1" applyAlignment="1">
      <alignment horizontal="center" vertical="center" wrapText="1" shrinkToFit="1"/>
    </xf>
    <xf numFmtId="0" fontId="31" fillId="3" borderId="30" xfId="56" applyFont="1" applyFill="1" applyBorder="1" applyAlignment="1">
      <alignment horizontal="center" vertical="center" wrapText="1" shrinkToFit="1"/>
    </xf>
    <xf numFmtId="177" fontId="29" fillId="3" borderId="22" xfId="56" applyNumberFormat="1" applyFont="1" applyFill="1" applyBorder="1" applyAlignment="1">
      <alignment horizontal="center" vertical="center" wrapText="1" shrinkToFit="1"/>
    </xf>
    <xf numFmtId="177" fontId="29" fillId="3" borderId="3" xfId="56" applyNumberFormat="1" applyFont="1" applyFill="1" applyBorder="1" applyAlignment="1">
      <alignment horizontal="center" vertical="center" wrapText="1" shrinkToFit="1"/>
    </xf>
    <xf numFmtId="177" fontId="29" fillId="3" borderId="16" xfId="56" applyNumberFormat="1" applyFont="1" applyFill="1" applyBorder="1" applyAlignment="1">
      <alignment horizontal="center" vertical="center" wrapText="1" shrinkToFit="1"/>
    </xf>
    <xf numFmtId="0" fontId="29" fillId="3" borderId="16" xfId="56" applyFont="1" applyFill="1" applyBorder="1" applyAlignment="1">
      <alignment horizontal="center" vertical="center" wrapText="1" shrinkToFit="1"/>
    </xf>
    <xf numFmtId="0" fontId="29" fillId="3" borderId="26" xfId="56" applyFont="1" applyFill="1" applyBorder="1" applyAlignment="1">
      <alignment horizontal="center" vertical="center" wrapText="1" shrinkToFit="1"/>
    </xf>
    <xf numFmtId="0" fontId="29" fillId="3" borderId="7" xfId="56" applyFont="1" applyFill="1" applyBorder="1" applyAlignment="1">
      <alignment horizontal="center" vertical="center" wrapText="1" shrinkToFit="1"/>
    </xf>
    <xf numFmtId="0" fontId="29" fillId="3" borderId="27" xfId="56" applyFont="1" applyFill="1" applyBorder="1" applyAlignment="1">
      <alignment horizontal="center" vertical="center" wrapText="1" shrinkToFit="1"/>
    </xf>
    <xf numFmtId="0" fontId="76" fillId="3" borderId="63" xfId="56" applyFont="1" applyFill="1" applyBorder="1" applyAlignment="1">
      <alignment horizontal="center" vertical="center" shrinkToFit="1"/>
    </xf>
    <xf numFmtId="0" fontId="76" fillId="3" borderId="64" xfId="56" applyFont="1" applyFill="1" applyBorder="1" applyAlignment="1">
      <alignment horizontal="center" vertical="center" shrinkToFit="1"/>
    </xf>
    <xf numFmtId="0" fontId="76" fillId="3" borderId="65" xfId="56" applyFont="1" applyFill="1" applyBorder="1" applyAlignment="1">
      <alignment horizontal="center" vertical="center" shrinkToFit="1"/>
    </xf>
    <xf numFmtId="0" fontId="76" fillId="3" borderId="42" xfId="56" applyFont="1" applyFill="1" applyBorder="1" applyAlignment="1">
      <alignment horizontal="center" vertical="center" shrinkToFit="1"/>
    </xf>
    <xf numFmtId="0" fontId="76" fillId="3" borderId="13" xfId="56" applyFont="1" applyFill="1" applyBorder="1" applyAlignment="1">
      <alignment horizontal="center" vertical="center" shrinkToFit="1"/>
    </xf>
    <xf numFmtId="0" fontId="76" fillId="3" borderId="37" xfId="56" applyFont="1" applyFill="1" applyBorder="1" applyAlignment="1">
      <alignment horizontal="center" vertical="center" shrinkToFit="1"/>
    </xf>
    <xf numFmtId="0" fontId="33" fillId="0" borderId="0" xfId="56" applyFont="1" applyBorder="1" applyAlignment="1">
      <alignment horizontal="center" vertical="center"/>
    </xf>
    <xf numFmtId="0" fontId="34" fillId="0" borderId="0" xfId="56" applyFont="1" applyBorder="1" applyAlignment="1">
      <alignment horizontal="right" vertical="center"/>
    </xf>
    <xf numFmtId="14" fontId="28" fillId="0" borderId="32" xfId="0" applyNumberFormat="1" applyFont="1" applyFill="1" applyBorder="1" applyAlignment="1">
      <alignment horizontal="left" vertical="center"/>
    </xf>
    <xf numFmtId="14" fontId="28" fillId="0" borderId="34" xfId="0" applyNumberFormat="1" applyFont="1" applyFill="1" applyBorder="1" applyAlignment="1">
      <alignment horizontal="left" vertical="center"/>
    </xf>
    <xf numFmtId="14" fontId="28" fillId="0" borderId="23" xfId="0" applyNumberFormat="1" applyFont="1" applyFill="1" applyBorder="1" applyAlignment="1">
      <alignment horizontal="left" vertical="center"/>
    </xf>
    <xf numFmtId="0" fontId="35" fillId="0" borderId="4" xfId="56" applyFont="1" applyBorder="1" applyAlignment="1">
      <alignment horizontal="right" vertical="center"/>
    </xf>
    <xf numFmtId="14" fontId="28" fillId="0" borderId="32" xfId="0" applyNumberFormat="1" applyFont="1" applyFill="1" applyBorder="1" applyAlignment="1">
      <alignment horizontal="left" vertical="center" shrinkToFit="1"/>
    </xf>
    <xf numFmtId="14" fontId="28" fillId="0" borderId="23" xfId="0" applyNumberFormat="1" applyFont="1" applyFill="1" applyBorder="1" applyAlignment="1">
      <alignment horizontal="left" vertical="center" shrinkToFit="1"/>
    </xf>
    <xf numFmtId="0" fontId="29" fillId="3" borderId="43" xfId="56" applyFont="1" applyFill="1" applyBorder="1" applyAlignment="1">
      <alignment horizontal="center" vertical="center" wrapText="1" shrinkToFit="1"/>
    </xf>
    <xf numFmtId="0" fontId="29" fillId="3" borderId="31" xfId="56" applyFont="1" applyFill="1" applyBorder="1" applyAlignment="1">
      <alignment horizontal="center" vertical="center" wrapText="1" shrinkToFit="1"/>
    </xf>
    <xf numFmtId="0" fontId="29" fillId="3" borderId="19" xfId="56" applyFont="1" applyFill="1" applyBorder="1" applyAlignment="1">
      <alignment horizontal="center" vertical="center" wrapText="1" shrinkToFit="1"/>
    </xf>
    <xf numFmtId="0" fontId="29" fillId="3" borderId="44" xfId="56" applyFont="1" applyFill="1" applyBorder="1" applyAlignment="1">
      <alignment horizontal="center" vertical="center" wrapText="1" shrinkToFit="1"/>
    </xf>
    <xf numFmtId="0" fontId="29" fillId="3" borderId="34" xfId="56" applyFont="1" applyFill="1" applyBorder="1" applyAlignment="1">
      <alignment horizontal="center" vertical="center" wrapText="1" shrinkToFit="1"/>
    </xf>
    <xf numFmtId="0" fontId="29" fillId="3" borderId="18" xfId="56" applyFont="1" applyFill="1" applyBorder="1" applyAlignment="1">
      <alignment horizontal="center" vertical="center" wrapText="1" shrinkToFit="1"/>
    </xf>
    <xf numFmtId="0" fontId="29" fillId="3" borderId="45" xfId="56" applyFont="1" applyFill="1" applyBorder="1" applyAlignment="1">
      <alignment horizontal="center" vertical="center" wrapText="1" shrinkToFit="1"/>
    </xf>
    <xf numFmtId="0" fontId="29" fillId="3" borderId="46" xfId="56" applyFont="1" applyFill="1" applyBorder="1" applyAlignment="1">
      <alignment horizontal="center" vertical="center" wrapText="1" shrinkToFit="1"/>
    </xf>
    <xf numFmtId="0" fontId="29" fillId="3" borderId="20" xfId="56" applyFont="1" applyFill="1" applyBorder="1" applyAlignment="1">
      <alignment horizontal="center" vertical="center" wrapText="1" shrinkToFit="1"/>
    </xf>
    <xf numFmtId="191" fontId="29" fillId="3" borderId="44" xfId="56" applyNumberFormat="1" applyFont="1" applyFill="1" applyBorder="1" applyAlignment="1">
      <alignment horizontal="center" vertical="center" shrinkToFit="1"/>
    </xf>
    <xf numFmtId="191" fontId="29" fillId="3" borderId="34" xfId="56" applyNumberFormat="1" applyFont="1" applyFill="1" applyBorder="1" applyAlignment="1">
      <alignment horizontal="center" vertical="center" shrinkToFit="1"/>
    </xf>
    <xf numFmtId="177" fontId="29" fillId="3" borderId="43" xfId="56" applyNumberFormat="1" applyFont="1" applyFill="1" applyBorder="1" applyAlignment="1">
      <alignment horizontal="center" vertical="center" shrinkToFit="1"/>
    </xf>
    <xf numFmtId="177" fontId="29" fillId="3" borderId="31" xfId="56" applyNumberFormat="1" applyFont="1" applyFill="1" applyBorder="1" applyAlignment="1">
      <alignment horizontal="center" vertical="center" shrinkToFit="1"/>
    </xf>
    <xf numFmtId="177" fontId="29" fillId="3" borderId="43" xfId="56" applyNumberFormat="1" applyFont="1" applyFill="1" applyBorder="1" applyAlignment="1">
      <alignment horizontal="center" vertical="center" wrapText="1" shrinkToFit="1"/>
    </xf>
    <xf numFmtId="177" fontId="29" fillId="3" borderId="31" xfId="56" applyNumberFormat="1" applyFont="1" applyFill="1" applyBorder="1" applyAlignment="1">
      <alignment horizontal="center" vertical="center" wrapText="1" shrinkToFit="1"/>
    </xf>
    <xf numFmtId="177" fontId="29" fillId="3" borderId="19" xfId="56" applyNumberFormat="1" applyFont="1" applyFill="1" applyBorder="1" applyAlignment="1">
      <alignment horizontal="center" vertical="center" wrapText="1" shrinkToFit="1"/>
    </xf>
    <xf numFmtId="0" fontId="29" fillId="3" borderId="47" xfId="56" applyFont="1" applyFill="1" applyBorder="1" applyAlignment="1">
      <alignment horizontal="center" vertical="center" wrapText="1" shrinkToFit="1"/>
    </xf>
    <xf numFmtId="0" fontId="29" fillId="3" borderId="38" xfId="56" applyFont="1" applyFill="1" applyBorder="1" applyAlignment="1">
      <alignment horizontal="center" vertical="center" wrapText="1" shrinkToFit="1"/>
    </xf>
    <xf numFmtId="0" fontId="29" fillId="3" borderId="48" xfId="56" applyFont="1" applyFill="1" applyBorder="1" applyAlignment="1">
      <alignment horizontal="center" vertical="center" wrapText="1" shrinkToFit="1"/>
    </xf>
    <xf numFmtId="0" fontId="31" fillId="3" borderId="43" xfId="56" applyFont="1" applyFill="1" applyBorder="1" applyAlignment="1">
      <alignment horizontal="center" vertical="center" wrapText="1" shrinkToFit="1"/>
    </xf>
    <xf numFmtId="0" fontId="31" fillId="3" borderId="31" xfId="56" applyFont="1" applyFill="1" applyBorder="1" applyAlignment="1">
      <alignment horizontal="center" vertical="center" wrapText="1" shrinkToFit="1"/>
    </xf>
    <xf numFmtId="0" fontId="29" fillId="3" borderId="43" xfId="56" applyFont="1" applyFill="1" applyBorder="1" applyAlignment="1">
      <alignment horizontal="center" vertical="center" shrinkToFit="1"/>
    </xf>
    <xf numFmtId="0" fontId="29" fillId="3" borderId="31" xfId="56" applyFont="1" applyFill="1" applyBorder="1" applyAlignment="1">
      <alignment horizontal="center" vertical="center" shrinkToFit="1"/>
    </xf>
    <xf numFmtId="191" fontId="29" fillId="3" borderId="24" xfId="56" applyNumberFormat="1" applyFont="1" applyFill="1" applyBorder="1" applyAlignment="1">
      <alignment horizontal="center" vertical="center" shrinkToFit="1"/>
    </xf>
    <xf numFmtId="191" fontId="29" fillId="3" borderId="8" xfId="56" applyNumberFormat="1" applyFont="1" applyFill="1" applyBorder="1" applyAlignment="1">
      <alignment horizontal="center" vertical="center" shrinkToFit="1"/>
    </xf>
    <xf numFmtId="191" fontId="29" fillId="3" borderId="6" xfId="56" applyNumberFormat="1" applyFont="1" applyFill="1" applyBorder="1" applyAlignment="1">
      <alignment horizontal="center" vertical="center" shrinkToFit="1"/>
    </xf>
    <xf numFmtId="177" fontId="29" fillId="3" borderId="16" xfId="56" applyNumberFormat="1" applyFont="1" applyFill="1" applyBorder="1" applyAlignment="1">
      <alignment horizontal="center" vertical="center" shrinkToFit="1"/>
    </xf>
    <xf numFmtId="0" fontId="31" fillId="3" borderId="16" xfId="56" applyFont="1" applyFill="1" applyBorder="1" applyAlignment="1">
      <alignment horizontal="center" vertical="center" wrapText="1" shrinkToFit="1"/>
    </xf>
    <xf numFmtId="0" fontId="29" fillId="3" borderId="40" xfId="56" applyFont="1" applyFill="1" applyBorder="1" applyAlignment="1">
      <alignment horizontal="center" vertical="center" wrapText="1" shrinkToFit="1"/>
    </xf>
    <xf numFmtId="0" fontId="29" fillId="3" borderId="17" xfId="56" applyFont="1" applyFill="1" applyBorder="1" applyAlignment="1">
      <alignment horizontal="center" vertical="center" wrapText="1" shrinkToFit="1"/>
    </xf>
    <xf numFmtId="195" fontId="28" fillId="0" borderId="32" xfId="0" applyNumberFormat="1" applyFont="1" applyFill="1" applyBorder="1" applyAlignment="1">
      <alignment horizontal="left" vertical="center" shrinkToFit="1"/>
    </xf>
    <xf numFmtId="195" fontId="28" fillId="0" borderId="23" xfId="0" applyNumberFormat="1" applyFont="1" applyFill="1" applyBorder="1" applyAlignment="1">
      <alignment horizontal="left" vertical="center" shrinkToFit="1"/>
    </xf>
    <xf numFmtId="14" fontId="28" fillId="0" borderId="30" xfId="0" applyNumberFormat="1" applyFont="1" applyFill="1" applyBorder="1" applyAlignment="1">
      <alignment horizontal="left" vertical="center"/>
    </xf>
    <xf numFmtId="14" fontId="28" fillId="0" borderId="11" xfId="0" applyNumberFormat="1" applyFont="1" applyFill="1" applyBorder="1" applyAlignment="1">
      <alignment horizontal="left" vertical="center"/>
    </xf>
    <xf numFmtId="14" fontId="28" fillId="0" borderId="36" xfId="0" applyNumberFormat="1" applyFont="1" applyFill="1" applyBorder="1" applyAlignment="1">
      <alignment horizontal="left" vertical="center"/>
    </xf>
    <xf numFmtId="14" fontId="28" fillId="0" borderId="14" xfId="0" applyNumberFormat="1" applyFont="1" applyFill="1" applyBorder="1" applyAlignment="1">
      <alignment horizontal="left" vertical="center"/>
    </xf>
    <xf numFmtId="195" fontId="28" fillId="0" borderId="34" xfId="0" applyNumberFormat="1" applyFont="1" applyFill="1" applyBorder="1" applyAlignment="1">
      <alignment horizontal="left" vertical="center" shrinkToFit="1"/>
    </xf>
    <xf numFmtId="14" fontId="28" fillId="0" borderId="44" xfId="0" applyNumberFormat="1" applyFont="1" applyFill="1" applyBorder="1" applyAlignment="1">
      <alignment horizontal="left" vertical="center"/>
    </xf>
    <xf numFmtId="191" fontId="29" fillId="3" borderId="32" xfId="56" applyNumberFormat="1" applyFont="1" applyFill="1" applyBorder="1" applyAlignment="1">
      <alignment horizontal="center" vertical="center" shrinkToFit="1"/>
    </xf>
    <xf numFmtId="14" fontId="29" fillId="0" borderId="0" xfId="0" applyNumberFormat="1" applyFont="1" applyFill="1" applyAlignment="1">
      <alignment horizontal="center" vertical="center"/>
    </xf>
    <xf numFmtId="14" fontId="29" fillId="0" borderId="0" xfId="0" applyNumberFormat="1" applyFont="1" applyFill="1" applyBorder="1" applyAlignment="1">
      <alignment horizontal="center" vertical="center"/>
    </xf>
    <xf numFmtId="14" fontId="28" fillId="0" borderId="36" xfId="0" applyNumberFormat="1" applyFont="1" applyFill="1" applyBorder="1" applyAlignment="1">
      <alignment horizontal="left" vertical="center" shrinkToFit="1"/>
    </xf>
    <xf numFmtId="14" fontId="28" fillId="0" borderId="91" xfId="0" applyNumberFormat="1" applyFont="1" applyFill="1" applyBorder="1" applyAlignment="1">
      <alignment horizontal="left" vertical="center" shrinkToFit="1"/>
    </xf>
    <xf numFmtId="14" fontId="28" fillId="0" borderId="14" xfId="0" applyNumberFormat="1" applyFont="1" applyFill="1" applyBorder="1" applyAlignment="1">
      <alignment horizontal="left" vertical="center" shrinkToFit="1"/>
    </xf>
    <xf numFmtId="14" fontId="28" fillId="0" borderId="34" xfId="0" applyNumberFormat="1" applyFont="1" applyFill="1" applyBorder="1" applyAlignment="1">
      <alignment horizontal="left" vertical="center" shrinkToFit="1"/>
    </xf>
    <xf numFmtId="195" fontId="28" fillId="0" borderId="44" xfId="0" applyNumberFormat="1" applyFont="1" applyFill="1" applyBorder="1" applyAlignment="1">
      <alignment horizontal="left" vertical="center"/>
    </xf>
    <xf numFmtId="195" fontId="28" fillId="0" borderId="23" xfId="0" applyNumberFormat="1" applyFont="1" applyFill="1" applyBorder="1" applyAlignment="1">
      <alignment horizontal="left" vertical="center"/>
    </xf>
    <xf numFmtId="0" fontId="29" fillId="3" borderId="24" xfId="56" applyFont="1" applyFill="1" applyBorder="1" applyAlignment="1">
      <alignment horizontal="center" vertical="center" wrapText="1" shrinkToFit="1"/>
    </xf>
    <xf numFmtId="0" fontId="29" fillId="3" borderId="8" xfId="56" applyFont="1" applyFill="1" applyBorder="1" applyAlignment="1">
      <alignment horizontal="center" vertical="center" wrapText="1" shrinkToFit="1"/>
    </xf>
    <xf numFmtId="0" fontId="29" fillId="3" borderId="6" xfId="56" applyFont="1" applyFill="1" applyBorder="1" applyAlignment="1">
      <alignment horizontal="center" vertical="center" wrapText="1" shrinkToFit="1"/>
    </xf>
    <xf numFmtId="195" fontId="28" fillId="0" borderId="32" xfId="0" applyNumberFormat="1" applyFont="1" applyFill="1" applyBorder="1" applyAlignment="1">
      <alignment horizontal="left" vertical="center"/>
    </xf>
    <xf numFmtId="195" fontId="28" fillId="0" borderId="34" xfId="0" applyNumberFormat="1" applyFont="1" applyFill="1" applyBorder="1" applyAlignment="1">
      <alignment horizontal="left" vertical="center"/>
    </xf>
    <xf numFmtId="0" fontId="69" fillId="0" borderId="0" xfId="75" applyFont="1" applyAlignment="1">
      <alignment horizontal="left"/>
    </xf>
    <xf numFmtId="0" fontId="42" fillId="0" borderId="3" xfId="73" applyFont="1" applyBorder="1" applyAlignment="1">
      <alignment horizontal="center" vertical="center"/>
    </xf>
    <xf numFmtId="0" fontId="42" fillId="0" borderId="7" xfId="73" applyFont="1" applyBorder="1" applyAlignment="1">
      <alignment horizontal="center" vertical="center"/>
    </xf>
    <xf numFmtId="0" fontId="42" fillId="0" borderId="2" xfId="73" applyFont="1" applyBorder="1" applyAlignment="1">
      <alignment horizontal="center" vertical="center"/>
    </xf>
    <xf numFmtId="0" fontId="42" fillId="0" borderId="15" xfId="73" applyFont="1" applyBorder="1" applyAlignment="1">
      <alignment horizontal="center" vertical="center"/>
    </xf>
    <xf numFmtId="0" fontId="36" fillId="0" borderId="0" xfId="73" applyAlignment="1">
      <alignment horizontal="left" vertical="center"/>
    </xf>
    <xf numFmtId="0" fontId="36" fillId="0" borderId="0" xfId="73" applyBorder="1" applyAlignment="1">
      <alignment horizontal="left" vertical="center"/>
    </xf>
    <xf numFmtId="0" fontId="36" fillId="0" borderId="13" xfId="73" applyBorder="1" applyAlignment="1">
      <alignment horizontal="left" vertical="center"/>
    </xf>
    <xf numFmtId="0" fontId="60" fillId="0" borderId="13" xfId="73" applyFont="1" applyFill="1" applyBorder="1" applyAlignment="1">
      <alignment horizontal="right" vertical="center"/>
    </xf>
    <xf numFmtId="0" fontId="61" fillId="16" borderId="7" xfId="73" applyFont="1" applyFill="1" applyBorder="1" applyAlignment="1">
      <alignment horizontal="center" vertical="center"/>
    </xf>
    <xf numFmtId="0" fontId="61" fillId="16" borderId="15" xfId="73" applyFont="1" applyFill="1" applyBorder="1" applyAlignment="1">
      <alignment horizontal="center" vertical="center"/>
    </xf>
    <xf numFmtId="0" fontId="58" fillId="0" borderId="63" xfId="76" applyFont="1" applyBorder="1" applyAlignment="1">
      <alignment horizontal="center" vertical="center"/>
    </xf>
    <xf numFmtId="0" fontId="58" fillId="0" borderId="64" xfId="76" applyFont="1" applyBorder="1" applyAlignment="1">
      <alignment horizontal="center" vertical="center"/>
    </xf>
    <xf numFmtId="0" fontId="58" fillId="0" borderId="65" xfId="76" applyFont="1" applyBorder="1" applyAlignment="1">
      <alignment horizontal="center" vertical="center"/>
    </xf>
    <xf numFmtId="0" fontId="58" fillId="0" borderId="69" xfId="76" applyFont="1" applyBorder="1" applyAlignment="1">
      <alignment horizontal="center" vertical="center"/>
    </xf>
    <xf numFmtId="0" fontId="58" fillId="0" borderId="4" xfId="76" applyFont="1" applyBorder="1" applyAlignment="1">
      <alignment horizontal="center" vertical="center"/>
    </xf>
    <xf numFmtId="0" fontId="58" fillId="0" borderId="70" xfId="76" applyFont="1" applyBorder="1" applyAlignment="1">
      <alignment horizontal="center" vertical="center"/>
    </xf>
    <xf numFmtId="0" fontId="42" fillId="0" borderId="4" xfId="76" applyFont="1" applyBorder="1" applyAlignment="1">
      <alignment horizontal="left" vertical="center"/>
    </xf>
    <xf numFmtId="0" fontId="3" fillId="0" borderId="82" xfId="76" applyBorder="1" applyAlignment="1">
      <alignment horizontal="left" vertical="center" wrapText="1"/>
    </xf>
    <xf numFmtId="0" fontId="3" fillId="0" borderId="83" xfId="76" applyBorder="1" applyAlignment="1">
      <alignment horizontal="left" vertical="center"/>
    </xf>
    <xf numFmtId="0" fontId="3" fillId="0" borderId="84" xfId="76" applyBorder="1" applyAlignment="1">
      <alignment horizontal="left" vertical="center"/>
    </xf>
    <xf numFmtId="0" fontId="58" fillId="0" borderId="24" xfId="76" applyFont="1" applyBorder="1" applyAlignment="1">
      <alignment horizontal="center" vertical="center"/>
    </xf>
    <xf numFmtId="0" fontId="58" fillId="0" borderId="22" xfId="76" applyFont="1" applyBorder="1" applyAlignment="1">
      <alignment horizontal="center" vertical="center"/>
    </xf>
    <xf numFmtId="0" fontId="58" fillId="0" borderId="25" xfId="76" applyFont="1" applyBorder="1" applyAlignment="1">
      <alignment horizontal="center" vertical="center"/>
    </xf>
    <xf numFmtId="0" fontId="58" fillId="0" borderId="8" xfId="76" applyFont="1" applyBorder="1" applyAlignment="1">
      <alignment horizontal="center" vertical="center"/>
    </xf>
    <xf numFmtId="0" fontId="58" fillId="0" borderId="3" xfId="76" applyFont="1" applyBorder="1" applyAlignment="1">
      <alignment horizontal="center" vertical="center"/>
    </xf>
    <xf numFmtId="0" fontId="58" fillId="0" borderId="5" xfId="76" applyFont="1" applyBorder="1" applyAlignment="1">
      <alignment horizontal="center" vertical="center"/>
    </xf>
    <xf numFmtId="0" fontId="42" fillId="0" borderId="0" xfId="76" applyFont="1" applyBorder="1" applyAlignment="1">
      <alignment horizontal="left" vertical="center"/>
    </xf>
    <xf numFmtId="0" fontId="3" fillId="0" borderId="31" xfId="76" applyBorder="1" applyAlignment="1">
      <alignment horizontal="center" vertical="center"/>
    </xf>
    <xf numFmtId="0" fontId="3" fillId="0" borderId="46" xfId="76" applyBorder="1" applyAlignment="1">
      <alignment horizontal="center" vertical="center"/>
    </xf>
    <xf numFmtId="0" fontId="3" fillId="0" borderId="38" xfId="76" applyBorder="1" applyAlignment="1">
      <alignment horizontal="left" vertical="center" wrapText="1"/>
    </xf>
    <xf numFmtId="0" fontId="105" fillId="33" borderId="91" xfId="79" applyFont="1" applyFill="1" applyBorder="1" applyAlignment="1" applyProtection="1">
      <alignment horizontal="center" vertical="center"/>
    </xf>
    <xf numFmtId="0" fontId="105" fillId="30" borderId="91" xfId="79" applyFont="1" applyFill="1" applyBorder="1" applyAlignment="1" applyProtection="1">
      <alignment horizontal="center" vertical="center"/>
    </xf>
    <xf numFmtId="0" fontId="105" fillId="33" borderId="14" xfId="79" applyFont="1" applyFill="1" applyBorder="1" applyAlignment="1" applyProtection="1">
      <alignment horizontal="center" vertical="center"/>
    </xf>
    <xf numFmtId="0" fontId="99" fillId="33" borderId="0" xfId="79" applyFont="1" applyFill="1" applyBorder="1" applyAlignment="1" applyProtection="1">
      <alignment horizontal="center" vertical="center"/>
    </xf>
    <xf numFmtId="0" fontId="99" fillId="0" borderId="0" xfId="79" applyFont="1" applyBorder="1" applyAlignment="1" applyProtection="1">
      <alignment horizontal="center" vertical="center"/>
    </xf>
    <xf numFmtId="49" fontId="107" fillId="33" borderId="91" xfId="79" applyNumberFormat="1" applyFont="1" applyFill="1" applyBorder="1" applyAlignment="1" applyProtection="1">
      <alignment horizontal="center" vertical="center"/>
    </xf>
    <xf numFmtId="9" fontId="105" fillId="30" borderId="91" xfId="79" applyNumberFormat="1" applyFont="1" applyFill="1" applyBorder="1" applyAlignment="1" applyProtection="1">
      <alignment horizontal="center" vertical="center"/>
    </xf>
    <xf numFmtId="0" fontId="107" fillId="33" borderId="91" xfId="79" applyFont="1" applyFill="1" applyBorder="1" applyAlignment="1" applyProtection="1">
      <alignment horizontal="center" vertical="center"/>
    </xf>
    <xf numFmtId="0" fontId="103" fillId="31" borderId="31" xfId="79" applyFont="1" applyFill="1" applyBorder="1" applyAlignment="1" applyProtection="1">
      <alignment horizontal="center" vertical="center" wrapText="1"/>
    </xf>
    <xf numFmtId="0" fontId="105" fillId="0" borderId="91" xfId="79" applyFont="1" applyBorder="1" applyAlignment="1" applyProtection="1">
      <alignment horizontal="center" vertical="center"/>
    </xf>
    <xf numFmtId="0" fontId="106" fillId="30" borderId="91" xfId="79" applyFont="1" applyFill="1" applyBorder="1" applyAlignment="1" applyProtection="1">
      <alignment horizontal="center" vertical="center"/>
    </xf>
    <xf numFmtId="0" fontId="106" fillId="33" borderId="91" xfId="79" applyFont="1" applyFill="1" applyBorder="1" applyAlignment="1" applyProtection="1">
      <alignment horizontal="center" vertical="center"/>
    </xf>
    <xf numFmtId="0" fontId="105" fillId="32" borderId="91" xfId="79" applyFont="1" applyFill="1" applyBorder="1" applyAlignment="1" applyProtection="1">
      <alignment horizontal="center" vertical="center"/>
    </xf>
    <xf numFmtId="0" fontId="100" fillId="30" borderId="7" xfId="79" applyFont="1" applyFill="1" applyBorder="1" applyAlignment="1" applyProtection="1">
      <alignment horizontal="left" vertical="center"/>
    </xf>
    <xf numFmtId="204" fontId="101" fillId="30" borderId="15" xfId="79" applyNumberFormat="1" applyFont="1" applyFill="1" applyBorder="1" applyAlignment="1" applyProtection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81">
    <cellStyle name="??&amp;O?&amp;H?_x0008__x000f__x0007_?_x0007__x0001__x0001_" xfId="1"/>
    <cellStyle name="??&amp;O?&amp;H?_x0008__x000f__x0007_?_x0007__x0001__x0001_?_x0002__x0001_(_x0002_c ????????_x0007_??????????????????????????           ?????           ?????????_x000d_C:\WINDOWS\COUNTRY.SYS_x000d_??????????????????????????????????????????????????????????????????????????????????????????????" xfId="2"/>
    <cellStyle name="Calc Currency (0)" xfId="3"/>
    <cellStyle name="Calc Currency (2)" xfId="4"/>
    <cellStyle name="Calc Percent (0)" xfId="5"/>
    <cellStyle name="Calc Percent (1)" xfId="6"/>
    <cellStyle name="Calc Percent (2)" xfId="7"/>
    <cellStyle name="Calc Units (0)" xfId="8"/>
    <cellStyle name="Calc Units (1)" xfId="9"/>
    <cellStyle name="Calc Units (2)" xfId="10"/>
    <cellStyle name="category" xfId="11"/>
    <cellStyle name="Comma [0]_#6 Temps &amp; Contractors" xfId="12"/>
    <cellStyle name="Comma [00]" xfId="13"/>
    <cellStyle name="Comma_#6 Temps &amp; Contractors" xfId="14"/>
    <cellStyle name="Currency [0]_#6 Temps &amp; Contractors" xfId="15"/>
    <cellStyle name="Currency [00]" xfId="16"/>
    <cellStyle name="Currency_#6 Temps &amp; Contractors" xfId="17"/>
    <cellStyle name="Date Short" xfId="18"/>
    <cellStyle name="Enter Currency (0)" xfId="19"/>
    <cellStyle name="Enter Currency (2)" xfId="20"/>
    <cellStyle name="Enter Units (0)" xfId="21"/>
    <cellStyle name="Enter Units (1)" xfId="22"/>
    <cellStyle name="Enter Units (2)" xfId="23"/>
    <cellStyle name="Grey" xfId="24"/>
    <cellStyle name="HEADER" xfId="25"/>
    <cellStyle name="Header1" xfId="26"/>
    <cellStyle name="Header2" xfId="27"/>
    <cellStyle name="Input [yellow]" xfId="28"/>
    <cellStyle name="Link Currency (0)" xfId="29"/>
    <cellStyle name="Link Currency (2)" xfId="30"/>
    <cellStyle name="Link Units (0)" xfId="31"/>
    <cellStyle name="Link Units (1)" xfId="32"/>
    <cellStyle name="Link Units (2)" xfId="33"/>
    <cellStyle name="Model" xfId="34"/>
    <cellStyle name="Normal - Style1" xfId="35"/>
    <cellStyle name="Normal_# 41-Market &amp;Trends" xfId="36"/>
    <cellStyle name="Percent [0]" xfId="37"/>
    <cellStyle name="Percent [00]" xfId="38"/>
    <cellStyle name="Percent [2]" xfId="39"/>
    <cellStyle name="Percent_#6 Temps &amp; Contractors" xfId="40"/>
    <cellStyle name="PrePop Currency (0)" xfId="41"/>
    <cellStyle name="PrePop Currency (2)" xfId="42"/>
    <cellStyle name="PrePop Units (0)" xfId="43"/>
    <cellStyle name="PrePop Units (1)" xfId="44"/>
    <cellStyle name="PrePop Units (2)" xfId="45"/>
    <cellStyle name="subhead" xfId="46"/>
    <cellStyle name="Text Indent A" xfId="47"/>
    <cellStyle name="Text Indent B" xfId="48"/>
    <cellStyle name="Text Indent C" xfId="49"/>
    <cellStyle name="나쁨" xfId="69" builtinId="27"/>
    <cellStyle name="백분율" xfId="50" builtinId="5"/>
    <cellStyle name="백분율 2" xfId="51"/>
    <cellStyle name="보통" xfId="70" builtinId="28"/>
    <cellStyle name="쉼표 [0]" xfId="52" builtinId="6"/>
    <cellStyle name="쉼표 [0] 2" xfId="53"/>
    <cellStyle name="쉼표 [0] 2 2" xfId="64"/>
    <cellStyle name="쉼표 [0] 3" xfId="63"/>
    <cellStyle name="쉼표 [0] 4" xfId="77"/>
    <cellStyle name="콤마 [0]_0f83zmlyxsAvDZOSbNwiaTl2F" xfId="54"/>
    <cellStyle name="콤마_0f83zmlyxsAvDZOSbNwiaTl2F" xfId="55"/>
    <cellStyle name="통화 2" xfId="68"/>
    <cellStyle name="표준" xfId="0" builtinId="0"/>
    <cellStyle name="표준 10" xfId="75"/>
    <cellStyle name="표준 11" xfId="76"/>
    <cellStyle name="표준 12" xfId="79"/>
    <cellStyle name="표준 2" xfId="56"/>
    <cellStyle name="표준 2 2" xfId="57"/>
    <cellStyle name="표준 3" xfId="58"/>
    <cellStyle name="표준 3 2" xfId="73"/>
    <cellStyle name="표준 4" xfId="59"/>
    <cellStyle name="표준 4 3" xfId="62"/>
    <cellStyle name="표준 4 3 2" xfId="65"/>
    <cellStyle name="표준 5" xfId="60"/>
    <cellStyle name="표준 6" xfId="66"/>
    <cellStyle name="표준 7" xfId="67"/>
    <cellStyle name="표준 8" xfId="71"/>
    <cellStyle name="표준 8 2" xfId="74"/>
    <cellStyle name="표준 9" xfId="72"/>
    <cellStyle name="하이퍼링크" xfId="61" builtinId="8"/>
    <cellStyle name="하이퍼링크 2" xfId="78"/>
    <cellStyle name="하이퍼링크 3" xfId="80"/>
  </cellStyles>
  <dxfs count="250"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8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8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auto="1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</font>
      <fill>
        <patternFill>
          <bgColor theme="8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theme="8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ill>
        <patternFill>
          <bgColor theme="8" tint="0.59996337778862885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ont>
        <b/>
        <i val="0"/>
        <color theme="1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100"/>
              <a:t>2025</a:t>
            </a:r>
            <a:r>
              <a:rPr lang="ko-KR" altLang="en-US" sz="1100"/>
              <a:t>년 공정 검사 품질 현황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"/>
        <c:axId val="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'월 품질 현황'!$B$3</c15:sqref>
                        </c15:formulaRef>
                      </c:ext>
                    </c:extLst>
                    <c:strCache>
                      <c:ptCount val="1"/>
                      <c:pt idx="0">
                        <c:v>검사 수</c:v>
                      </c:pt>
                    </c:strCache>
                  </c:strRef>
                </c:tx>
                <c:spPr>
                  <a:solidFill>
                    <a:schemeClr val="tx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 w="25400">
                      <a:noFill/>
                    </a:ln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'월 품질 현황'!$C$3:$N$3</c15:sqref>
                        </c15:formulaRef>
                      </c:ext>
                    </c:extLst>
                    <c:numCache>
                      <c:formatCode>#,##0_);\(#,##0\)</c:formatCode>
                      <c:ptCount val="12"/>
                      <c:pt idx="0">
                        <c:v>548</c:v>
                      </c:pt>
                      <c:pt idx="1">
                        <c:v>415</c:v>
                      </c:pt>
                      <c:pt idx="2">
                        <c:v>712</c:v>
                      </c:pt>
                      <c:pt idx="3">
                        <c:v>836</c:v>
                      </c:pt>
                      <c:pt idx="4">
                        <c:v>821</c:v>
                      </c:pt>
                      <c:pt idx="5">
                        <c:v>1013</c:v>
                      </c:pt>
                      <c:pt idx="6">
                        <c:v>968</c:v>
                      </c:pt>
                      <c:pt idx="7">
                        <c:v>868</c:v>
                      </c:pt>
                      <c:pt idx="8">
                        <c:v>922</c:v>
                      </c:pt>
                      <c:pt idx="9">
                        <c:v>594</c:v>
                      </c:pt>
                      <c:pt idx="10">
                        <c:v>430</c:v>
                      </c:pt>
                      <c:pt idx="11">
                        <c:v>413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049-4A98-A3D8-D7D0BD2D7CD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'월 품질 현황'!$B$5</c:f>
              <c:strCache>
                <c:ptCount val="1"/>
                <c:pt idx="0">
                  <c:v>2025년 불량%</c:v>
                </c:pt>
              </c:strCache>
            </c:strRef>
          </c:tx>
          <c:spPr>
            <a:ln w="25400">
              <a:solidFill>
                <a:schemeClr val="accent5"/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accent5"/>
              </a:solidFill>
              <a:ln>
                <a:solidFill>
                  <a:schemeClr val="accent5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'월 품질 현황'!$C$2:$N$2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 품질 현황'!$C$5:$N$5</c:f>
              <c:numCache>
                <c:formatCode>0.00_ </c:formatCode>
                <c:ptCount val="12"/>
                <c:pt idx="0">
                  <c:v>2.7372262773722627</c:v>
                </c:pt>
                <c:pt idx="1">
                  <c:v>4.3373493975903612</c:v>
                </c:pt>
                <c:pt idx="2">
                  <c:v>2.3876404494382024</c:v>
                </c:pt>
                <c:pt idx="3">
                  <c:v>0.9569377990430622</c:v>
                </c:pt>
                <c:pt idx="4">
                  <c:v>1.4616321559074299</c:v>
                </c:pt>
                <c:pt idx="5">
                  <c:v>0.69101678183613036</c:v>
                </c:pt>
                <c:pt idx="6">
                  <c:v>0.72314049586776863</c:v>
                </c:pt>
                <c:pt idx="7">
                  <c:v>0.69124423963133641</c:v>
                </c:pt>
                <c:pt idx="8">
                  <c:v>1.1930585683297179</c:v>
                </c:pt>
                <c:pt idx="9">
                  <c:v>1.1784511784511784</c:v>
                </c:pt>
                <c:pt idx="10">
                  <c:v>1.1627906976744187</c:v>
                </c:pt>
                <c:pt idx="11">
                  <c:v>0.48426150121065376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49-4A98-A3D8-D7D0BD2D7CDE}"/>
            </c:ext>
          </c:extLst>
        </c:ser>
        <c:ser>
          <c:idx val="4"/>
          <c:order val="3"/>
          <c:tx>
            <c:strRef>
              <c:f>'월 품질 현황'!$B$18</c:f>
              <c:strCache>
                <c:ptCount val="1"/>
                <c:pt idx="0">
                  <c:v>목표%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'월 품질 현황'!$C$18:$N$18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7-4A25-A4AB-15A576FADAB1}"/>
            </c:ext>
          </c:extLst>
        </c:ser>
        <c:ser>
          <c:idx val="3"/>
          <c:order val="4"/>
          <c:tx>
            <c:strRef>
              <c:f>'월 품질 현황'!$B$8</c:f>
              <c:strCache>
                <c:ptCount val="1"/>
                <c:pt idx="0">
                  <c:v>2024년 불량%</c:v>
                </c:pt>
              </c:strCache>
              <c:extLst xmlns:c15="http://schemas.microsoft.com/office/drawing/2012/chart"/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val>
            <c:numRef>
              <c:f>'월 품질 현황'!$C$8:$N$8</c:f>
              <c:numCache>
                <c:formatCode>0.00</c:formatCode>
                <c:ptCount val="12"/>
                <c:pt idx="0">
                  <c:v>3.36</c:v>
                </c:pt>
                <c:pt idx="1">
                  <c:v>2.4300000000000002</c:v>
                </c:pt>
                <c:pt idx="2">
                  <c:v>1.72</c:v>
                </c:pt>
                <c:pt idx="3">
                  <c:v>2.33</c:v>
                </c:pt>
                <c:pt idx="4">
                  <c:v>1.39</c:v>
                </c:pt>
                <c:pt idx="5">
                  <c:v>1.1100000000000001</c:v>
                </c:pt>
                <c:pt idx="6">
                  <c:v>3.04</c:v>
                </c:pt>
                <c:pt idx="7">
                  <c:v>1.48</c:v>
                </c:pt>
                <c:pt idx="8">
                  <c:v>4.5199999999999996</c:v>
                </c:pt>
                <c:pt idx="9">
                  <c:v>4.38</c:v>
                </c:pt>
                <c:pt idx="10">
                  <c:v>1.88</c:v>
                </c:pt>
                <c:pt idx="11">
                  <c:v>1.18</c:v>
                </c:pt>
              </c:numCache>
              <c:extLst xmlns:c15="http://schemas.microsoft.com/office/drawing/2012/chart"/>
            </c:numRef>
          </c: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82D7-4CA0-83B2-38BAC24E0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38544"/>
        <c:axId val="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'월 품질 현황'!$B$17</c15:sqref>
                        </c15:formulaRef>
                      </c:ext>
                    </c:extLst>
                    <c:strCache>
                      <c:ptCount val="1"/>
                      <c:pt idx="0">
                        <c:v>월 평균 생산 수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'월 품질 현황'!$C$17:$N$17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728.5454545454545</c:v>
                      </c:pt>
                      <c:pt idx="1">
                        <c:v>728.5454545454545</c:v>
                      </c:pt>
                      <c:pt idx="2">
                        <c:v>728.5454545454545</c:v>
                      </c:pt>
                      <c:pt idx="3">
                        <c:v>728.5454545454545</c:v>
                      </c:pt>
                      <c:pt idx="4">
                        <c:v>728.5454545454545</c:v>
                      </c:pt>
                      <c:pt idx="5">
                        <c:v>728.5454545454545</c:v>
                      </c:pt>
                      <c:pt idx="6">
                        <c:v>728.5454545454545</c:v>
                      </c:pt>
                      <c:pt idx="7">
                        <c:v>728.5454545454545</c:v>
                      </c:pt>
                      <c:pt idx="8">
                        <c:v>728.5454545454545</c:v>
                      </c:pt>
                      <c:pt idx="9">
                        <c:v>728.5454545454545</c:v>
                      </c:pt>
                      <c:pt idx="10">
                        <c:v>728.5454545454545</c:v>
                      </c:pt>
                      <c:pt idx="11">
                        <c:v>728.5454545454545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10-4F91-8990-7017CDFB6A3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 품질 현황'!$B$19</c15:sqref>
                        </c15:formulaRef>
                      </c:ext>
                    </c:extLst>
                    <c:strCache>
                      <c:ptCount val="1"/>
                      <c:pt idx="0">
                        <c:v>연간 불량%</c:v>
                      </c:pt>
                    </c:strCache>
                  </c:strRef>
                </c:tx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 품질 현황'!$C$19:$N$19</c15:sqref>
                        </c15:formulaRef>
                      </c:ext>
                    </c:extLst>
                    <c:numCache>
                      <c:formatCode>0.00_ </c:formatCode>
                      <c:ptCount val="12"/>
                      <c:pt idx="0">
                        <c:v>1.3466042154566744</c:v>
                      </c:pt>
                      <c:pt idx="1">
                        <c:v>1.3466042154566744</c:v>
                      </c:pt>
                      <c:pt idx="2">
                        <c:v>1.3466042154566744</c:v>
                      </c:pt>
                      <c:pt idx="3">
                        <c:v>1.3466042154566744</c:v>
                      </c:pt>
                      <c:pt idx="4">
                        <c:v>1.3466042154566744</c:v>
                      </c:pt>
                      <c:pt idx="5">
                        <c:v>1.3466042154566744</c:v>
                      </c:pt>
                      <c:pt idx="6">
                        <c:v>1.3466042154566744</c:v>
                      </c:pt>
                      <c:pt idx="7">
                        <c:v>1.3466042154566744</c:v>
                      </c:pt>
                      <c:pt idx="8">
                        <c:v>1.3466042154566744</c:v>
                      </c:pt>
                      <c:pt idx="9">
                        <c:v>1.3466042154566744</c:v>
                      </c:pt>
                      <c:pt idx="10">
                        <c:v>1.3466042154566744</c:v>
                      </c:pt>
                      <c:pt idx="11">
                        <c:v>1.3466042154566744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B1C-40FF-8CE4-D24059B2BDC3}"/>
                  </c:ext>
                </c:extLst>
              </c15:ser>
            </c15:filteredLineSeries>
          </c:ext>
        </c:extLst>
      </c:lineChart>
      <c:catAx>
        <c:axId val="14663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월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불량 </a:t>
                </a:r>
                <a:r>
                  <a:rPr lang="en-US" altLang="ko-KR"/>
                  <a:t>%</a:t>
                </a:r>
                <a:endParaRPr lang="ko-KR" altLang="en-US"/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663854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"/>
        <c:crosses val="max"/>
        <c:crossBetween val="between"/>
      </c:valAx>
      <c:dTable>
        <c:showHorzBorder val="1"/>
        <c:showVertBorder val="1"/>
        <c:showOutline val="1"/>
        <c:showKeys val="1"/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Model</a:t>
            </a:r>
            <a:r>
              <a:rPr lang="en-US" altLang="ko-KR" baseline="0"/>
              <a:t> </a:t>
            </a:r>
            <a:r>
              <a:rPr lang="ko-KR" altLang="en-US" baseline="0"/>
              <a:t>별 품질 현황</a:t>
            </a:r>
            <a:r>
              <a:rPr lang="en-US" altLang="ko-KR"/>
              <a:t>[%]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'Model별 품질현황'!$E$2</c:f>
              <c:strCache>
                <c:ptCount val="1"/>
                <c:pt idx="0">
                  <c:v>불량[%]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91B-4D69-A97C-78579952EB2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91B-4D69-A97C-78579952EB2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1B-4D69-A97C-78579952EB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'Model별 품질현황'!$B$3:$B$48</c:f>
              <c:strCache>
                <c:ptCount val="46"/>
                <c:pt idx="0">
                  <c:v>12Lf-55PT-40</c:v>
                </c:pt>
                <c:pt idx="1">
                  <c:v>12Lf-17PT-53</c:v>
                </c:pt>
                <c:pt idx="2">
                  <c:v>12Lf-17PT-40</c:v>
                </c:pt>
                <c:pt idx="3">
                  <c:v>12Lf-55F-53</c:v>
                </c:pt>
                <c:pt idx="4">
                  <c:v>12Lf-17F-90</c:v>
                </c:pt>
                <c:pt idx="5">
                  <c:v>12Lf-27F-53</c:v>
                </c:pt>
                <c:pt idx="6">
                  <c:v>12Lf-78PT-40</c:v>
                </c:pt>
                <c:pt idx="7">
                  <c:v>12Lf-55F-40</c:v>
                </c:pt>
                <c:pt idx="8">
                  <c:v>17Lf-50F-37</c:v>
                </c:pt>
                <c:pt idx="9">
                  <c:v>12Lf-10PT-40</c:v>
                </c:pt>
                <c:pt idx="10">
                  <c:v>17Lf-17F-50</c:v>
                </c:pt>
                <c:pt idx="11">
                  <c:v>12Lf-10PT-90</c:v>
                </c:pt>
                <c:pt idx="12">
                  <c:v>17Lf-50F-87</c:v>
                </c:pt>
                <c:pt idx="13">
                  <c:v>12Lf-27F-40</c:v>
                </c:pt>
                <c:pt idx="14">
                  <c:v>12Lf-27PT-90</c:v>
                </c:pt>
                <c:pt idx="15">
                  <c:v>17Lf-70F-27</c:v>
                </c:pt>
                <c:pt idx="16">
                  <c:v>12Lf-17F-40</c:v>
                </c:pt>
                <c:pt idx="17">
                  <c:v>17Lf-50F-50</c:v>
                </c:pt>
                <c:pt idx="18">
                  <c:v>12Lf-10F-40</c:v>
                </c:pt>
                <c:pt idx="19">
                  <c:v>L12-80F-4</c:v>
                </c:pt>
                <c:pt idx="20">
                  <c:v>17Lf-27F-87</c:v>
                </c:pt>
                <c:pt idx="21">
                  <c:v>L12-20F-6</c:v>
                </c:pt>
                <c:pt idx="22">
                  <c:v>12D-12S-15</c:v>
                </c:pt>
                <c:pt idx="23">
                  <c:v>12Lf-78PT-53</c:v>
                </c:pt>
                <c:pt idx="24">
                  <c:v>12Lf-17PT-90</c:v>
                </c:pt>
                <c:pt idx="25">
                  <c:v>12Lf-35PT-27</c:v>
                </c:pt>
                <c:pt idx="26">
                  <c:v>12Lf-12PT-27</c:v>
                </c:pt>
                <c:pt idx="27">
                  <c:v>12Lf-20PT-27</c:v>
                </c:pt>
                <c:pt idx="28">
                  <c:v>12Lf-100F-27</c:v>
                </c:pt>
                <c:pt idx="29">
                  <c:v>12Lf-12PT-27EL</c:v>
                </c:pt>
                <c:pt idx="30">
                  <c:v>12Lf-27F-90</c:v>
                </c:pt>
                <c:pt idx="31">
                  <c:v>L12-100F-3</c:v>
                </c:pt>
                <c:pt idx="32">
                  <c:v>12Lf-100PT-27</c:v>
                </c:pt>
                <c:pt idx="33">
                  <c:v>L12-80F-6</c:v>
                </c:pt>
                <c:pt idx="34">
                  <c:v>L12-30F-4</c:v>
                </c:pt>
                <c:pt idx="35">
                  <c:v>L12-20PT-3ES</c:v>
                </c:pt>
                <c:pt idx="36">
                  <c:v>12Lf-20F-27</c:v>
                </c:pt>
                <c:pt idx="37">
                  <c:v>12Lf-12F-27</c:v>
                </c:pt>
                <c:pt idx="38">
                  <c:v>L12-40F-3</c:v>
                </c:pt>
                <c:pt idx="39">
                  <c:v>12Lf-35F-27</c:v>
                </c:pt>
                <c:pt idx="40">
                  <c:v>D12-12PT-3</c:v>
                </c:pt>
                <c:pt idx="41">
                  <c:v>L12-20F-3</c:v>
                </c:pt>
                <c:pt idx="42">
                  <c:v>L12-100PT-3MI</c:v>
                </c:pt>
                <c:pt idx="43">
                  <c:v>L12-40PT-3</c:v>
                </c:pt>
                <c:pt idx="44">
                  <c:v>LS2L-03EL</c:v>
                </c:pt>
                <c:pt idx="45">
                  <c:v>L7-6PT-3</c:v>
                </c:pt>
              </c:strCache>
            </c:strRef>
          </c:cat>
          <c:val>
            <c:numRef>
              <c:f>'Model별 품질현황'!$E$3:$E$48</c:f>
              <c:numCache>
                <c:formatCode>0.00</c:formatCode>
                <c:ptCount val="46"/>
                <c:pt idx="0">
                  <c:v>62.5</c:v>
                </c:pt>
                <c:pt idx="1">
                  <c:v>28.571428571428573</c:v>
                </c:pt>
                <c:pt idx="2">
                  <c:v>16.666666666666668</c:v>
                </c:pt>
                <c:pt idx="3">
                  <c:v>16.666666666666668</c:v>
                </c:pt>
                <c:pt idx="4">
                  <c:v>11.764705882352942</c:v>
                </c:pt>
                <c:pt idx="5">
                  <c:v>11.764705882352942</c:v>
                </c:pt>
                <c:pt idx="6">
                  <c:v>11.764705882352942</c:v>
                </c:pt>
                <c:pt idx="7">
                  <c:v>10.526315789473685</c:v>
                </c:pt>
                <c:pt idx="8">
                  <c:v>9.0909090909090917</c:v>
                </c:pt>
                <c:pt idx="9">
                  <c:v>9.0909090909090917</c:v>
                </c:pt>
                <c:pt idx="10">
                  <c:v>9.0909090909090917</c:v>
                </c:pt>
                <c:pt idx="11">
                  <c:v>6.25</c:v>
                </c:pt>
                <c:pt idx="12">
                  <c:v>6.1224489795918364</c:v>
                </c:pt>
                <c:pt idx="13">
                  <c:v>6.0606060606060606</c:v>
                </c:pt>
                <c:pt idx="14">
                  <c:v>5.882352941176471</c:v>
                </c:pt>
                <c:pt idx="15">
                  <c:v>5.4054054054054053</c:v>
                </c:pt>
                <c:pt idx="16">
                  <c:v>5.2631578947368425</c:v>
                </c:pt>
                <c:pt idx="17">
                  <c:v>4.7619047619047619</c:v>
                </c:pt>
                <c:pt idx="18">
                  <c:v>4.3478260869565215</c:v>
                </c:pt>
                <c:pt idx="19">
                  <c:v>4.3478260869565215</c:v>
                </c:pt>
                <c:pt idx="20">
                  <c:v>4</c:v>
                </c:pt>
                <c:pt idx="21">
                  <c:v>3.7037037037037037</c:v>
                </c:pt>
                <c:pt idx="22">
                  <c:v>3.3333333333333335</c:v>
                </c:pt>
                <c:pt idx="23">
                  <c:v>3.225806451612903</c:v>
                </c:pt>
                <c:pt idx="24">
                  <c:v>3.225806451612903</c:v>
                </c:pt>
                <c:pt idx="25">
                  <c:v>2.5</c:v>
                </c:pt>
                <c:pt idx="26">
                  <c:v>2.0833333333333335</c:v>
                </c:pt>
                <c:pt idx="27">
                  <c:v>2</c:v>
                </c:pt>
                <c:pt idx="28">
                  <c:v>1.5544041450777202</c:v>
                </c:pt>
                <c:pt idx="29">
                  <c:v>1.4925373134328359</c:v>
                </c:pt>
                <c:pt idx="30">
                  <c:v>1.4285714285714286</c:v>
                </c:pt>
                <c:pt idx="31">
                  <c:v>1.408450704225352</c:v>
                </c:pt>
                <c:pt idx="32">
                  <c:v>1.2820512820512822</c:v>
                </c:pt>
                <c:pt idx="33">
                  <c:v>0.98039215686274506</c:v>
                </c:pt>
                <c:pt idx="34">
                  <c:v>0.970873786407767</c:v>
                </c:pt>
                <c:pt idx="35">
                  <c:v>0.93896713615023475</c:v>
                </c:pt>
                <c:pt idx="36">
                  <c:v>0.86956521739130432</c:v>
                </c:pt>
                <c:pt idx="37">
                  <c:v>0.80775444264943452</c:v>
                </c:pt>
                <c:pt idx="38">
                  <c:v>0.75614366729678639</c:v>
                </c:pt>
                <c:pt idx="39">
                  <c:v>0.625</c:v>
                </c:pt>
                <c:pt idx="40">
                  <c:v>0.5524861878453039</c:v>
                </c:pt>
                <c:pt idx="41">
                  <c:v>0.54318305268875611</c:v>
                </c:pt>
                <c:pt idx="42">
                  <c:v>0.33112582781456956</c:v>
                </c:pt>
                <c:pt idx="43">
                  <c:v>0.28901734104046245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58-4AE7-9351-F73A3AF41B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7"/>
        <c:axId val="518849664"/>
        <c:axId val="518844744"/>
        <c:extLst/>
      </c:barChart>
      <c:catAx>
        <c:axId val="51884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8844744"/>
        <c:crosses val="autoZero"/>
        <c:auto val="1"/>
        <c:lblAlgn val="ctr"/>
        <c:lblOffset val="100"/>
        <c:noMultiLvlLbl val="0"/>
      </c:catAx>
      <c:valAx>
        <c:axId val="51884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884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_xlchart.0</cx:f>
      </cx:strDim>
      <cx:numDim type="val">
        <cx:f dir="row">_xlchart.1</cx:f>
      </cx:numDim>
    </cx:data>
    <cx:data id="1">
      <cx:strDim type="cat">
        <cx:f dir="row">_xlchart.0</cx:f>
      </cx:strDim>
      <cx:numDim type="val">
        <cx:f dir="row">_xlchart.2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 sz="1200"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BA301AF0-B93C-4248-9B9F-E28ED3F0C50A}" formatIdx="8">
          <cx:tx>
            <cx:txData>
              <cx:v/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BF005C84-1A3A-4840-A84A-E189795167BD}" formatIdx="10">
          <cx:tx>
            <cx:txData>
              <cx:v/>
            </cx:txData>
          </cx:tx>
          <cx:dataLabels pos="out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76616D5F-5767-4CC7-A797-BE7A518EFF00}" formatIdx="9">
          <cx:axisId val="2"/>
        </cx:series>
        <cx:series layoutId="paretoLine" ownerIdx="1" uniqueId="{C9BA51C5-57EA-40F3-9FAA-D5E22C697700}" formatIdx="11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_xlchart.6</cx:f>
      </cx:strDim>
      <cx:numDim type="val">
        <cx:f dir="row">_xlchart.7</cx:f>
      </cx:numDim>
    </cx:data>
    <cx:data id="1">
      <cx:strDim type="cat">
        <cx:f dir="row">_xlchart.6</cx:f>
      </cx:strDim>
      <cx:numDim type="val">
        <cx:f dir="row">_xlchart.5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C4B54098-B494-4A00-B9C9-A96971BB5D20}" formatIdx="2">
          <cx:tx>
            <cx:txData>
              <cx:f>_xlchart.4</cx:f>
              <cx:v>점유 %</cx:v>
            </cx:txData>
          </cx:tx>
          <cx:spPr>
            <a:solidFill>
              <a:schemeClr val="accent5"/>
            </a:solidFill>
          </cx:spPr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C4A32075-77DD-4A61-865B-F27A28266347}" formatIdx="4">
          <cx:tx>
            <cx:txData>
              <cx:f>_xlchart.3</cx:f>
              <cx:v>누적</cx:v>
            </cx:txData>
          </cx:tx>
          <cx:dataLabels pos="out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D18F5732-807D-4362-A9B0-B650720E6A98}" formatIdx="3">
          <cx:axisId val="2"/>
        </cx:series>
        <cx:series layoutId="paretoLine" ownerIdx="1" uniqueId="{F9D34F47-D035-4306-A22F-5CEB46ED59C7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200" b="1"/>
              <a:t>공정 직행 율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'생산 현황'!$G$20</c:f>
              <c:strCache>
                <c:ptCount val="1"/>
                <c:pt idx="0">
                  <c:v>월 별 직행 [%]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'생산 현황'!$H$2:$S$2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'생산 현황'!$H$20:$S$20</c:f>
              <c:numCache>
                <c:formatCode>0.00_ </c:formatCode>
                <c:ptCount val="12"/>
                <c:pt idx="0">
                  <c:v>97.262773722627742</c:v>
                </c:pt>
                <c:pt idx="1">
                  <c:v>95.662650602409641</c:v>
                </c:pt>
                <c:pt idx="2">
                  <c:v>97.612359550561791</c:v>
                </c:pt>
                <c:pt idx="3">
                  <c:v>99.043062200956939</c:v>
                </c:pt>
                <c:pt idx="4">
                  <c:v>98.538367844092576</c:v>
                </c:pt>
                <c:pt idx="5">
                  <c:v>99.308983218163874</c:v>
                </c:pt>
                <c:pt idx="6">
                  <c:v>99.276859504132233</c:v>
                </c:pt>
                <c:pt idx="7">
                  <c:v>99.308755760368669</c:v>
                </c:pt>
                <c:pt idx="8">
                  <c:v>98.806941431670282</c:v>
                </c:pt>
                <c:pt idx="9">
                  <c:v>98.821548821548816</c:v>
                </c:pt>
                <c:pt idx="10">
                  <c:v>98.837209302325576</c:v>
                </c:pt>
                <c:pt idx="11">
                  <c:v>99.515738498789347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4-4932-B39B-19B283B6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506742280"/>
        <c:axId val="506749496"/>
      </c:barChart>
      <c:lineChart>
        <c:grouping val="standard"/>
        <c:varyColors val="0"/>
        <c:ser>
          <c:idx val="1"/>
          <c:order val="1"/>
          <c:tx>
            <c:strRef>
              <c:f>'생산 현황'!$G$21</c:f>
              <c:strCache>
                <c:ptCount val="1"/>
                <c:pt idx="0">
                  <c:v>직행 률 목표FPY[%]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'생산 현황'!$H$2:$S$2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'생산 현황'!$H$21:$S$21</c:f>
              <c:numCache>
                <c:formatCode>0.00_ </c:formatCode>
                <c:ptCount val="12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97</c:v>
                </c:pt>
                <c:pt idx="8">
                  <c:v>97</c:v>
                </c:pt>
                <c:pt idx="9">
                  <c:v>97</c:v>
                </c:pt>
                <c:pt idx="10">
                  <c:v>97</c:v>
                </c:pt>
                <c:pt idx="1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F4-4932-B39B-19B283B6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6742280"/>
        <c:axId val="506749496"/>
      </c:lineChart>
      <c:catAx>
        <c:axId val="50674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749496"/>
        <c:crosses val="autoZero"/>
        <c:auto val="1"/>
        <c:lblAlgn val="ctr"/>
        <c:lblOffset val="100"/>
        <c:noMultiLvlLbl val="0"/>
      </c:catAx>
      <c:valAx>
        <c:axId val="5067494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674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200"/>
              <a:t>UPH</a:t>
            </a:r>
            <a:r>
              <a:rPr lang="en-US" altLang="ko-KR" sz="1200" baseline="0"/>
              <a:t> </a:t>
            </a:r>
            <a:r>
              <a:rPr lang="ko-KR" altLang="en-US" sz="1200" baseline="0"/>
              <a:t>현황 및 목표 달성</a:t>
            </a:r>
            <a:r>
              <a:rPr lang="en-US" altLang="ko-KR" sz="1200" baseline="0"/>
              <a:t>%</a:t>
            </a:r>
            <a:endParaRPr lang="ko-KR" alt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'생산 현황'!$G$19</c:f>
              <c:strCache>
                <c:ptCount val="1"/>
                <c:pt idx="0">
                  <c:v>목표 달성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'생산 현황'!$H$19:$S$19</c:f>
              <c:numCache>
                <c:formatCode>0.00_);[Red]\(0.00\)</c:formatCode>
                <c:ptCount val="12"/>
                <c:pt idx="0">
                  <c:v>85.210935976844269</c:v>
                </c:pt>
                <c:pt idx="1">
                  <c:v>53.433155413798531</c:v>
                </c:pt>
                <c:pt idx="2">
                  <c:v>93.612108554967421</c:v>
                </c:pt>
                <c:pt idx="3">
                  <c:v>103.48200312989046</c:v>
                </c:pt>
                <c:pt idx="4">
                  <c:v>113.81866534219283</c:v>
                </c:pt>
                <c:pt idx="5">
                  <c:v>134.74725934889031</c:v>
                </c:pt>
                <c:pt idx="6">
                  <c:v>117.78763251604478</c:v>
                </c:pt>
                <c:pt idx="7">
                  <c:v>116.81171632311698</c:v>
                </c:pt>
                <c:pt idx="8">
                  <c:v>108.60611330030696</c:v>
                </c:pt>
                <c:pt idx="9">
                  <c:v>95.276609064203299</c:v>
                </c:pt>
                <c:pt idx="10">
                  <c:v>57.20854601451618</c:v>
                </c:pt>
                <c:pt idx="11">
                  <c:v>54.616262565190262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75-46B4-89AB-6260450E9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63161872"/>
        <c:axId val="1063161456"/>
      </c:barChart>
      <c:lineChart>
        <c:grouping val="standard"/>
        <c:varyColors val="0"/>
        <c:ser>
          <c:idx val="0"/>
          <c:order val="0"/>
          <c:tx>
            <c:strRef>
              <c:f>'생산 현황'!$G$17</c:f>
              <c:strCache>
                <c:ptCount val="1"/>
                <c:pt idx="0">
                  <c:v>목표UPH(개)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'생산 현황'!$H$17:$S$17</c:f>
              <c:numCache>
                <c:formatCode>0.00_);[Red]\(0.00\)</c:formatCode>
                <c:ptCount val="12"/>
                <c:pt idx="0">
                  <c:v>4.5993129897362328</c:v>
                </c:pt>
                <c:pt idx="1">
                  <c:v>4.6436523929471027</c:v>
                </c:pt>
                <c:pt idx="2">
                  <c:v>4.6401582733812949</c:v>
                </c:pt>
                <c:pt idx="3">
                  <c:v>4.5462450592885375</c:v>
                </c:pt>
                <c:pt idx="4">
                  <c:v>4.9359703337453649</c:v>
                </c:pt>
                <c:pt idx="5">
                  <c:v>4.9117296222664022</c:v>
                </c:pt>
                <c:pt idx="6">
                  <c:v>4.8563995837669092</c:v>
                </c:pt>
                <c:pt idx="7">
                  <c:v>4.8548662840395655</c:v>
                </c:pt>
                <c:pt idx="8">
                  <c:v>4.7659714599341383</c:v>
                </c:pt>
                <c:pt idx="9">
                  <c:v>4.5301533219761501</c:v>
                </c:pt>
                <c:pt idx="10">
                  <c:v>4.6430999999999987</c:v>
                </c:pt>
                <c:pt idx="11">
                  <c:v>4.4793042521144715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75-46B4-89AB-6260450E94F1}"/>
            </c:ext>
          </c:extLst>
        </c:ser>
        <c:ser>
          <c:idx val="1"/>
          <c:order val="1"/>
          <c:tx>
            <c:strRef>
              <c:f>'생산 현황'!$G$18</c:f>
              <c:strCache>
                <c:ptCount val="1"/>
                <c:pt idx="0">
                  <c:v>UPH(개)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'생산 현황'!$H$18:$S$18</c:f>
              <c:numCache>
                <c:formatCode>0.00</c:formatCode>
                <c:ptCount val="12"/>
                <c:pt idx="0">
                  <c:v>3.9191176470588234</c:v>
                </c:pt>
                <c:pt idx="1">
                  <c:v>2.4812499999999997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475-46B4-89AB-6260450E9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1817280"/>
        <c:axId val="857785424"/>
      </c:lineChart>
      <c:catAx>
        <c:axId val="67181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7785424"/>
        <c:crosses val="autoZero"/>
        <c:auto val="1"/>
        <c:lblAlgn val="ctr"/>
        <c:lblOffset val="100"/>
        <c:noMultiLvlLbl val="0"/>
      </c:catAx>
      <c:valAx>
        <c:axId val="8577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817280"/>
        <c:crosses val="autoZero"/>
        <c:crossBetween val="between"/>
      </c:valAx>
      <c:valAx>
        <c:axId val="1063161456"/>
        <c:scaling>
          <c:orientation val="minMax"/>
        </c:scaling>
        <c:delete val="0"/>
        <c:axPos val="r"/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63161872"/>
        <c:crosses val="max"/>
        <c:crossBetween val="between"/>
      </c:valAx>
      <c:catAx>
        <c:axId val="1063161872"/>
        <c:scaling>
          <c:orientation val="minMax"/>
        </c:scaling>
        <c:delete val="1"/>
        <c:axPos val="b"/>
        <c:majorTickMark val="out"/>
        <c:minorTickMark val="none"/>
        <c:tickLblPos val="nextTo"/>
        <c:crossAx val="1063161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Model </a:t>
            </a:r>
            <a:r>
              <a:rPr lang="ko-KR" altLang="en-US"/>
              <a:t>별 생산 수</a:t>
            </a:r>
            <a:r>
              <a:rPr lang="en-US" altLang="ko-KR"/>
              <a:t>[</a:t>
            </a:r>
            <a:r>
              <a:rPr lang="ko-KR" altLang="en-US"/>
              <a:t>개</a:t>
            </a:r>
            <a:r>
              <a:rPr lang="en-US" altLang="ko-KR"/>
              <a:t>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'Model별 생산현황1'!$E$1</c:f>
              <c:strCache>
                <c:ptCount val="1"/>
                <c:pt idx="0">
                  <c:v>양품 수[EA]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'Model별 생산현황1'!$B$2:$B$90</c:f>
              <c:strCache>
                <c:ptCount val="89"/>
                <c:pt idx="0">
                  <c:v>L12-20F-3</c:v>
                </c:pt>
                <c:pt idx="1">
                  <c:v>L12-40F-3</c:v>
                </c:pt>
                <c:pt idx="2">
                  <c:v>12Lf-12F-27</c:v>
                </c:pt>
                <c:pt idx="3">
                  <c:v>L12-20PT-3ES</c:v>
                </c:pt>
                <c:pt idx="4">
                  <c:v>12Lf-100F-27</c:v>
                </c:pt>
                <c:pt idx="5">
                  <c:v>L12-40PT-3</c:v>
                </c:pt>
                <c:pt idx="6">
                  <c:v>L12-100PT-3MI</c:v>
                </c:pt>
                <c:pt idx="7">
                  <c:v>L12-100F-3</c:v>
                </c:pt>
                <c:pt idx="8">
                  <c:v>L12-80F-4</c:v>
                </c:pt>
                <c:pt idx="9">
                  <c:v>D12-12PT-3</c:v>
                </c:pt>
                <c:pt idx="10">
                  <c:v>12Lf-78F-53</c:v>
                </c:pt>
                <c:pt idx="11">
                  <c:v>12Lf-35F-27</c:v>
                </c:pt>
                <c:pt idx="12">
                  <c:v>12Lf-20PT-27</c:v>
                </c:pt>
                <c:pt idx="13">
                  <c:v>12Lf-20F-27</c:v>
                </c:pt>
                <c:pt idx="14">
                  <c:v>12Lf-17F-40</c:v>
                </c:pt>
                <c:pt idx="15">
                  <c:v>L12-30F-4</c:v>
                </c:pt>
                <c:pt idx="16">
                  <c:v>L12-80F-6</c:v>
                </c:pt>
                <c:pt idx="17">
                  <c:v>12Lf-12PT-27</c:v>
                </c:pt>
                <c:pt idx="18">
                  <c:v>12Lf-17F-53</c:v>
                </c:pt>
                <c:pt idx="19">
                  <c:v>12L-100S-22</c:v>
                </c:pt>
                <c:pt idx="20">
                  <c:v>12Lf-35PT-27</c:v>
                </c:pt>
                <c:pt idx="21">
                  <c:v>12Lf-100PT-27</c:v>
                </c:pt>
                <c:pt idx="22">
                  <c:v>D12-12F-3</c:v>
                </c:pt>
                <c:pt idx="23">
                  <c:v>12D-12S-22</c:v>
                </c:pt>
                <c:pt idx="24">
                  <c:v>12Lf-27F-90</c:v>
                </c:pt>
                <c:pt idx="25">
                  <c:v>12Lf-12PT-27EL</c:v>
                </c:pt>
                <c:pt idx="26">
                  <c:v>12Lf-78PT-53</c:v>
                </c:pt>
                <c:pt idx="27">
                  <c:v>L12-20F-6</c:v>
                </c:pt>
                <c:pt idx="28">
                  <c:v>17Lf-20F-27</c:v>
                </c:pt>
                <c:pt idx="29">
                  <c:v>L12-80F-4_AM</c:v>
                </c:pt>
                <c:pt idx="30">
                  <c:v>17Lf-50F-87</c:v>
                </c:pt>
                <c:pt idx="31">
                  <c:v>12Lf-10F-40</c:v>
                </c:pt>
                <c:pt idx="32">
                  <c:v>12Lf-55F-27</c:v>
                </c:pt>
                <c:pt idx="33">
                  <c:v>D12-6PT-3</c:v>
                </c:pt>
                <c:pt idx="34">
                  <c:v>17Lf-35F-27</c:v>
                </c:pt>
                <c:pt idx="35">
                  <c:v>17Lf-50F-50</c:v>
                </c:pt>
                <c:pt idx="36">
                  <c:v>12Lf-78F-40</c:v>
                </c:pt>
                <c:pt idx="37">
                  <c:v>17Lf-70F-27</c:v>
                </c:pt>
                <c:pt idx="38">
                  <c:v>12Lf-75F-27</c:v>
                </c:pt>
                <c:pt idx="39">
                  <c:v>12Lf-27PT-90</c:v>
                </c:pt>
                <c:pt idx="40">
                  <c:v>12Lf-27F-40</c:v>
                </c:pt>
                <c:pt idx="41">
                  <c:v>12D-7S-15</c:v>
                </c:pt>
                <c:pt idx="42">
                  <c:v>12Lf-17PT-90</c:v>
                </c:pt>
                <c:pt idx="43">
                  <c:v>12Df-12F-27</c:v>
                </c:pt>
                <c:pt idx="44">
                  <c:v>12L-35S-22</c:v>
                </c:pt>
                <c:pt idx="45">
                  <c:v>12D-12S-15</c:v>
                </c:pt>
                <c:pt idx="46">
                  <c:v>17Lf-27F-87</c:v>
                </c:pt>
                <c:pt idx="47">
                  <c:v>12Lf-78PT-53MG</c:v>
                </c:pt>
                <c:pt idx="48">
                  <c:v>12Lf-55PT-53</c:v>
                </c:pt>
                <c:pt idx="49">
                  <c:v>D12-6F-3</c:v>
                </c:pt>
                <c:pt idx="50">
                  <c:v>12Lf-10PT-40</c:v>
                </c:pt>
                <c:pt idx="51">
                  <c:v>12Lf-42PT-53</c:v>
                </c:pt>
                <c:pt idx="52">
                  <c:v>17Lf-17F-50</c:v>
                </c:pt>
                <c:pt idx="53">
                  <c:v>17Lf-27F-50</c:v>
                </c:pt>
                <c:pt idx="54">
                  <c:v>17Lf-27F-37</c:v>
                </c:pt>
                <c:pt idx="55">
                  <c:v>12Lf-10F-53</c:v>
                </c:pt>
                <c:pt idx="56">
                  <c:v>12Lf-42F-40</c:v>
                </c:pt>
                <c:pt idx="57">
                  <c:v>12Lf-55F-40</c:v>
                </c:pt>
                <c:pt idx="58">
                  <c:v>12Lf-55PT-27</c:v>
                </c:pt>
                <c:pt idx="59">
                  <c:v>12Lf-17PT-40</c:v>
                </c:pt>
                <c:pt idx="60">
                  <c:v>12Lf-78PT-40</c:v>
                </c:pt>
                <c:pt idx="61">
                  <c:v>12Lf-10PT-90</c:v>
                </c:pt>
                <c:pt idx="62">
                  <c:v>12Lf-10F-90</c:v>
                </c:pt>
                <c:pt idx="63">
                  <c:v>12Lf-27F-53</c:v>
                </c:pt>
                <c:pt idx="64">
                  <c:v>12Lf-17F-90</c:v>
                </c:pt>
                <c:pt idx="65">
                  <c:v>12Lf-75PT-27</c:v>
                </c:pt>
                <c:pt idx="66">
                  <c:v>L12-20PT-3</c:v>
                </c:pt>
                <c:pt idx="67">
                  <c:v>L12-40F-3KL</c:v>
                </c:pt>
                <c:pt idx="68">
                  <c:v>D7-12PT-3</c:v>
                </c:pt>
                <c:pt idx="69">
                  <c:v>12L-55S-22</c:v>
                </c:pt>
                <c:pt idx="70">
                  <c:v>L12-30F-6</c:v>
                </c:pt>
                <c:pt idx="71">
                  <c:v>12Lf-42PT-40</c:v>
                </c:pt>
                <c:pt idx="72">
                  <c:v>12Lf-27PT-53</c:v>
                </c:pt>
                <c:pt idx="73">
                  <c:v>12Lf-42F-53</c:v>
                </c:pt>
                <c:pt idx="74">
                  <c:v>17Lf-17F-87</c:v>
                </c:pt>
                <c:pt idx="75">
                  <c:v>12Lf-17PT-53</c:v>
                </c:pt>
                <c:pt idx="76">
                  <c:v>D7-6PT-3</c:v>
                </c:pt>
                <c:pt idx="77">
                  <c:v>17Lf-50F-37</c:v>
                </c:pt>
                <c:pt idx="78">
                  <c:v>17Lf-17F-37</c:v>
                </c:pt>
                <c:pt idx="79">
                  <c:v>12Lf-27PT-40</c:v>
                </c:pt>
                <c:pt idx="80">
                  <c:v>12Lf-55F-53</c:v>
                </c:pt>
                <c:pt idx="81">
                  <c:v>12L-100S-22MI</c:v>
                </c:pt>
                <c:pt idx="82">
                  <c:v>12Lf-55PT-40</c:v>
                </c:pt>
                <c:pt idx="83">
                  <c:v>L12-80PT-4</c:v>
                </c:pt>
                <c:pt idx="84">
                  <c:v>L12-12F-3</c:v>
                </c:pt>
                <c:pt idx="85">
                  <c:v>L12-20PT-10</c:v>
                </c:pt>
                <c:pt idx="86">
                  <c:v>L12-30F-10</c:v>
                </c:pt>
                <c:pt idx="87">
                  <c:v>LS2L-03EL</c:v>
                </c:pt>
                <c:pt idx="88">
                  <c:v>L7-6PT-3</c:v>
                </c:pt>
              </c:strCache>
            </c:strRef>
          </c:cat>
          <c:val>
            <c:numRef>
              <c:f>'Model별 생산현황1'!$E$2:$E$90</c:f>
              <c:numCache>
                <c:formatCode>#,##0_);\(#,##0\)</c:formatCode>
                <c:ptCount val="89"/>
                <c:pt idx="0">
                  <c:v>1831</c:v>
                </c:pt>
                <c:pt idx="1">
                  <c:v>1050</c:v>
                </c:pt>
                <c:pt idx="2">
                  <c:v>614</c:v>
                </c:pt>
                <c:pt idx="3">
                  <c:v>422</c:v>
                </c:pt>
                <c:pt idx="4">
                  <c:v>380</c:v>
                </c:pt>
                <c:pt idx="5">
                  <c:v>345</c:v>
                </c:pt>
                <c:pt idx="6">
                  <c:v>301</c:v>
                </c:pt>
                <c:pt idx="7">
                  <c:v>210</c:v>
                </c:pt>
                <c:pt idx="8">
                  <c:v>198</c:v>
                </c:pt>
                <c:pt idx="9">
                  <c:v>180</c:v>
                </c:pt>
                <c:pt idx="10">
                  <c:v>159</c:v>
                </c:pt>
                <c:pt idx="11">
                  <c:v>159</c:v>
                </c:pt>
                <c:pt idx="12">
                  <c:v>147</c:v>
                </c:pt>
                <c:pt idx="13">
                  <c:v>114</c:v>
                </c:pt>
                <c:pt idx="14">
                  <c:v>108</c:v>
                </c:pt>
                <c:pt idx="15">
                  <c:v>102</c:v>
                </c:pt>
                <c:pt idx="16">
                  <c:v>101</c:v>
                </c:pt>
                <c:pt idx="17">
                  <c:v>94</c:v>
                </c:pt>
                <c:pt idx="18">
                  <c:v>94</c:v>
                </c:pt>
                <c:pt idx="19">
                  <c:v>81</c:v>
                </c:pt>
                <c:pt idx="20">
                  <c:v>78</c:v>
                </c:pt>
                <c:pt idx="21">
                  <c:v>77</c:v>
                </c:pt>
                <c:pt idx="22">
                  <c:v>71</c:v>
                </c:pt>
                <c:pt idx="23">
                  <c:v>70</c:v>
                </c:pt>
                <c:pt idx="24">
                  <c:v>69</c:v>
                </c:pt>
                <c:pt idx="25">
                  <c:v>66</c:v>
                </c:pt>
                <c:pt idx="26">
                  <c:v>60</c:v>
                </c:pt>
                <c:pt idx="27">
                  <c:v>52</c:v>
                </c:pt>
                <c:pt idx="28">
                  <c:v>50</c:v>
                </c:pt>
                <c:pt idx="29">
                  <c:v>50</c:v>
                </c:pt>
                <c:pt idx="30">
                  <c:v>46</c:v>
                </c:pt>
                <c:pt idx="31">
                  <c:v>44</c:v>
                </c:pt>
                <c:pt idx="32">
                  <c:v>44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38</c:v>
                </c:pt>
                <c:pt idx="37">
                  <c:v>35</c:v>
                </c:pt>
                <c:pt idx="38">
                  <c:v>35</c:v>
                </c:pt>
                <c:pt idx="39">
                  <c:v>32</c:v>
                </c:pt>
                <c:pt idx="40">
                  <c:v>31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29</c:v>
                </c:pt>
                <c:pt idx="46">
                  <c:v>24</c:v>
                </c:pt>
                <c:pt idx="47">
                  <c:v>23</c:v>
                </c:pt>
                <c:pt idx="48">
                  <c:v>21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19</c:v>
                </c:pt>
                <c:pt idx="57">
                  <c:v>17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14</c:v>
                </c:pt>
                <c:pt idx="66">
                  <c:v>11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10</c:v>
                </c:pt>
                <c:pt idx="72">
                  <c:v>10</c:v>
                </c:pt>
                <c:pt idx="73">
                  <c:v>10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6</c:v>
                </c:pt>
                <c:pt idx="80">
                  <c:v>5</c:v>
                </c:pt>
                <c:pt idx="81">
                  <c:v>5</c:v>
                </c:pt>
                <c:pt idx="82">
                  <c:v>3</c:v>
                </c:pt>
                <c:pt idx="83">
                  <c:v>2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A2D-4DE6-BC91-B7D202D53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568438152"/>
        <c:axId val="568438808"/>
      </c:barChart>
      <c:catAx>
        <c:axId val="56843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8438808"/>
        <c:crosses val="autoZero"/>
        <c:auto val="1"/>
        <c:lblAlgn val="ctr"/>
        <c:lblOffset val="100"/>
        <c:noMultiLvlLbl val="0"/>
      </c:catAx>
      <c:valAx>
        <c:axId val="56843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8438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Model</a:t>
            </a:r>
            <a:r>
              <a:rPr lang="en-US" altLang="ko-KR" baseline="0"/>
              <a:t> </a:t>
            </a:r>
            <a:r>
              <a:rPr lang="ko-KR" altLang="en-US" baseline="0"/>
              <a:t>별 점유</a:t>
            </a:r>
            <a:r>
              <a:rPr lang="en-US" altLang="ko-KR" baseline="0"/>
              <a:t>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23-4970-8031-8324D34506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23-4970-8031-8324D34506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23-4970-8031-8324D34506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23-4970-8031-8324D34506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23-4970-8031-8324D34506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23-4970-8031-8324D34506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23-4970-8031-8324D34506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23-4970-8031-8324D34506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23-4970-8031-8324D345067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23-4970-8031-8324D345067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23-4970-8031-8324D345067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623-4970-8031-8324D345067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623-4970-8031-8324D345067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623-4970-8031-8324D345067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623-4970-8031-8324D345067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623-4970-8031-8324D345067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623-4970-8031-8324D345067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623-4970-8031-8324D345067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623-4970-8031-8324D345067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623-4970-8031-8324D345067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623-4970-8031-8324D345067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623-4970-8031-8324D345067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623-4970-8031-8324D345067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623-4970-8031-8324D345067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623-4970-8031-8324D345067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623-4970-8031-8324D345067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623-4970-8031-8324D345067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623-4970-8031-8324D345067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623-4970-8031-8324D345067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623-4970-8031-8324D345067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623-4970-8031-8324D345067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623-4970-8031-8324D345067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623-4970-8031-8324D345067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623-4970-8031-8324D345067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623-4970-8031-8324D3450671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623-4970-8031-8324D3450671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623-4970-8031-8324D3450671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623-4970-8031-8324D3450671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623-4970-8031-8324D3450671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623-4970-8031-8324D3450671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623-4970-8031-8324D3450671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623-4970-8031-8324D3450671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623-4970-8031-8324D3450671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623-4970-8031-8324D3450671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623-4970-8031-8324D3450671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623-4970-8031-8324D3450671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623-4970-8031-8324D3450671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623-4970-8031-8324D3450671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623-4970-8031-8324D3450671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623-4970-8031-8324D3450671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623-4970-8031-8324D3450671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623-4970-8031-8324D3450671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623-4970-8031-8324D3450671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623-4970-8031-8324D3450671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0623-4970-8031-8324D3450671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0623-4970-8031-8324D3450671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0623-4970-8031-8324D3450671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0623-4970-8031-8324D3450671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0623-4970-8031-8324D3450671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0623-4970-8031-8324D3450671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0623-4970-8031-8324D3450671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0623-4970-8031-8324D3450671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0623-4970-8031-8324D3450671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0623-4970-8031-8324D3450671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0623-4970-8031-8324D3450671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0623-4970-8031-8324D3450671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0623-4970-8031-8324D3450671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0623-4970-8031-8324D3450671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0623-4970-8031-8324D3450671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0623-4970-8031-8324D3450671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0623-4970-8031-8324D3450671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0623-4970-8031-8324D3450671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0623-4970-8031-8324D3450671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0623-4970-8031-8324D3450671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0623-4970-8031-8324D3450671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0623-4970-8031-8324D3450671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0623-4970-8031-8324D3450671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0623-4970-8031-8324D3450671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0623-4970-8031-8324D3450671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0623-4970-8031-8324D3450671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0623-4970-8031-8324D3450671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0623-4970-8031-8324D3450671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0623-4970-8031-8324D3450671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0623-4970-8031-8324D3450671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0623-4970-8031-8324D34506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'Model별 생산현황1'!$B$2:$B$86</c:f>
              <c:strCache>
                <c:ptCount val="85"/>
                <c:pt idx="0">
                  <c:v>L12-20F-3</c:v>
                </c:pt>
                <c:pt idx="1">
                  <c:v>L12-40F-3</c:v>
                </c:pt>
                <c:pt idx="2">
                  <c:v>12Lf-12F-27</c:v>
                </c:pt>
                <c:pt idx="3">
                  <c:v>L12-20PT-3ES</c:v>
                </c:pt>
                <c:pt idx="4">
                  <c:v>12Lf-100F-27</c:v>
                </c:pt>
                <c:pt idx="5">
                  <c:v>L12-40PT-3</c:v>
                </c:pt>
                <c:pt idx="6">
                  <c:v>L12-100PT-3MI</c:v>
                </c:pt>
                <c:pt idx="7">
                  <c:v>L12-100F-3</c:v>
                </c:pt>
                <c:pt idx="8">
                  <c:v>L12-80F-4</c:v>
                </c:pt>
                <c:pt idx="9">
                  <c:v>D12-12PT-3</c:v>
                </c:pt>
                <c:pt idx="10">
                  <c:v>12Lf-78F-53</c:v>
                </c:pt>
                <c:pt idx="11">
                  <c:v>12Lf-35F-27</c:v>
                </c:pt>
                <c:pt idx="12">
                  <c:v>12Lf-20PT-27</c:v>
                </c:pt>
                <c:pt idx="13">
                  <c:v>12Lf-20F-27</c:v>
                </c:pt>
                <c:pt idx="14">
                  <c:v>12Lf-17F-40</c:v>
                </c:pt>
                <c:pt idx="15">
                  <c:v>L12-30F-4</c:v>
                </c:pt>
                <c:pt idx="16">
                  <c:v>L12-80F-6</c:v>
                </c:pt>
                <c:pt idx="17">
                  <c:v>12Lf-12PT-27</c:v>
                </c:pt>
                <c:pt idx="18">
                  <c:v>12Lf-17F-53</c:v>
                </c:pt>
                <c:pt idx="19">
                  <c:v>12L-100S-22</c:v>
                </c:pt>
                <c:pt idx="20">
                  <c:v>12Lf-35PT-27</c:v>
                </c:pt>
                <c:pt idx="21">
                  <c:v>12Lf-100PT-27</c:v>
                </c:pt>
                <c:pt idx="22">
                  <c:v>D12-12F-3</c:v>
                </c:pt>
                <c:pt idx="23">
                  <c:v>12D-12S-22</c:v>
                </c:pt>
                <c:pt idx="24">
                  <c:v>12Lf-27F-90</c:v>
                </c:pt>
                <c:pt idx="25">
                  <c:v>12Lf-12PT-27EL</c:v>
                </c:pt>
                <c:pt idx="26">
                  <c:v>12Lf-78PT-53</c:v>
                </c:pt>
                <c:pt idx="27">
                  <c:v>L12-20F-6</c:v>
                </c:pt>
                <c:pt idx="28">
                  <c:v>17Lf-20F-27</c:v>
                </c:pt>
                <c:pt idx="29">
                  <c:v>L12-80F-4_AM</c:v>
                </c:pt>
                <c:pt idx="30">
                  <c:v>17Lf-50F-87</c:v>
                </c:pt>
                <c:pt idx="31">
                  <c:v>12Lf-10F-40</c:v>
                </c:pt>
                <c:pt idx="32">
                  <c:v>12Lf-55F-27</c:v>
                </c:pt>
                <c:pt idx="33">
                  <c:v>D12-6PT-3</c:v>
                </c:pt>
                <c:pt idx="34">
                  <c:v>17Lf-35F-27</c:v>
                </c:pt>
                <c:pt idx="35">
                  <c:v>17Lf-50F-50</c:v>
                </c:pt>
                <c:pt idx="36">
                  <c:v>12Lf-78F-40</c:v>
                </c:pt>
                <c:pt idx="37">
                  <c:v>17Lf-70F-27</c:v>
                </c:pt>
                <c:pt idx="38">
                  <c:v>12Lf-75F-27</c:v>
                </c:pt>
                <c:pt idx="39">
                  <c:v>12Lf-27PT-90</c:v>
                </c:pt>
                <c:pt idx="40">
                  <c:v>12Lf-27F-40</c:v>
                </c:pt>
                <c:pt idx="41">
                  <c:v>12D-7S-15</c:v>
                </c:pt>
                <c:pt idx="42">
                  <c:v>12Lf-17PT-90</c:v>
                </c:pt>
                <c:pt idx="43">
                  <c:v>12Df-12F-27</c:v>
                </c:pt>
                <c:pt idx="44">
                  <c:v>12L-35S-22</c:v>
                </c:pt>
                <c:pt idx="45">
                  <c:v>12D-12S-15</c:v>
                </c:pt>
                <c:pt idx="46">
                  <c:v>17Lf-27F-87</c:v>
                </c:pt>
                <c:pt idx="47">
                  <c:v>12Lf-78PT-53MG</c:v>
                </c:pt>
                <c:pt idx="48">
                  <c:v>12Lf-55PT-53</c:v>
                </c:pt>
                <c:pt idx="49">
                  <c:v>D12-6F-3</c:v>
                </c:pt>
                <c:pt idx="50">
                  <c:v>12Lf-10PT-40</c:v>
                </c:pt>
                <c:pt idx="51">
                  <c:v>12Lf-42PT-53</c:v>
                </c:pt>
                <c:pt idx="52">
                  <c:v>17Lf-17F-50</c:v>
                </c:pt>
                <c:pt idx="53">
                  <c:v>17Lf-27F-50</c:v>
                </c:pt>
                <c:pt idx="54">
                  <c:v>17Lf-27F-37</c:v>
                </c:pt>
                <c:pt idx="55">
                  <c:v>12Lf-10F-53</c:v>
                </c:pt>
                <c:pt idx="56">
                  <c:v>12Lf-42F-40</c:v>
                </c:pt>
                <c:pt idx="57">
                  <c:v>12Lf-55F-40</c:v>
                </c:pt>
                <c:pt idx="58">
                  <c:v>12Lf-55PT-27</c:v>
                </c:pt>
                <c:pt idx="59">
                  <c:v>12Lf-17PT-40</c:v>
                </c:pt>
                <c:pt idx="60">
                  <c:v>12Lf-78PT-40</c:v>
                </c:pt>
                <c:pt idx="61">
                  <c:v>12Lf-10PT-90</c:v>
                </c:pt>
                <c:pt idx="62">
                  <c:v>12Lf-10F-90</c:v>
                </c:pt>
                <c:pt idx="63">
                  <c:v>12Lf-27F-53</c:v>
                </c:pt>
                <c:pt idx="64">
                  <c:v>12Lf-17F-90</c:v>
                </c:pt>
                <c:pt idx="65">
                  <c:v>12Lf-75PT-27</c:v>
                </c:pt>
                <c:pt idx="66">
                  <c:v>L12-20PT-3</c:v>
                </c:pt>
                <c:pt idx="67">
                  <c:v>L12-40F-3KL</c:v>
                </c:pt>
                <c:pt idx="68">
                  <c:v>D7-12PT-3</c:v>
                </c:pt>
                <c:pt idx="69">
                  <c:v>12L-55S-22</c:v>
                </c:pt>
                <c:pt idx="70">
                  <c:v>L12-30F-6</c:v>
                </c:pt>
                <c:pt idx="71">
                  <c:v>12Lf-42PT-40</c:v>
                </c:pt>
                <c:pt idx="72">
                  <c:v>12Lf-27PT-53</c:v>
                </c:pt>
                <c:pt idx="73">
                  <c:v>12Lf-42F-53</c:v>
                </c:pt>
                <c:pt idx="74">
                  <c:v>17Lf-17F-87</c:v>
                </c:pt>
                <c:pt idx="75">
                  <c:v>12Lf-17PT-53</c:v>
                </c:pt>
                <c:pt idx="76">
                  <c:v>D7-6PT-3</c:v>
                </c:pt>
                <c:pt idx="77">
                  <c:v>17Lf-50F-37</c:v>
                </c:pt>
                <c:pt idx="78">
                  <c:v>17Lf-17F-37</c:v>
                </c:pt>
                <c:pt idx="79">
                  <c:v>12Lf-27PT-40</c:v>
                </c:pt>
                <c:pt idx="80">
                  <c:v>12Lf-55F-53</c:v>
                </c:pt>
                <c:pt idx="81">
                  <c:v>12L-100S-22MI</c:v>
                </c:pt>
                <c:pt idx="82">
                  <c:v>12Lf-55PT-40</c:v>
                </c:pt>
                <c:pt idx="83">
                  <c:v>L12-80PT-4</c:v>
                </c:pt>
                <c:pt idx="84">
                  <c:v>L12-12F-3</c:v>
                </c:pt>
              </c:strCache>
            </c:strRef>
          </c:cat>
          <c:val>
            <c:numRef>
              <c:f>'Model별 생산현황1'!$F$2:$F$86</c:f>
              <c:numCache>
                <c:formatCode>#,##0.00_);\(#,##0.00\)</c:formatCode>
                <c:ptCount val="85"/>
                <c:pt idx="0">
                  <c:v>21.732937685459941</c:v>
                </c:pt>
                <c:pt idx="1">
                  <c:v>12.462908011869436</c:v>
                </c:pt>
                <c:pt idx="2">
                  <c:v>7.2878338278931754</c:v>
                </c:pt>
                <c:pt idx="3">
                  <c:v>5.0089020771513351</c:v>
                </c:pt>
                <c:pt idx="4">
                  <c:v>4.5103857566765582</c:v>
                </c:pt>
                <c:pt idx="5">
                  <c:v>4.094955489614243</c:v>
                </c:pt>
                <c:pt idx="6">
                  <c:v>3.5727002967359049</c:v>
                </c:pt>
                <c:pt idx="7">
                  <c:v>2.4925816023738872</c:v>
                </c:pt>
                <c:pt idx="8">
                  <c:v>2.3501483679525221</c:v>
                </c:pt>
                <c:pt idx="9">
                  <c:v>2.1364985163204748</c:v>
                </c:pt>
                <c:pt idx="10">
                  <c:v>1.8872403560830862</c:v>
                </c:pt>
                <c:pt idx="11">
                  <c:v>1.8872403560830862</c:v>
                </c:pt>
                <c:pt idx="12">
                  <c:v>1.7448071216617211</c:v>
                </c:pt>
                <c:pt idx="13">
                  <c:v>1.3531157270029674</c:v>
                </c:pt>
                <c:pt idx="14">
                  <c:v>1.2818991097922849</c:v>
                </c:pt>
                <c:pt idx="15">
                  <c:v>1.2106824925816024</c:v>
                </c:pt>
                <c:pt idx="16">
                  <c:v>1.1988130563798221</c:v>
                </c:pt>
                <c:pt idx="17">
                  <c:v>1.1157270029673592</c:v>
                </c:pt>
                <c:pt idx="18">
                  <c:v>1.1157270029673592</c:v>
                </c:pt>
                <c:pt idx="19">
                  <c:v>0.96142433234421365</c:v>
                </c:pt>
                <c:pt idx="20">
                  <c:v>0.9258160237388724</c:v>
                </c:pt>
                <c:pt idx="21">
                  <c:v>0.91394658753709201</c:v>
                </c:pt>
                <c:pt idx="22">
                  <c:v>0.84272997032640951</c:v>
                </c:pt>
                <c:pt idx="23">
                  <c:v>0.83086053412462912</c:v>
                </c:pt>
                <c:pt idx="24">
                  <c:v>0.81899109792284863</c:v>
                </c:pt>
                <c:pt idx="25">
                  <c:v>0.78338278931750738</c:v>
                </c:pt>
                <c:pt idx="26">
                  <c:v>0.71216617210682498</c:v>
                </c:pt>
                <c:pt idx="27">
                  <c:v>0.6172106824925816</c:v>
                </c:pt>
                <c:pt idx="28">
                  <c:v>0.59347181008902072</c:v>
                </c:pt>
                <c:pt idx="29">
                  <c:v>0.59347181008902072</c:v>
                </c:pt>
                <c:pt idx="30">
                  <c:v>0.54599406528189909</c:v>
                </c:pt>
                <c:pt idx="31">
                  <c:v>0.52225519287833833</c:v>
                </c:pt>
                <c:pt idx="32">
                  <c:v>0.52225519287833833</c:v>
                </c:pt>
                <c:pt idx="33">
                  <c:v>0.47477744807121663</c:v>
                </c:pt>
                <c:pt idx="34">
                  <c:v>0.47477744807121663</c:v>
                </c:pt>
                <c:pt idx="35">
                  <c:v>0.47477744807121663</c:v>
                </c:pt>
                <c:pt idx="36">
                  <c:v>0.45103857566765576</c:v>
                </c:pt>
                <c:pt idx="37">
                  <c:v>0.41543026706231456</c:v>
                </c:pt>
                <c:pt idx="38">
                  <c:v>0.41543026706231456</c:v>
                </c:pt>
                <c:pt idx="39">
                  <c:v>0.37982195845697331</c:v>
                </c:pt>
                <c:pt idx="40">
                  <c:v>0.36795252225519287</c:v>
                </c:pt>
                <c:pt idx="41">
                  <c:v>0.35608308605341249</c:v>
                </c:pt>
                <c:pt idx="42">
                  <c:v>0.35608308605341249</c:v>
                </c:pt>
                <c:pt idx="43">
                  <c:v>0.35608308605341249</c:v>
                </c:pt>
                <c:pt idx="44">
                  <c:v>0.35608308605341249</c:v>
                </c:pt>
                <c:pt idx="45">
                  <c:v>0.34421364985163205</c:v>
                </c:pt>
                <c:pt idx="46">
                  <c:v>0.28486646884272998</c:v>
                </c:pt>
                <c:pt idx="47">
                  <c:v>0.27299703264094954</c:v>
                </c:pt>
                <c:pt idx="48">
                  <c:v>0.24925816023738873</c:v>
                </c:pt>
                <c:pt idx="49">
                  <c:v>0.23738872403560832</c:v>
                </c:pt>
                <c:pt idx="50">
                  <c:v>0.23738872403560832</c:v>
                </c:pt>
                <c:pt idx="51">
                  <c:v>0.23738872403560832</c:v>
                </c:pt>
                <c:pt idx="52">
                  <c:v>0.23738872403560832</c:v>
                </c:pt>
                <c:pt idx="53">
                  <c:v>0.23738872403560832</c:v>
                </c:pt>
                <c:pt idx="54">
                  <c:v>0.23738872403560832</c:v>
                </c:pt>
                <c:pt idx="55">
                  <c:v>0.23738872403560832</c:v>
                </c:pt>
                <c:pt idx="56">
                  <c:v>0.22551928783382788</c:v>
                </c:pt>
                <c:pt idx="57">
                  <c:v>0.20178041543026706</c:v>
                </c:pt>
                <c:pt idx="58">
                  <c:v>0.17804154302670624</c:v>
                </c:pt>
                <c:pt idx="59">
                  <c:v>0.17804154302670624</c:v>
                </c:pt>
                <c:pt idx="60">
                  <c:v>0.17804154302670624</c:v>
                </c:pt>
                <c:pt idx="61">
                  <c:v>0.17804154302670624</c:v>
                </c:pt>
                <c:pt idx="62">
                  <c:v>0.17804154302670624</c:v>
                </c:pt>
                <c:pt idx="63">
                  <c:v>0.17804154302670624</c:v>
                </c:pt>
                <c:pt idx="64">
                  <c:v>0.17804154302670624</c:v>
                </c:pt>
                <c:pt idx="65">
                  <c:v>0.16617210682492581</c:v>
                </c:pt>
                <c:pt idx="66">
                  <c:v>0.13056379821958458</c:v>
                </c:pt>
                <c:pt idx="67">
                  <c:v>0.11869436201780416</c:v>
                </c:pt>
                <c:pt idx="68">
                  <c:v>0.11869436201780416</c:v>
                </c:pt>
                <c:pt idx="69">
                  <c:v>0.11869436201780416</c:v>
                </c:pt>
                <c:pt idx="70">
                  <c:v>0.11869436201780416</c:v>
                </c:pt>
                <c:pt idx="71">
                  <c:v>0.11869436201780416</c:v>
                </c:pt>
                <c:pt idx="72">
                  <c:v>0.11869436201780416</c:v>
                </c:pt>
                <c:pt idx="73">
                  <c:v>0.11869436201780416</c:v>
                </c:pt>
                <c:pt idx="74">
                  <c:v>0.11869436201780416</c:v>
                </c:pt>
                <c:pt idx="75">
                  <c:v>0.11869436201780416</c:v>
                </c:pt>
                <c:pt idx="76">
                  <c:v>0.11869436201780416</c:v>
                </c:pt>
                <c:pt idx="77">
                  <c:v>0.11869436201780416</c:v>
                </c:pt>
                <c:pt idx="78">
                  <c:v>0.11869436201780416</c:v>
                </c:pt>
                <c:pt idx="79">
                  <c:v>7.1216617210682495E-2</c:v>
                </c:pt>
                <c:pt idx="80">
                  <c:v>5.9347181008902079E-2</c:v>
                </c:pt>
                <c:pt idx="81">
                  <c:v>5.9347181008902079E-2</c:v>
                </c:pt>
                <c:pt idx="82">
                  <c:v>3.5608308605341248E-2</c:v>
                </c:pt>
                <c:pt idx="83">
                  <c:v>2.3738872403560832E-2</c:v>
                </c:pt>
                <c:pt idx="84">
                  <c:v>1.1869436201780416E-2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F2-4856-BEC0-2E19AA0EB0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B-0623-4970-8031-8324D345067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D-0623-4970-8031-8324D345067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AF-0623-4970-8031-8324D345067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1-0623-4970-8031-8324D345067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3-0623-4970-8031-8324D345067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5-0623-4970-8031-8324D345067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7-0623-4970-8031-8324D345067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9-0623-4970-8031-8324D345067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B-0623-4970-8031-8324D345067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D-0623-4970-8031-8324D345067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BF-0623-4970-8031-8324D345067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1-0623-4970-8031-8324D345067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3-0623-4970-8031-8324D345067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5-0623-4970-8031-8324D345067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7-0623-4970-8031-8324D345067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9-0623-4970-8031-8324D345067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B-0623-4970-8031-8324D3450671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D-0623-4970-8031-8324D3450671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CF-0623-4970-8031-8324D3450671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1-0623-4970-8031-8324D3450671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3-0623-4970-8031-8324D3450671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5-0623-4970-8031-8324D3450671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7-0623-4970-8031-8324D3450671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9-0623-4970-8031-8324D3450671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B-0623-4970-8031-8324D3450671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D-0623-4970-8031-8324D3450671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DF-0623-4970-8031-8324D3450671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1-0623-4970-8031-8324D3450671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3-0623-4970-8031-8324D3450671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5-0623-4970-8031-8324D3450671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7-0623-4970-8031-8324D3450671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9-0623-4970-8031-8324D3450671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B-0623-4970-8031-8324D3450671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D-0623-4970-8031-8324D3450671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EF-0623-4970-8031-8324D3450671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1-0623-4970-8031-8324D3450671}"/>
                    </c:ext>
                  </c:extLst>
                </c:dPt>
                <c:dPt>
                  <c:idx val="3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3-0623-4970-8031-8324D3450671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5-0623-4970-8031-8324D3450671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7-0623-4970-8031-8324D3450671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9-0623-4970-8031-8324D3450671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B-0623-4970-8031-8324D3450671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D-0623-4970-8031-8324D3450671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FF-0623-4970-8031-8324D3450671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1-0623-4970-8031-8324D3450671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3-0623-4970-8031-8324D3450671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5-0623-4970-8031-8324D3450671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7-0623-4970-8031-8324D3450671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9-0623-4970-8031-8324D3450671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B-0623-4970-8031-8324D3450671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D-0623-4970-8031-8324D3450671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0F-0623-4970-8031-8324D3450671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1-0623-4970-8031-8324D3450671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3-0623-4970-8031-8324D3450671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5-0623-4970-8031-8324D3450671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7-0623-4970-8031-8324D3450671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9-0623-4970-8031-8324D3450671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B-0623-4970-8031-8324D3450671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D-0623-4970-8031-8324D3450671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1F-0623-4970-8031-8324D3450671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1-0623-4970-8031-8324D3450671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3-0623-4970-8031-8324D3450671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5-0623-4970-8031-8324D3450671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7-0623-4970-8031-8324D3450671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9-0623-4970-8031-8324D3450671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B-0623-4970-8031-8324D3450671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D-0623-4970-8031-8324D3450671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2F-0623-4970-8031-8324D3450671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1-0623-4970-8031-8324D3450671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3-0623-4970-8031-8324D3450671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5-0623-4970-8031-8324D3450671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7-0623-4970-8031-8324D3450671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9-0623-4970-8031-8324D3450671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B-0623-4970-8031-8324D3450671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D-0623-4970-8031-8324D3450671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3F-0623-4970-8031-8324D3450671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1-0623-4970-8031-8324D3450671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3-0623-4970-8031-8324D3450671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5-0623-4970-8031-8324D3450671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7-0623-4970-8031-8324D3450671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9-0623-4970-8031-8324D3450671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B-0623-4970-8031-8324D3450671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D-0623-4970-8031-8324D3450671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4F-0623-4970-8031-8324D3450671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51-0623-4970-8031-8324D3450671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153-0623-4970-8031-8324D345067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'Model별 생산현황1'!$B$2:$B$86</c15:sqref>
                        </c15:formulaRef>
                      </c:ext>
                    </c:extLst>
                    <c:strCache>
                      <c:ptCount val="85"/>
                      <c:pt idx="0">
                        <c:v>L12-20F-3</c:v>
                      </c:pt>
                      <c:pt idx="1">
                        <c:v>L12-40F-3</c:v>
                      </c:pt>
                      <c:pt idx="2">
                        <c:v>12Lf-12F-27</c:v>
                      </c:pt>
                      <c:pt idx="3">
                        <c:v>L12-20PT-3ES</c:v>
                      </c:pt>
                      <c:pt idx="4">
                        <c:v>12Lf-100F-27</c:v>
                      </c:pt>
                      <c:pt idx="5">
                        <c:v>L12-40PT-3</c:v>
                      </c:pt>
                      <c:pt idx="6">
                        <c:v>L12-100PT-3MI</c:v>
                      </c:pt>
                      <c:pt idx="7">
                        <c:v>L12-100F-3</c:v>
                      </c:pt>
                      <c:pt idx="8">
                        <c:v>L12-80F-4</c:v>
                      </c:pt>
                      <c:pt idx="9">
                        <c:v>D12-12PT-3</c:v>
                      </c:pt>
                      <c:pt idx="10">
                        <c:v>12Lf-78F-53</c:v>
                      </c:pt>
                      <c:pt idx="11">
                        <c:v>12Lf-35F-27</c:v>
                      </c:pt>
                      <c:pt idx="12">
                        <c:v>12Lf-20PT-27</c:v>
                      </c:pt>
                      <c:pt idx="13">
                        <c:v>12Lf-20F-27</c:v>
                      </c:pt>
                      <c:pt idx="14">
                        <c:v>12Lf-17F-40</c:v>
                      </c:pt>
                      <c:pt idx="15">
                        <c:v>L12-30F-4</c:v>
                      </c:pt>
                      <c:pt idx="16">
                        <c:v>L12-80F-6</c:v>
                      </c:pt>
                      <c:pt idx="17">
                        <c:v>12Lf-12PT-27</c:v>
                      </c:pt>
                      <c:pt idx="18">
                        <c:v>12Lf-17F-53</c:v>
                      </c:pt>
                      <c:pt idx="19">
                        <c:v>12L-100S-22</c:v>
                      </c:pt>
                      <c:pt idx="20">
                        <c:v>12Lf-35PT-27</c:v>
                      </c:pt>
                      <c:pt idx="21">
                        <c:v>12Lf-100PT-27</c:v>
                      </c:pt>
                      <c:pt idx="22">
                        <c:v>D12-12F-3</c:v>
                      </c:pt>
                      <c:pt idx="23">
                        <c:v>12D-12S-22</c:v>
                      </c:pt>
                      <c:pt idx="24">
                        <c:v>12Lf-27F-90</c:v>
                      </c:pt>
                      <c:pt idx="25">
                        <c:v>12Lf-12PT-27EL</c:v>
                      </c:pt>
                      <c:pt idx="26">
                        <c:v>12Lf-78PT-53</c:v>
                      </c:pt>
                      <c:pt idx="27">
                        <c:v>L12-20F-6</c:v>
                      </c:pt>
                      <c:pt idx="28">
                        <c:v>17Lf-20F-27</c:v>
                      </c:pt>
                      <c:pt idx="29">
                        <c:v>L12-80F-4_AM</c:v>
                      </c:pt>
                      <c:pt idx="30">
                        <c:v>17Lf-50F-87</c:v>
                      </c:pt>
                      <c:pt idx="31">
                        <c:v>12Lf-10F-40</c:v>
                      </c:pt>
                      <c:pt idx="32">
                        <c:v>12Lf-55F-27</c:v>
                      </c:pt>
                      <c:pt idx="33">
                        <c:v>D12-6PT-3</c:v>
                      </c:pt>
                      <c:pt idx="34">
                        <c:v>17Lf-35F-27</c:v>
                      </c:pt>
                      <c:pt idx="35">
                        <c:v>17Lf-50F-50</c:v>
                      </c:pt>
                      <c:pt idx="36">
                        <c:v>12Lf-78F-40</c:v>
                      </c:pt>
                      <c:pt idx="37">
                        <c:v>17Lf-70F-27</c:v>
                      </c:pt>
                      <c:pt idx="38">
                        <c:v>12Lf-75F-27</c:v>
                      </c:pt>
                      <c:pt idx="39">
                        <c:v>12Lf-27PT-90</c:v>
                      </c:pt>
                      <c:pt idx="40">
                        <c:v>12Lf-27F-40</c:v>
                      </c:pt>
                      <c:pt idx="41">
                        <c:v>12D-7S-15</c:v>
                      </c:pt>
                      <c:pt idx="42">
                        <c:v>12Lf-17PT-90</c:v>
                      </c:pt>
                      <c:pt idx="43">
                        <c:v>12Df-12F-27</c:v>
                      </c:pt>
                      <c:pt idx="44">
                        <c:v>12L-35S-22</c:v>
                      </c:pt>
                      <c:pt idx="45">
                        <c:v>12D-12S-15</c:v>
                      </c:pt>
                      <c:pt idx="46">
                        <c:v>17Lf-27F-87</c:v>
                      </c:pt>
                      <c:pt idx="47">
                        <c:v>12Lf-78PT-53MG</c:v>
                      </c:pt>
                      <c:pt idx="48">
                        <c:v>12Lf-55PT-53</c:v>
                      </c:pt>
                      <c:pt idx="49">
                        <c:v>D12-6F-3</c:v>
                      </c:pt>
                      <c:pt idx="50">
                        <c:v>12Lf-10PT-40</c:v>
                      </c:pt>
                      <c:pt idx="51">
                        <c:v>12Lf-42PT-53</c:v>
                      </c:pt>
                      <c:pt idx="52">
                        <c:v>17Lf-17F-50</c:v>
                      </c:pt>
                      <c:pt idx="53">
                        <c:v>17Lf-27F-50</c:v>
                      </c:pt>
                      <c:pt idx="54">
                        <c:v>17Lf-27F-37</c:v>
                      </c:pt>
                      <c:pt idx="55">
                        <c:v>12Lf-10F-53</c:v>
                      </c:pt>
                      <c:pt idx="56">
                        <c:v>12Lf-42F-40</c:v>
                      </c:pt>
                      <c:pt idx="57">
                        <c:v>12Lf-55F-40</c:v>
                      </c:pt>
                      <c:pt idx="58">
                        <c:v>12Lf-55PT-27</c:v>
                      </c:pt>
                      <c:pt idx="59">
                        <c:v>12Lf-17PT-40</c:v>
                      </c:pt>
                      <c:pt idx="60">
                        <c:v>12Lf-78PT-40</c:v>
                      </c:pt>
                      <c:pt idx="61">
                        <c:v>12Lf-10PT-90</c:v>
                      </c:pt>
                      <c:pt idx="62">
                        <c:v>12Lf-10F-90</c:v>
                      </c:pt>
                      <c:pt idx="63">
                        <c:v>12Lf-27F-53</c:v>
                      </c:pt>
                      <c:pt idx="64">
                        <c:v>12Lf-17F-90</c:v>
                      </c:pt>
                      <c:pt idx="65">
                        <c:v>12Lf-75PT-27</c:v>
                      </c:pt>
                      <c:pt idx="66">
                        <c:v>L12-20PT-3</c:v>
                      </c:pt>
                      <c:pt idx="67">
                        <c:v>L12-40F-3KL</c:v>
                      </c:pt>
                      <c:pt idx="68">
                        <c:v>D7-12PT-3</c:v>
                      </c:pt>
                      <c:pt idx="69">
                        <c:v>12L-55S-22</c:v>
                      </c:pt>
                      <c:pt idx="70">
                        <c:v>L12-30F-6</c:v>
                      </c:pt>
                      <c:pt idx="71">
                        <c:v>12Lf-42PT-40</c:v>
                      </c:pt>
                      <c:pt idx="72">
                        <c:v>12Lf-27PT-53</c:v>
                      </c:pt>
                      <c:pt idx="73">
                        <c:v>12Lf-42F-53</c:v>
                      </c:pt>
                      <c:pt idx="74">
                        <c:v>17Lf-17F-87</c:v>
                      </c:pt>
                      <c:pt idx="75">
                        <c:v>12Lf-17PT-53</c:v>
                      </c:pt>
                      <c:pt idx="76">
                        <c:v>D7-6PT-3</c:v>
                      </c:pt>
                      <c:pt idx="77">
                        <c:v>17Lf-50F-37</c:v>
                      </c:pt>
                      <c:pt idx="78">
                        <c:v>17Lf-17F-37</c:v>
                      </c:pt>
                      <c:pt idx="79">
                        <c:v>12Lf-27PT-40</c:v>
                      </c:pt>
                      <c:pt idx="80">
                        <c:v>12Lf-55F-53</c:v>
                      </c:pt>
                      <c:pt idx="81">
                        <c:v>12L-100S-22MI</c:v>
                      </c:pt>
                      <c:pt idx="82">
                        <c:v>12Lf-55PT-40</c:v>
                      </c:pt>
                      <c:pt idx="83">
                        <c:v>L12-80PT-4</c:v>
                      </c:pt>
                      <c:pt idx="84">
                        <c:v>L12-12F-3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'Model별 생산현황1'!$C$2:$C$86</c15:sqref>
                        </c15:formulaRef>
                      </c:ext>
                    </c:extLst>
                    <c:numCache>
                      <c:formatCode>#,##0_);\(#,##0\)</c:formatCode>
                      <c:ptCount val="85"/>
                      <c:pt idx="0">
                        <c:v>1841</c:v>
                      </c:pt>
                      <c:pt idx="1">
                        <c:v>1058</c:v>
                      </c:pt>
                      <c:pt idx="2">
                        <c:v>619</c:v>
                      </c:pt>
                      <c:pt idx="3">
                        <c:v>426</c:v>
                      </c:pt>
                      <c:pt idx="4">
                        <c:v>386</c:v>
                      </c:pt>
                      <c:pt idx="5">
                        <c:v>346</c:v>
                      </c:pt>
                      <c:pt idx="6">
                        <c:v>302</c:v>
                      </c:pt>
                      <c:pt idx="7">
                        <c:v>213</c:v>
                      </c:pt>
                      <c:pt idx="8">
                        <c:v>207</c:v>
                      </c:pt>
                      <c:pt idx="9">
                        <c:v>181</c:v>
                      </c:pt>
                      <c:pt idx="10">
                        <c:v>159</c:v>
                      </c:pt>
                      <c:pt idx="11">
                        <c:v>160</c:v>
                      </c:pt>
                      <c:pt idx="12">
                        <c:v>150</c:v>
                      </c:pt>
                      <c:pt idx="13">
                        <c:v>115</c:v>
                      </c:pt>
                      <c:pt idx="14">
                        <c:v>114</c:v>
                      </c:pt>
                      <c:pt idx="15">
                        <c:v>103</c:v>
                      </c:pt>
                      <c:pt idx="16">
                        <c:v>102</c:v>
                      </c:pt>
                      <c:pt idx="17">
                        <c:v>96</c:v>
                      </c:pt>
                      <c:pt idx="18">
                        <c:v>94</c:v>
                      </c:pt>
                      <c:pt idx="19">
                        <c:v>81</c:v>
                      </c:pt>
                      <c:pt idx="20">
                        <c:v>80</c:v>
                      </c:pt>
                      <c:pt idx="21">
                        <c:v>78</c:v>
                      </c:pt>
                      <c:pt idx="22">
                        <c:v>71</c:v>
                      </c:pt>
                      <c:pt idx="23">
                        <c:v>70</c:v>
                      </c:pt>
                      <c:pt idx="24">
                        <c:v>70</c:v>
                      </c:pt>
                      <c:pt idx="25">
                        <c:v>67</c:v>
                      </c:pt>
                      <c:pt idx="26">
                        <c:v>62</c:v>
                      </c:pt>
                      <c:pt idx="27">
                        <c:v>54</c:v>
                      </c:pt>
                      <c:pt idx="28">
                        <c:v>50</c:v>
                      </c:pt>
                      <c:pt idx="29">
                        <c:v>50</c:v>
                      </c:pt>
                      <c:pt idx="30">
                        <c:v>49</c:v>
                      </c:pt>
                      <c:pt idx="31">
                        <c:v>46</c:v>
                      </c:pt>
                      <c:pt idx="32">
                        <c:v>44</c:v>
                      </c:pt>
                      <c:pt idx="33">
                        <c:v>40</c:v>
                      </c:pt>
                      <c:pt idx="34">
                        <c:v>40</c:v>
                      </c:pt>
                      <c:pt idx="35">
                        <c:v>42</c:v>
                      </c:pt>
                      <c:pt idx="36">
                        <c:v>38</c:v>
                      </c:pt>
                      <c:pt idx="37">
                        <c:v>37</c:v>
                      </c:pt>
                      <c:pt idx="38">
                        <c:v>35</c:v>
                      </c:pt>
                      <c:pt idx="39">
                        <c:v>34</c:v>
                      </c:pt>
                      <c:pt idx="40">
                        <c:v>33</c:v>
                      </c:pt>
                      <c:pt idx="41">
                        <c:v>30</c:v>
                      </c:pt>
                      <c:pt idx="42">
                        <c:v>31</c:v>
                      </c:pt>
                      <c:pt idx="43">
                        <c:v>30</c:v>
                      </c:pt>
                      <c:pt idx="44">
                        <c:v>30</c:v>
                      </c:pt>
                      <c:pt idx="45">
                        <c:v>30</c:v>
                      </c:pt>
                      <c:pt idx="46">
                        <c:v>25</c:v>
                      </c:pt>
                      <c:pt idx="47">
                        <c:v>23</c:v>
                      </c:pt>
                      <c:pt idx="48">
                        <c:v>21</c:v>
                      </c:pt>
                      <c:pt idx="49">
                        <c:v>20</c:v>
                      </c:pt>
                      <c:pt idx="50">
                        <c:v>22</c:v>
                      </c:pt>
                      <c:pt idx="51">
                        <c:v>20</c:v>
                      </c:pt>
                      <c:pt idx="52">
                        <c:v>22</c:v>
                      </c:pt>
                      <c:pt idx="53">
                        <c:v>20</c:v>
                      </c:pt>
                      <c:pt idx="54">
                        <c:v>20</c:v>
                      </c:pt>
                      <c:pt idx="55">
                        <c:v>20</c:v>
                      </c:pt>
                      <c:pt idx="56">
                        <c:v>19</c:v>
                      </c:pt>
                      <c:pt idx="57">
                        <c:v>19</c:v>
                      </c:pt>
                      <c:pt idx="58">
                        <c:v>15</c:v>
                      </c:pt>
                      <c:pt idx="59">
                        <c:v>18</c:v>
                      </c:pt>
                      <c:pt idx="60">
                        <c:v>17</c:v>
                      </c:pt>
                      <c:pt idx="61">
                        <c:v>16</c:v>
                      </c:pt>
                      <c:pt idx="62">
                        <c:v>15</c:v>
                      </c:pt>
                      <c:pt idx="63">
                        <c:v>17</c:v>
                      </c:pt>
                      <c:pt idx="64">
                        <c:v>17</c:v>
                      </c:pt>
                      <c:pt idx="65">
                        <c:v>14</c:v>
                      </c:pt>
                      <c:pt idx="66">
                        <c:v>11</c:v>
                      </c:pt>
                      <c:pt idx="67">
                        <c:v>10</c:v>
                      </c:pt>
                      <c:pt idx="68">
                        <c:v>10</c:v>
                      </c:pt>
                      <c:pt idx="69">
                        <c:v>10</c:v>
                      </c:pt>
                      <c:pt idx="70">
                        <c:v>10</c:v>
                      </c:pt>
                      <c:pt idx="71">
                        <c:v>10</c:v>
                      </c:pt>
                      <c:pt idx="72">
                        <c:v>10</c:v>
                      </c:pt>
                      <c:pt idx="73">
                        <c:v>10</c:v>
                      </c:pt>
                      <c:pt idx="74">
                        <c:v>10</c:v>
                      </c:pt>
                      <c:pt idx="75">
                        <c:v>14</c:v>
                      </c:pt>
                      <c:pt idx="76">
                        <c:v>10</c:v>
                      </c:pt>
                      <c:pt idx="77">
                        <c:v>11</c:v>
                      </c:pt>
                      <c:pt idx="78">
                        <c:v>10</c:v>
                      </c:pt>
                      <c:pt idx="79">
                        <c:v>6</c:v>
                      </c:pt>
                      <c:pt idx="80">
                        <c:v>6</c:v>
                      </c:pt>
                      <c:pt idx="81">
                        <c:v>5</c:v>
                      </c:pt>
                      <c:pt idx="82">
                        <c:v>8</c:v>
                      </c:pt>
                      <c:pt idx="83">
                        <c:v>2</c:v>
                      </c:pt>
                      <c:pt idx="8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BF2-4856-BEC0-2E19AA0EB00F}"/>
                  </c:ext>
                </c:extLst>
              </c15:ser>
            </c15:filteredPieSeries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5-0623-4970-8031-8324D345067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7-0623-4970-8031-8324D345067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9-0623-4970-8031-8324D345067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B-0623-4970-8031-8324D345067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D-0623-4970-8031-8324D345067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5F-0623-4970-8031-8324D345067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1-0623-4970-8031-8324D345067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3-0623-4970-8031-8324D345067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5-0623-4970-8031-8324D345067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7-0623-4970-8031-8324D345067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9-0623-4970-8031-8324D345067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B-0623-4970-8031-8324D345067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D-0623-4970-8031-8324D345067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6F-0623-4970-8031-8324D345067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1-0623-4970-8031-8324D345067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3-0623-4970-8031-8324D345067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5-0623-4970-8031-8324D3450671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7-0623-4970-8031-8324D3450671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9-0623-4970-8031-8324D3450671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B-0623-4970-8031-8324D3450671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D-0623-4970-8031-8324D3450671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7F-0623-4970-8031-8324D3450671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1-0623-4970-8031-8324D3450671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3-0623-4970-8031-8324D3450671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5-0623-4970-8031-8324D3450671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7-0623-4970-8031-8324D3450671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9-0623-4970-8031-8324D3450671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B-0623-4970-8031-8324D3450671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D-0623-4970-8031-8324D3450671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8F-0623-4970-8031-8324D3450671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1-0623-4970-8031-8324D3450671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3-0623-4970-8031-8324D3450671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5-0623-4970-8031-8324D3450671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7-0623-4970-8031-8324D3450671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9-0623-4970-8031-8324D3450671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B-0623-4970-8031-8324D3450671}"/>
                    </c:ext>
                  </c:extLst>
                </c:dPt>
                <c:dPt>
                  <c:idx val="3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D-0623-4970-8031-8324D3450671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9F-0623-4970-8031-8324D3450671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1-0623-4970-8031-8324D3450671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3-0623-4970-8031-8324D3450671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5-0623-4970-8031-8324D3450671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7-0623-4970-8031-8324D3450671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9-0623-4970-8031-8324D3450671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B-0623-4970-8031-8324D3450671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D-0623-4970-8031-8324D3450671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AF-0623-4970-8031-8324D3450671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1-0623-4970-8031-8324D3450671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3-0623-4970-8031-8324D3450671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5-0623-4970-8031-8324D3450671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7-0623-4970-8031-8324D3450671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9-0623-4970-8031-8324D3450671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B-0623-4970-8031-8324D3450671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D-0623-4970-8031-8324D3450671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BF-0623-4970-8031-8324D3450671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1-0623-4970-8031-8324D3450671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3-0623-4970-8031-8324D3450671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5-0623-4970-8031-8324D3450671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7-0623-4970-8031-8324D3450671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9-0623-4970-8031-8324D3450671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B-0623-4970-8031-8324D3450671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D-0623-4970-8031-8324D3450671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CF-0623-4970-8031-8324D3450671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1-0623-4970-8031-8324D3450671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3-0623-4970-8031-8324D3450671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5-0623-4970-8031-8324D3450671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7-0623-4970-8031-8324D3450671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9-0623-4970-8031-8324D3450671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B-0623-4970-8031-8324D3450671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D-0623-4970-8031-8324D3450671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DF-0623-4970-8031-8324D3450671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1-0623-4970-8031-8324D3450671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3-0623-4970-8031-8324D3450671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5-0623-4970-8031-8324D3450671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7-0623-4970-8031-8324D3450671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9-0623-4970-8031-8324D3450671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B-0623-4970-8031-8324D3450671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D-0623-4970-8031-8324D3450671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EF-0623-4970-8031-8324D3450671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1-0623-4970-8031-8324D3450671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3-0623-4970-8031-8324D3450671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5-0623-4970-8031-8324D3450671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7-0623-4970-8031-8324D3450671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9-0623-4970-8031-8324D3450671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B-0623-4970-8031-8324D3450671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D-0623-4970-8031-8324D345067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'Model별 생산현황1'!$B$2:$B$86</c15:sqref>
                        </c15:formulaRef>
                      </c:ext>
                    </c:extLst>
                    <c:strCache>
                      <c:ptCount val="85"/>
                      <c:pt idx="0">
                        <c:v>L12-20F-3</c:v>
                      </c:pt>
                      <c:pt idx="1">
                        <c:v>L12-40F-3</c:v>
                      </c:pt>
                      <c:pt idx="2">
                        <c:v>12Lf-12F-27</c:v>
                      </c:pt>
                      <c:pt idx="3">
                        <c:v>L12-20PT-3ES</c:v>
                      </c:pt>
                      <c:pt idx="4">
                        <c:v>12Lf-100F-27</c:v>
                      </c:pt>
                      <c:pt idx="5">
                        <c:v>L12-40PT-3</c:v>
                      </c:pt>
                      <c:pt idx="6">
                        <c:v>L12-100PT-3MI</c:v>
                      </c:pt>
                      <c:pt idx="7">
                        <c:v>L12-100F-3</c:v>
                      </c:pt>
                      <c:pt idx="8">
                        <c:v>L12-80F-4</c:v>
                      </c:pt>
                      <c:pt idx="9">
                        <c:v>D12-12PT-3</c:v>
                      </c:pt>
                      <c:pt idx="10">
                        <c:v>12Lf-78F-53</c:v>
                      </c:pt>
                      <c:pt idx="11">
                        <c:v>12Lf-35F-27</c:v>
                      </c:pt>
                      <c:pt idx="12">
                        <c:v>12Lf-20PT-27</c:v>
                      </c:pt>
                      <c:pt idx="13">
                        <c:v>12Lf-20F-27</c:v>
                      </c:pt>
                      <c:pt idx="14">
                        <c:v>12Lf-17F-40</c:v>
                      </c:pt>
                      <c:pt idx="15">
                        <c:v>L12-30F-4</c:v>
                      </c:pt>
                      <c:pt idx="16">
                        <c:v>L12-80F-6</c:v>
                      </c:pt>
                      <c:pt idx="17">
                        <c:v>12Lf-12PT-27</c:v>
                      </c:pt>
                      <c:pt idx="18">
                        <c:v>12Lf-17F-53</c:v>
                      </c:pt>
                      <c:pt idx="19">
                        <c:v>12L-100S-22</c:v>
                      </c:pt>
                      <c:pt idx="20">
                        <c:v>12Lf-35PT-27</c:v>
                      </c:pt>
                      <c:pt idx="21">
                        <c:v>12Lf-100PT-27</c:v>
                      </c:pt>
                      <c:pt idx="22">
                        <c:v>D12-12F-3</c:v>
                      </c:pt>
                      <c:pt idx="23">
                        <c:v>12D-12S-22</c:v>
                      </c:pt>
                      <c:pt idx="24">
                        <c:v>12Lf-27F-90</c:v>
                      </c:pt>
                      <c:pt idx="25">
                        <c:v>12Lf-12PT-27EL</c:v>
                      </c:pt>
                      <c:pt idx="26">
                        <c:v>12Lf-78PT-53</c:v>
                      </c:pt>
                      <c:pt idx="27">
                        <c:v>L12-20F-6</c:v>
                      </c:pt>
                      <c:pt idx="28">
                        <c:v>17Lf-20F-27</c:v>
                      </c:pt>
                      <c:pt idx="29">
                        <c:v>L12-80F-4_AM</c:v>
                      </c:pt>
                      <c:pt idx="30">
                        <c:v>17Lf-50F-87</c:v>
                      </c:pt>
                      <c:pt idx="31">
                        <c:v>12Lf-10F-40</c:v>
                      </c:pt>
                      <c:pt idx="32">
                        <c:v>12Lf-55F-27</c:v>
                      </c:pt>
                      <c:pt idx="33">
                        <c:v>D12-6PT-3</c:v>
                      </c:pt>
                      <c:pt idx="34">
                        <c:v>17Lf-35F-27</c:v>
                      </c:pt>
                      <c:pt idx="35">
                        <c:v>17Lf-50F-50</c:v>
                      </c:pt>
                      <c:pt idx="36">
                        <c:v>12Lf-78F-40</c:v>
                      </c:pt>
                      <c:pt idx="37">
                        <c:v>17Lf-70F-27</c:v>
                      </c:pt>
                      <c:pt idx="38">
                        <c:v>12Lf-75F-27</c:v>
                      </c:pt>
                      <c:pt idx="39">
                        <c:v>12Lf-27PT-90</c:v>
                      </c:pt>
                      <c:pt idx="40">
                        <c:v>12Lf-27F-40</c:v>
                      </c:pt>
                      <c:pt idx="41">
                        <c:v>12D-7S-15</c:v>
                      </c:pt>
                      <c:pt idx="42">
                        <c:v>12Lf-17PT-90</c:v>
                      </c:pt>
                      <c:pt idx="43">
                        <c:v>12Df-12F-27</c:v>
                      </c:pt>
                      <c:pt idx="44">
                        <c:v>12L-35S-22</c:v>
                      </c:pt>
                      <c:pt idx="45">
                        <c:v>12D-12S-15</c:v>
                      </c:pt>
                      <c:pt idx="46">
                        <c:v>17Lf-27F-87</c:v>
                      </c:pt>
                      <c:pt idx="47">
                        <c:v>12Lf-78PT-53MG</c:v>
                      </c:pt>
                      <c:pt idx="48">
                        <c:v>12Lf-55PT-53</c:v>
                      </c:pt>
                      <c:pt idx="49">
                        <c:v>D12-6F-3</c:v>
                      </c:pt>
                      <c:pt idx="50">
                        <c:v>12Lf-10PT-40</c:v>
                      </c:pt>
                      <c:pt idx="51">
                        <c:v>12Lf-42PT-53</c:v>
                      </c:pt>
                      <c:pt idx="52">
                        <c:v>17Lf-17F-50</c:v>
                      </c:pt>
                      <c:pt idx="53">
                        <c:v>17Lf-27F-50</c:v>
                      </c:pt>
                      <c:pt idx="54">
                        <c:v>17Lf-27F-37</c:v>
                      </c:pt>
                      <c:pt idx="55">
                        <c:v>12Lf-10F-53</c:v>
                      </c:pt>
                      <c:pt idx="56">
                        <c:v>12Lf-42F-40</c:v>
                      </c:pt>
                      <c:pt idx="57">
                        <c:v>12Lf-55F-40</c:v>
                      </c:pt>
                      <c:pt idx="58">
                        <c:v>12Lf-55PT-27</c:v>
                      </c:pt>
                      <c:pt idx="59">
                        <c:v>12Lf-17PT-40</c:v>
                      </c:pt>
                      <c:pt idx="60">
                        <c:v>12Lf-78PT-40</c:v>
                      </c:pt>
                      <c:pt idx="61">
                        <c:v>12Lf-10PT-90</c:v>
                      </c:pt>
                      <c:pt idx="62">
                        <c:v>12Lf-10F-90</c:v>
                      </c:pt>
                      <c:pt idx="63">
                        <c:v>12Lf-27F-53</c:v>
                      </c:pt>
                      <c:pt idx="64">
                        <c:v>12Lf-17F-90</c:v>
                      </c:pt>
                      <c:pt idx="65">
                        <c:v>12Lf-75PT-27</c:v>
                      </c:pt>
                      <c:pt idx="66">
                        <c:v>L12-20PT-3</c:v>
                      </c:pt>
                      <c:pt idx="67">
                        <c:v>L12-40F-3KL</c:v>
                      </c:pt>
                      <c:pt idx="68">
                        <c:v>D7-12PT-3</c:v>
                      </c:pt>
                      <c:pt idx="69">
                        <c:v>12L-55S-22</c:v>
                      </c:pt>
                      <c:pt idx="70">
                        <c:v>L12-30F-6</c:v>
                      </c:pt>
                      <c:pt idx="71">
                        <c:v>12Lf-42PT-40</c:v>
                      </c:pt>
                      <c:pt idx="72">
                        <c:v>12Lf-27PT-53</c:v>
                      </c:pt>
                      <c:pt idx="73">
                        <c:v>12Lf-42F-53</c:v>
                      </c:pt>
                      <c:pt idx="74">
                        <c:v>17Lf-17F-87</c:v>
                      </c:pt>
                      <c:pt idx="75">
                        <c:v>12Lf-17PT-53</c:v>
                      </c:pt>
                      <c:pt idx="76">
                        <c:v>D7-6PT-3</c:v>
                      </c:pt>
                      <c:pt idx="77">
                        <c:v>17Lf-50F-37</c:v>
                      </c:pt>
                      <c:pt idx="78">
                        <c:v>17Lf-17F-37</c:v>
                      </c:pt>
                      <c:pt idx="79">
                        <c:v>12Lf-27PT-40</c:v>
                      </c:pt>
                      <c:pt idx="80">
                        <c:v>12Lf-55F-53</c:v>
                      </c:pt>
                      <c:pt idx="81">
                        <c:v>12L-100S-22MI</c:v>
                      </c:pt>
                      <c:pt idx="82">
                        <c:v>12Lf-55PT-40</c:v>
                      </c:pt>
                      <c:pt idx="83">
                        <c:v>L12-80PT-4</c:v>
                      </c:pt>
                      <c:pt idx="84">
                        <c:v>L12-12F-3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'Model별 생산현황1'!$D$2:$D$86</c15:sqref>
                        </c15:formulaRef>
                      </c:ext>
                    </c:extLst>
                    <c:numCache>
                      <c:formatCode>General</c:formatCode>
                      <c:ptCount val="85"/>
                      <c:pt idx="0">
                        <c:v>10</c:v>
                      </c:pt>
                      <c:pt idx="1">
                        <c:v>8</c:v>
                      </c:pt>
                      <c:pt idx="2">
                        <c:v>5</c:v>
                      </c:pt>
                      <c:pt idx="3">
                        <c:v>4</c:v>
                      </c:pt>
                      <c:pt idx="4">
                        <c:v>6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3</c:v>
                      </c:pt>
                      <c:pt idx="8">
                        <c:v>9</c:v>
                      </c:pt>
                      <c:pt idx="9">
                        <c:v>1</c:v>
                      </c:pt>
                      <c:pt idx="10">
                        <c:v>0</c:v>
                      </c:pt>
                      <c:pt idx="11">
                        <c:v>1</c:v>
                      </c:pt>
                      <c:pt idx="12">
                        <c:v>3</c:v>
                      </c:pt>
                      <c:pt idx="13">
                        <c:v>1</c:v>
                      </c:pt>
                      <c:pt idx="14">
                        <c:v>6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3</c:v>
                      </c:pt>
                      <c:pt idx="31">
                        <c:v>2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2</c:v>
                      </c:pt>
                      <c:pt idx="36">
                        <c:v>0</c:v>
                      </c:pt>
                      <c:pt idx="37">
                        <c:v>2</c:v>
                      </c:pt>
                      <c:pt idx="38">
                        <c:v>0</c:v>
                      </c:pt>
                      <c:pt idx="39">
                        <c:v>2</c:v>
                      </c:pt>
                      <c:pt idx="40">
                        <c:v>2</c:v>
                      </c:pt>
                      <c:pt idx="41">
                        <c:v>0</c:v>
                      </c:pt>
                      <c:pt idx="42">
                        <c:v>1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2</c:v>
                      </c:pt>
                      <c:pt idx="51">
                        <c:v>0</c:v>
                      </c:pt>
                      <c:pt idx="52">
                        <c:v>2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2</c:v>
                      </c:pt>
                      <c:pt idx="58">
                        <c:v>0</c:v>
                      </c:pt>
                      <c:pt idx="59">
                        <c:v>3</c:v>
                      </c:pt>
                      <c:pt idx="60">
                        <c:v>2</c:v>
                      </c:pt>
                      <c:pt idx="61">
                        <c:v>1</c:v>
                      </c:pt>
                      <c:pt idx="62">
                        <c:v>0</c:v>
                      </c:pt>
                      <c:pt idx="63">
                        <c:v>2</c:v>
                      </c:pt>
                      <c:pt idx="64">
                        <c:v>2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4</c:v>
                      </c:pt>
                      <c:pt idx="76">
                        <c:v>0</c:v>
                      </c:pt>
                      <c:pt idx="77">
                        <c:v>1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</c:v>
                      </c:pt>
                      <c:pt idx="81">
                        <c:v>0</c:v>
                      </c:pt>
                      <c:pt idx="82">
                        <c:v>5</c:v>
                      </c:pt>
                      <c:pt idx="83">
                        <c:v>0</c:v>
                      </c:pt>
                      <c:pt idx="8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BF2-4856-BEC0-2E19AA0EB00F}"/>
                  </c:ext>
                </c:extLst>
              </c15:ser>
            </c15:filteredPieSeries>
            <c15:filteredPieSeries>
              <c15:ser>
                <c:idx val="2"/>
                <c:order val="2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1FF-0623-4970-8031-8324D345067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1-0623-4970-8031-8324D3450671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3-0623-4970-8031-8324D3450671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5-0623-4970-8031-8324D3450671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7-0623-4970-8031-8324D3450671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9-0623-4970-8031-8324D3450671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B-0623-4970-8031-8324D3450671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D-0623-4970-8031-8324D3450671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0F-0623-4970-8031-8324D3450671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1-0623-4970-8031-8324D3450671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3-0623-4970-8031-8324D3450671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5-0623-4970-8031-8324D3450671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7-0623-4970-8031-8324D3450671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9-0623-4970-8031-8324D3450671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B-0623-4970-8031-8324D3450671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D-0623-4970-8031-8324D3450671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1F-0623-4970-8031-8324D3450671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1-0623-4970-8031-8324D3450671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3-0623-4970-8031-8324D3450671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5-0623-4970-8031-8324D3450671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7-0623-4970-8031-8324D3450671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9-0623-4970-8031-8324D3450671}"/>
                    </c:ext>
                  </c:extLst>
                </c:dPt>
                <c:dPt>
                  <c:idx val="22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B-0623-4970-8031-8324D3450671}"/>
                    </c:ext>
                  </c:extLst>
                </c:dPt>
                <c:dPt>
                  <c:idx val="23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D-0623-4970-8031-8324D3450671}"/>
                    </c:ext>
                  </c:extLst>
                </c:dPt>
                <c:dPt>
                  <c:idx val="24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2F-0623-4970-8031-8324D3450671}"/>
                    </c:ext>
                  </c:extLst>
                </c:dPt>
                <c:dPt>
                  <c:idx val="25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1-0623-4970-8031-8324D3450671}"/>
                    </c:ext>
                  </c:extLst>
                </c:dPt>
                <c:dPt>
                  <c:idx val="26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3-0623-4970-8031-8324D3450671}"/>
                    </c:ext>
                  </c:extLst>
                </c:dPt>
                <c:dPt>
                  <c:idx val="27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5-0623-4970-8031-8324D3450671}"/>
                    </c:ext>
                  </c:extLst>
                </c:dPt>
                <c:dPt>
                  <c:idx val="28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7-0623-4970-8031-8324D3450671}"/>
                    </c:ext>
                  </c:extLst>
                </c:dPt>
                <c:dPt>
                  <c:idx val="29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9-0623-4970-8031-8324D3450671}"/>
                    </c:ext>
                  </c:extLst>
                </c:dPt>
                <c:dPt>
                  <c:idx val="30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B-0623-4970-8031-8324D3450671}"/>
                    </c:ext>
                  </c:extLst>
                </c:dPt>
                <c:dPt>
                  <c:idx val="31"/>
                  <c:bubble3D val="0"/>
                  <c:spPr>
                    <a:solidFill>
                      <a:schemeClr val="accent2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D-0623-4970-8031-8324D3450671}"/>
                    </c:ext>
                  </c:extLst>
                </c:dPt>
                <c:dPt>
                  <c:idx val="32"/>
                  <c:bubble3D val="0"/>
                  <c:spPr>
                    <a:solidFill>
                      <a:schemeClr val="accent3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3F-0623-4970-8031-8324D3450671}"/>
                    </c:ext>
                  </c:extLst>
                </c:dPt>
                <c:dPt>
                  <c:idx val="33"/>
                  <c:bubble3D val="0"/>
                  <c:spPr>
                    <a:solidFill>
                      <a:schemeClr val="accent4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1-0623-4970-8031-8324D3450671}"/>
                    </c:ext>
                  </c:extLst>
                </c:dPt>
                <c:dPt>
                  <c:idx val="34"/>
                  <c:bubble3D val="0"/>
                  <c:spPr>
                    <a:solidFill>
                      <a:schemeClr val="accent5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3-0623-4970-8031-8324D3450671}"/>
                    </c:ext>
                  </c:extLst>
                </c:dPt>
                <c:dPt>
                  <c:idx val="35"/>
                  <c:bubble3D val="0"/>
                  <c:spPr>
                    <a:solidFill>
                      <a:schemeClr val="accent6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5-0623-4970-8031-8324D3450671}"/>
                    </c:ext>
                  </c:extLst>
                </c:dPt>
                <c:dPt>
                  <c:idx val="36"/>
                  <c:bubble3D val="0"/>
                  <c:spPr>
                    <a:solidFill>
                      <a:schemeClr val="accent1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7-0623-4970-8031-8324D3450671}"/>
                    </c:ext>
                  </c:extLst>
                </c:dPt>
                <c:dPt>
                  <c:idx val="37"/>
                  <c:bubble3D val="0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9-0623-4970-8031-8324D3450671}"/>
                    </c:ext>
                  </c:extLst>
                </c:dPt>
                <c:dPt>
                  <c:idx val="38"/>
                  <c:bubble3D val="0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B-0623-4970-8031-8324D3450671}"/>
                    </c:ext>
                  </c:extLst>
                </c:dPt>
                <c:dPt>
                  <c:idx val="39"/>
                  <c:bubble3D val="0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D-0623-4970-8031-8324D3450671}"/>
                    </c:ext>
                  </c:extLst>
                </c:dPt>
                <c:dPt>
                  <c:idx val="40"/>
                  <c:bubble3D val="0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4F-0623-4970-8031-8324D3450671}"/>
                    </c:ext>
                  </c:extLst>
                </c:dPt>
                <c:dPt>
                  <c:idx val="41"/>
                  <c:bubble3D val="0"/>
                  <c:spPr>
                    <a:solidFill>
                      <a:schemeClr val="accent6">
                        <a:lumMod val="70000"/>
                        <a:lumOff val="3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1-0623-4970-8031-8324D3450671}"/>
                    </c:ext>
                  </c:extLst>
                </c:dPt>
                <c:dPt>
                  <c:idx val="42"/>
                  <c:bubble3D val="0"/>
                  <c:spPr>
                    <a:solidFill>
                      <a:schemeClr val="accent1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3-0623-4970-8031-8324D3450671}"/>
                    </c:ext>
                  </c:extLst>
                </c:dPt>
                <c:dPt>
                  <c:idx val="43"/>
                  <c:bubble3D val="0"/>
                  <c:spPr>
                    <a:solidFill>
                      <a:schemeClr val="accent2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5-0623-4970-8031-8324D3450671}"/>
                    </c:ext>
                  </c:extLst>
                </c:dPt>
                <c:dPt>
                  <c:idx val="44"/>
                  <c:bubble3D val="0"/>
                  <c:spPr>
                    <a:solidFill>
                      <a:schemeClr val="accent3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7-0623-4970-8031-8324D3450671}"/>
                    </c:ext>
                  </c:extLst>
                </c:dPt>
                <c:dPt>
                  <c:idx val="45"/>
                  <c:bubble3D val="0"/>
                  <c:spPr>
                    <a:solidFill>
                      <a:schemeClr val="accent4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9-0623-4970-8031-8324D3450671}"/>
                    </c:ext>
                  </c:extLst>
                </c:dPt>
                <c:dPt>
                  <c:idx val="46"/>
                  <c:bubble3D val="0"/>
                  <c:spPr>
                    <a:solidFill>
                      <a:schemeClr val="accent5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B-0623-4970-8031-8324D3450671}"/>
                    </c:ext>
                  </c:extLst>
                </c:dPt>
                <c:dPt>
                  <c:idx val="47"/>
                  <c:bubble3D val="0"/>
                  <c:spPr>
                    <a:solidFill>
                      <a:schemeClr val="accent6">
                        <a:lumMod val="7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D-0623-4970-8031-8324D3450671}"/>
                    </c:ext>
                  </c:extLst>
                </c:dPt>
                <c:dPt>
                  <c:idx val="48"/>
                  <c:bubble3D val="0"/>
                  <c:spPr>
                    <a:solidFill>
                      <a:schemeClr val="accent1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5F-0623-4970-8031-8324D3450671}"/>
                    </c:ext>
                  </c:extLst>
                </c:dPt>
                <c:dPt>
                  <c:idx val="49"/>
                  <c:bubble3D val="0"/>
                  <c:spPr>
                    <a:solidFill>
                      <a:schemeClr val="accent2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1-0623-4970-8031-8324D3450671}"/>
                    </c:ext>
                  </c:extLst>
                </c:dPt>
                <c:dPt>
                  <c:idx val="50"/>
                  <c:bubble3D val="0"/>
                  <c:spPr>
                    <a:solidFill>
                      <a:schemeClr val="accent3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3-0623-4970-8031-8324D3450671}"/>
                    </c:ext>
                  </c:extLst>
                </c:dPt>
                <c:dPt>
                  <c:idx val="51"/>
                  <c:bubble3D val="0"/>
                  <c:spPr>
                    <a:solidFill>
                      <a:schemeClr val="accent4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5-0623-4970-8031-8324D3450671}"/>
                    </c:ext>
                  </c:extLst>
                </c:dPt>
                <c:dPt>
                  <c:idx val="52"/>
                  <c:bubble3D val="0"/>
                  <c:spPr>
                    <a:solidFill>
                      <a:schemeClr val="accent5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7-0623-4970-8031-8324D3450671}"/>
                    </c:ext>
                  </c:extLst>
                </c:dPt>
                <c:dPt>
                  <c:idx val="53"/>
                  <c:bubble3D val="0"/>
                  <c:spPr>
                    <a:solidFill>
                      <a:schemeClr val="accent6">
                        <a:lumMod val="50000"/>
                        <a:lumOff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9-0623-4970-8031-8324D3450671}"/>
                    </c:ext>
                  </c:extLst>
                </c:dPt>
                <c:dPt>
                  <c:idx val="54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B-0623-4970-8031-8324D3450671}"/>
                    </c:ext>
                  </c:extLst>
                </c:dPt>
                <c:dPt>
                  <c:idx val="55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D-0623-4970-8031-8324D3450671}"/>
                    </c:ext>
                  </c:extLst>
                </c:dPt>
                <c:dPt>
                  <c:idx val="56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6F-0623-4970-8031-8324D3450671}"/>
                    </c:ext>
                  </c:extLst>
                </c:dPt>
                <c:dPt>
                  <c:idx val="57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1-0623-4970-8031-8324D3450671}"/>
                    </c:ext>
                  </c:extLst>
                </c:dPt>
                <c:dPt>
                  <c:idx val="58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3-0623-4970-8031-8324D3450671}"/>
                    </c:ext>
                  </c:extLst>
                </c:dPt>
                <c:dPt>
                  <c:idx val="59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5-0623-4970-8031-8324D3450671}"/>
                    </c:ext>
                  </c:extLst>
                </c:dPt>
                <c:dPt>
                  <c:idx val="60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7-0623-4970-8031-8324D3450671}"/>
                    </c:ext>
                  </c:extLst>
                </c:dPt>
                <c:dPt>
                  <c:idx val="61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9-0623-4970-8031-8324D3450671}"/>
                    </c:ext>
                  </c:extLst>
                </c:dPt>
                <c:dPt>
                  <c:idx val="62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B-0623-4970-8031-8324D3450671}"/>
                    </c:ext>
                  </c:extLst>
                </c:dPt>
                <c:dPt>
                  <c:idx val="63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D-0623-4970-8031-8324D3450671}"/>
                    </c:ext>
                  </c:extLst>
                </c:dPt>
                <c:dPt>
                  <c:idx val="64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7F-0623-4970-8031-8324D3450671}"/>
                    </c:ext>
                  </c:extLst>
                </c:dPt>
                <c:dPt>
                  <c:idx val="65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1-0623-4970-8031-8324D3450671}"/>
                    </c:ext>
                  </c:extLst>
                </c:dPt>
                <c:dPt>
                  <c:idx val="66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3-0623-4970-8031-8324D3450671}"/>
                    </c:ext>
                  </c:extLst>
                </c:dPt>
                <c:dPt>
                  <c:idx val="67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5-0623-4970-8031-8324D3450671}"/>
                    </c:ext>
                  </c:extLst>
                </c:dPt>
                <c:dPt>
                  <c:idx val="68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7-0623-4970-8031-8324D3450671}"/>
                    </c:ext>
                  </c:extLst>
                </c:dPt>
                <c:dPt>
                  <c:idx val="69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9-0623-4970-8031-8324D3450671}"/>
                    </c:ext>
                  </c:extLst>
                </c:dPt>
                <c:dPt>
                  <c:idx val="70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B-0623-4970-8031-8324D3450671}"/>
                    </c:ext>
                  </c:extLst>
                </c:dPt>
                <c:dPt>
                  <c:idx val="71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D-0623-4970-8031-8324D3450671}"/>
                    </c:ext>
                  </c:extLst>
                </c:dPt>
                <c:dPt>
                  <c:idx val="72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8F-0623-4970-8031-8324D3450671}"/>
                    </c:ext>
                  </c:extLst>
                </c:dPt>
                <c:dPt>
                  <c:idx val="73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1-0623-4970-8031-8324D3450671}"/>
                    </c:ext>
                  </c:extLst>
                </c:dPt>
                <c:dPt>
                  <c:idx val="74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3-0623-4970-8031-8324D3450671}"/>
                    </c:ext>
                  </c:extLst>
                </c:dPt>
                <c:dPt>
                  <c:idx val="75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5-0623-4970-8031-8324D3450671}"/>
                    </c:ext>
                  </c:extLst>
                </c:dPt>
                <c:dPt>
                  <c:idx val="76"/>
                  <c:bubble3D val="0"/>
                  <c:spPr>
                    <a:solidFill>
                      <a:schemeClr val="accent5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7-0623-4970-8031-8324D3450671}"/>
                    </c:ext>
                  </c:extLst>
                </c:dPt>
                <c:dPt>
                  <c:idx val="77"/>
                  <c:bubble3D val="0"/>
                  <c:spPr>
                    <a:solidFill>
                      <a:schemeClr val="accent6">
                        <a:lumMod val="8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9-0623-4970-8031-8324D3450671}"/>
                    </c:ext>
                  </c:extLst>
                </c:dPt>
                <c:dPt>
                  <c:idx val="78"/>
                  <c:bubble3D val="0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B-0623-4970-8031-8324D3450671}"/>
                    </c:ext>
                  </c:extLst>
                </c:dPt>
                <c:dPt>
                  <c:idx val="79"/>
                  <c:bubble3D val="0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D-0623-4970-8031-8324D3450671}"/>
                    </c:ext>
                  </c:extLst>
                </c:dPt>
                <c:dPt>
                  <c:idx val="80"/>
                  <c:bubble3D val="0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9F-0623-4970-8031-8324D3450671}"/>
                    </c:ext>
                  </c:extLst>
                </c:dPt>
                <c:dPt>
                  <c:idx val="81"/>
                  <c:bubble3D val="0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1-0623-4970-8031-8324D3450671}"/>
                    </c:ext>
                  </c:extLst>
                </c:dPt>
                <c:dPt>
                  <c:idx val="82"/>
                  <c:bubble3D val="0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3-0623-4970-8031-8324D3450671}"/>
                    </c:ext>
                  </c:extLst>
                </c:dPt>
                <c:dPt>
                  <c:idx val="83"/>
                  <c:bubble3D val="0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5-0623-4970-8031-8324D3450671}"/>
                    </c:ext>
                  </c:extLst>
                </c:dPt>
                <c:dPt>
                  <c:idx val="84"/>
                  <c:bubble3D val="0"/>
                  <c:spPr>
                    <a:solidFill>
                      <a:schemeClr val="accent1">
                        <a:lumMod val="5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2A7-0623-4970-8031-8324D345067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'Model별 생산현황1'!$B$2:$B$86</c15:sqref>
                        </c15:formulaRef>
                      </c:ext>
                    </c:extLst>
                    <c:strCache>
                      <c:ptCount val="85"/>
                      <c:pt idx="0">
                        <c:v>L12-20F-3</c:v>
                      </c:pt>
                      <c:pt idx="1">
                        <c:v>L12-40F-3</c:v>
                      </c:pt>
                      <c:pt idx="2">
                        <c:v>12Lf-12F-27</c:v>
                      </c:pt>
                      <c:pt idx="3">
                        <c:v>L12-20PT-3ES</c:v>
                      </c:pt>
                      <c:pt idx="4">
                        <c:v>12Lf-100F-27</c:v>
                      </c:pt>
                      <c:pt idx="5">
                        <c:v>L12-40PT-3</c:v>
                      </c:pt>
                      <c:pt idx="6">
                        <c:v>L12-100PT-3MI</c:v>
                      </c:pt>
                      <c:pt idx="7">
                        <c:v>L12-100F-3</c:v>
                      </c:pt>
                      <c:pt idx="8">
                        <c:v>L12-80F-4</c:v>
                      </c:pt>
                      <c:pt idx="9">
                        <c:v>D12-12PT-3</c:v>
                      </c:pt>
                      <c:pt idx="10">
                        <c:v>12Lf-78F-53</c:v>
                      </c:pt>
                      <c:pt idx="11">
                        <c:v>12Lf-35F-27</c:v>
                      </c:pt>
                      <c:pt idx="12">
                        <c:v>12Lf-20PT-27</c:v>
                      </c:pt>
                      <c:pt idx="13">
                        <c:v>12Lf-20F-27</c:v>
                      </c:pt>
                      <c:pt idx="14">
                        <c:v>12Lf-17F-40</c:v>
                      </c:pt>
                      <c:pt idx="15">
                        <c:v>L12-30F-4</c:v>
                      </c:pt>
                      <c:pt idx="16">
                        <c:v>L12-80F-6</c:v>
                      </c:pt>
                      <c:pt idx="17">
                        <c:v>12Lf-12PT-27</c:v>
                      </c:pt>
                      <c:pt idx="18">
                        <c:v>12Lf-17F-53</c:v>
                      </c:pt>
                      <c:pt idx="19">
                        <c:v>12L-100S-22</c:v>
                      </c:pt>
                      <c:pt idx="20">
                        <c:v>12Lf-35PT-27</c:v>
                      </c:pt>
                      <c:pt idx="21">
                        <c:v>12Lf-100PT-27</c:v>
                      </c:pt>
                      <c:pt idx="22">
                        <c:v>D12-12F-3</c:v>
                      </c:pt>
                      <c:pt idx="23">
                        <c:v>12D-12S-22</c:v>
                      </c:pt>
                      <c:pt idx="24">
                        <c:v>12Lf-27F-90</c:v>
                      </c:pt>
                      <c:pt idx="25">
                        <c:v>12Lf-12PT-27EL</c:v>
                      </c:pt>
                      <c:pt idx="26">
                        <c:v>12Lf-78PT-53</c:v>
                      </c:pt>
                      <c:pt idx="27">
                        <c:v>L12-20F-6</c:v>
                      </c:pt>
                      <c:pt idx="28">
                        <c:v>17Lf-20F-27</c:v>
                      </c:pt>
                      <c:pt idx="29">
                        <c:v>L12-80F-4_AM</c:v>
                      </c:pt>
                      <c:pt idx="30">
                        <c:v>17Lf-50F-87</c:v>
                      </c:pt>
                      <c:pt idx="31">
                        <c:v>12Lf-10F-40</c:v>
                      </c:pt>
                      <c:pt idx="32">
                        <c:v>12Lf-55F-27</c:v>
                      </c:pt>
                      <c:pt idx="33">
                        <c:v>D12-6PT-3</c:v>
                      </c:pt>
                      <c:pt idx="34">
                        <c:v>17Lf-35F-27</c:v>
                      </c:pt>
                      <c:pt idx="35">
                        <c:v>17Lf-50F-50</c:v>
                      </c:pt>
                      <c:pt idx="36">
                        <c:v>12Lf-78F-40</c:v>
                      </c:pt>
                      <c:pt idx="37">
                        <c:v>17Lf-70F-27</c:v>
                      </c:pt>
                      <c:pt idx="38">
                        <c:v>12Lf-75F-27</c:v>
                      </c:pt>
                      <c:pt idx="39">
                        <c:v>12Lf-27PT-90</c:v>
                      </c:pt>
                      <c:pt idx="40">
                        <c:v>12Lf-27F-40</c:v>
                      </c:pt>
                      <c:pt idx="41">
                        <c:v>12D-7S-15</c:v>
                      </c:pt>
                      <c:pt idx="42">
                        <c:v>12Lf-17PT-90</c:v>
                      </c:pt>
                      <c:pt idx="43">
                        <c:v>12Df-12F-27</c:v>
                      </c:pt>
                      <c:pt idx="44">
                        <c:v>12L-35S-22</c:v>
                      </c:pt>
                      <c:pt idx="45">
                        <c:v>12D-12S-15</c:v>
                      </c:pt>
                      <c:pt idx="46">
                        <c:v>17Lf-27F-87</c:v>
                      </c:pt>
                      <c:pt idx="47">
                        <c:v>12Lf-78PT-53MG</c:v>
                      </c:pt>
                      <c:pt idx="48">
                        <c:v>12Lf-55PT-53</c:v>
                      </c:pt>
                      <c:pt idx="49">
                        <c:v>D12-6F-3</c:v>
                      </c:pt>
                      <c:pt idx="50">
                        <c:v>12Lf-10PT-40</c:v>
                      </c:pt>
                      <c:pt idx="51">
                        <c:v>12Lf-42PT-53</c:v>
                      </c:pt>
                      <c:pt idx="52">
                        <c:v>17Lf-17F-50</c:v>
                      </c:pt>
                      <c:pt idx="53">
                        <c:v>17Lf-27F-50</c:v>
                      </c:pt>
                      <c:pt idx="54">
                        <c:v>17Lf-27F-37</c:v>
                      </c:pt>
                      <c:pt idx="55">
                        <c:v>12Lf-10F-53</c:v>
                      </c:pt>
                      <c:pt idx="56">
                        <c:v>12Lf-42F-40</c:v>
                      </c:pt>
                      <c:pt idx="57">
                        <c:v>12Lf-55F-40</c:v>
                      </c:pt>
                      <c:pt idx="58">
                        <c:v>12Lf-55PT-27</c:v>
                      </c:pt>
                      <c:pt idx="59">
                        <c:v>12Lf-17PT-40</c:v>
                      </c:pt>
                      <c:pt idx="60">
                        <c:v>12Lf-78PT-40</c:v>
                      </c:pt>
                      <c:pt idx="61">
                        <c:v>12Lf-10PT-90</c:v>
                      </c:pt>
                      <c:pt idx="62">
                        <c:v>12Lf-10F-90</c:v>
                      </c:pt>
                      <c:pt idx="63">
                        <c:v>12Lf-27F-53</c:v>
                      </c:pt>
                      <c:pt idx="64">
                        <c:v>12Lf-17F-90</c:v>
                      </c:pt>
                      <c:pt idx="65">
                        <c:v>12Lf-75PT-27</c:v>
                      </c:pt>
                      <c:pt idx="66">
                        <c:v>L12-20PT-3</c:v>
                      </c:pt>
                      <c:pt idx="67">
                        <c:v>L12-40F-3KL</c:v>
                      </c:pt>
                      <c:pt idx="68">
                        <c:v>D7-12PT-3</c:v>
                      </c:pt>
                      <c:pt idx="69">
                        <c:v>12L-55S-22</c:v>
                      </c:pt>
                      <c:pt idx="70">
                        <c:v>L12-30F-6</c:v>
                      </c:pt>
                      <c:pt idx="71">
                        <c:v>12Lf-42PT-40</c:v>
                      </c:pt>
                      <c:pt idx="72">
                        <c:v>12Lf-27PT-53</c:v>
                      </c:pt>
                      <c:pt idx="73">
                        <c:v>12Lf-42F-53</c:v>
                      </c:pt>
                      <c:pt idx="74">
                        <c:v>17Lf-17F-87</c:v>
                      </c:pt>
                      <c:pt idx="75">
                        <c:v>12Lf-17PT-53</c:v>
                      </c:pt>
                      <c:pt idx="76">
                        <c:v>D7-6PT-3</c:v>
                      </c:pt>
                      <c:pt idx="77">
                        <c:v>17Lf-50F-37</c:v>
                      </c:pt>
                      <c:pt idx="78">
                        <c:v>17Lf-17F-37</c:v>
                      </c:pt>
                      <c:pt idx="79">
                        <c:v>12Lf-27PT-40</c:v>
                      </c:pt>
                      <c:pt idx="80">
                        <c:v>12Lf-55F-53</c:v>
                      </c:pt>
                      <c:pt idx="81">
                        <c:v>12L-100S-22MI</c:v>
                      </c:pt>
                      <c:pt idx="82">
                        <c:v>12Lf-55PT-40</c:v>
                      </c:pt>
                      <c:pt idx="83">
                        <c:v>L12-80PT-4</c:v>
                      </c:pt>
                      <c:pt idx="84">
                        <c:v>L12-12F-3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'Model별 생산현황1'!$E$2:$E$86</c15:sqref>
                        </c15:formulaRef>
                      </c:ext>
                    </c:extLst>
                    <c:numCache>
                      <c:formatCode>#,##0_);\(#,##0\)</c:formatCode>
                      <c:ptCount val="85"/>
                      <c:pt idx="0">
                        <c:v>1831</c:v>
                      </c:pt>
                      <c:pt idx="1">
                        <c:v>1050</c:v>
                      </c:pt>
                      <c:pt idx="2">
                        <c:v>614</c:v>
                      </c:pt>
                      <c:pt idx="3">
                        <c:v>422</c:v>
                      </c:pt>
                      <c:pt idx="4">
                        <c:v>380</c:v>
                      </c:pt>
                      <c:pt idx="5">
                        <c:v>345</c:v>
                      </c:pt>
                      <c:pt idx="6">
                        <c:v>301</c:v>
                      </c:pt>
                      <c:pt idx="7">
                        <c:v>210</c:v>
                      </c:pt>
                      <c:pt idx="8">
                        <c:v>198</c:v>
                      </c:pt>
                      <c:pt idx="9">
                        <c:v>180</c:v>
                      </c:pt>
                      <c:pt idx="10">
                        <c:v>159</c:v>
                      </c:pt>
                      <c:pt idx="11">
                        <c:v>159</c:v>
                      </c:pt>
                      <c:pt idx="12">
                        <c:v>147</c:v>
                      </c:pt>
                      <c:pt idx="13">
                        <c:v>114</c:v>
                      </c:pt>
                      <c:pt idx="14">
                        <c:v>108</c:v>
                      </c:pt>
                      <c:pt idx="15">
                        <c:v>102</c:v>
                      </c:pt>
                      <c:pt idx="16">
                        <c:v>101</c:v>
                      </c:pt>
                      <c:pt idx="17">
                        <c:v>94</c:v>
                      </c:pt>
                      <c:pt idx="18">
                        <c:v>94</c:v>
                      </c:pt>
                      <c:pt idx="19">
                        <c:v>81</c:v>
                      </c:pt>
                      <c:pt idx="20">
                        <c:v>78</c:v>
                      </c:pt>
                      <c:pt idx="21">
                        <c:v>77</c:v>
                      </c:pt>
                      <c:pt idx="22">
                        <c:v>71</c:v>
                      </c:pt>
                      <c:pt idx="23">
                        <c:v>70</c:v>
                      </c:pt>
                      <c:pt idx="24">
                        <c:v>69</c:v>
                      </c:pt>
                      <c:pt idx="25">
                        <c:v>66</c:v>
                      </c:pt>
                      <c:pt idx="26">
                        <c:v>60</c:v>
                      </c:pt>
                      <c:pt idx="27">
                        <c:v>52</c:v>
                      </c:pt>
                      <c:pt idx="28">
                        <c:v>50</c:v>
                      </c:pt>
                      <c:pt idx="29">
                        <c:v>50</c:v>
                      </c:pt>
                      <c:pt idx="30">
                        <c:v>46</c:v>
                      </c:pt>
                      <c:pt idx="31">
                        <c:v>44</c:v>
                      </c:pt>
                      <c:pt idx="32">
                        <c:v>44</c:v>
                      </c:pt>
                      <c:pt idx="33">
                        <c:v>40</c:v>
                      </c:pt>
                      <c:pt idx="34">
                        <c:v>40</c:v>
                      </c:pt>
                      <c:pt idx="35">
                        <c:v>40</c:v>
                      </c:pt>
                      <c:pt idx="36">
                        <c:v>38</c:v>
                      </c:pt>
                      <c:pt idx="37">
                        <c:v>35</c:v>
                      </c:pt>
                      <c:pt idx="38">
                        <c:v>35</c:v>
                      </c:pt>
                      <c:pt idx="39">
                        <c:v>32</c:v>
                      </c:pt>
                      <c:pt idx="40">
                        <c:v>31</c:v>
                      </c:pt>
                      <c:pt idx="41">
                        <c:v>30</c:v>
                      </c:pt>
                      <c:pt idx="42">
                        <c:v>30</c:v>
                      </c:pt>
                      <c:pt idx="43">
                        <c:v>30</c:v>
                      </c:pt>
                      <c:pt idx="44">
                        <c:v>30</c:v>
                      </c:pt>
                      <c:pt idx="45">
                        <c:v>29</c:v>
                      </c:pt>
                      <c:pt idx="46">
                        <c:v>24</c:v>
                      </c:pt>
                      <c:pt idx="47">
                        <c:v>23</c:v>
                      </c:pt>
                      <c:pt idx="48">
                        <c:v>21</c:v>
                      </c:pt>
                      <c:pt idx="49">
                        <c:v>20</c:v>
                      </c:pt>
                      <c:pt idx="50">
                        <c:v>20</c:v>
                      </c:pt>
                      <c:pt idx="51">
                        <c:v>20</c:v>
                      </c:pt>
                      <c:pt idx="52">
                        <c:v>20</c:v>
                      </c:pt>
                      <c:pt idx="53">
                        <c:v>20</c:v>
                      </c:pt>
                      <c:pt idx="54">
                        <c:v>20</c:v>
                      </c:pt>
                      <c:pt idx="55">
                        <c:v>20</c:v>
                      </c:pt>
                      <c:pt idx="56">
                        <c:v>19</c:v>
                      </c:pt>
                      <c:pt idx="57">
                        <c:v>17</c:v>
                      </c:pt>
                      <c:pt idx="58">
                        <c:v>15</c:v>
                      </c:pt>
                      <c:pt idx="59">
                        <c:v>15</c:v>
                      </c:pt>
                      <c:pt idx="60">
                        <c:v>15</c:v>
                      </c:pt>
                      <c:pt idx="61">
                        <c:v>15</c:v>
                      </c:pt>
                      <c:pt idx="62">
                        <c:v>15</c:v>
                      </c:pt>
                      <c:pt idx="63">
                        <c:v>15</c:v>
                      </c:pt>
                      <c:pt idx="64">
                        <c:v>15</c:v>
                      </c:pt>
                      <c:pt idx="65">
                        <c:v>14</c:v>
                      </c:pt>
                      <c:pt idx="66">
                        <c:v>11</c:v>
                      </c:pt>
                      <c:pt idx="67">
                        <c:v>10</c:v>
                      </c:pt>
                      <c:pt idx="68">
                        <c:v>10</c:v>
                      </c:pt>
                      <c:pt idx="69">
                        <c:v>10</c:v>
                      </c:pt>
                      <c:pt idx="70">
                        <c:v>10</c:v>
                      </c:pt>
                      <c:pt idx="71">
                        <c:v>10</c:v>
                      </c:pt>
                      <c:pt idx="72">
                        <c:v>10</c:v>
                      </c:pt>
                      <c:pt idx="73">
                        <c:v>10</c:v>
                      </c:pt>
                      <c:pt idx="74">
                        <c:v>10</c:v>
                      </c:pt>
                      <c:pt idx="75">
                        <c:v>10</c:v>
                      </c:pt>
                      <c:pt idx="76">
                        <c:v>10</c:v>
                      </c:pt>
                      <c:pt idx="77">
                        <c:v>10</c:v>
                      </c:pt>
                      <c:pt idx="78">
                        <c:v>10</c:v>
                      </c:pt>
                      <c:pt idx="79">
                        <c:v>6</c:v>
                      </c:pt>
                      <c:pt idx="80">
                        <c:v>5</c:v>
                      </c:pt>
                      <c:pt idx="81">
                        <c:v>5</c:v>
                      </c:pt>
                      <c:pt idx="82">
                        <c:v>3</c:v>
                      </c:pt>
                      <c:pt idx="83">
                        <c:v>2</c:v>
                      </c:pt>
                      <c:pt idx="8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BF2-4856-BEC0-2E19AA0EB00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2025</a:t>
            </a:r>
            <a:r>
              <a:rPr lang="ko-KR" altLang="en-US" b="1"/>
              <a:t>년 생산 현황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가동율!$AS$3</c:f>
              <c:strCache>
                <c:ptCount val="1"/>
                <c:pt idx="0">
                  <c:v>월
실적/Qty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가동율!$B$5:$B$16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가동율!$AS$5:$AS$16</c:f>
              <c:numCache>
                <c:formatCode>#,##0_);\(#,##0\)</c:formatCode>
                <c:ptCount val="12"/>
                <c:pt idx="0">
                  <c:v>533</c:v>
                </c:pt>
                <c:pt idx="1">
                  <c:v>397</c:v>
                </c:pt>
                <c:pt idx="2">
                  <c:v>695</c:v>
                </c:pt>
                <c:pt idx="3">
                  <c:v>828</c:v>
                </c:pt>
                <c:pt idx="4">
                  <c:v>809</c:v>
                </c:pt>
                <c:pt idx="5">
                  <c:v>1006</c:v>
                </c:pt>
                <c:pt idx="6">
                  <c:v>961</c:v>
                </c:pt>
                <c:pt idx="7">
                  <c:v>862</c:v>
                </c:pt>
                <c:pt idx="8">
                  <c:v>911</c:v>
                </c:pt>
                <c:pt idx="9">
                  <c:v>587</c:v>
                </c:pt>
                <c:pt idx="10">
                  <c:v>425</c:v>
                </c:pt>
                <c:pt idx="11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E-4E98-9F36-D88B72D01913}"/>
            </c:ext>
          </c:extLst>
        </c:ser>
        <c:ser>
          <c:idx val="1"/>
          <c:order val="1"/>
          <c:tx>
            <c:strRef>
              <c:f>가동율!$AR$3</c:f>
              <c:strCache>
                <c:ptCount val="1"/>
                <c:pt idx="0">
                  <c:v>월 목표
생산수(Qty)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가동율!$B$5:$B$16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가동율!$AR$5:$AR$16</c:f>
              <c:numCache>
                <c:formatCode>0</c:formatCode>
                <c:ptCount val="12"/>
                <c:pt idx="0">
                  <c:v>625.50656660412767</c:v>
                </c:pt>
                <c:pt idx="1">
                  <c:v>742.98438287153647</c:v>
                </c:pt>
                <c:pt idx="2">
                  <c:v>742.42532374100722</c:v>
                </c:pt>
                <c:pt idx="3" formatCode="#,##0_);\(#,##0\)">
                  <c:v>800.1391304347826</c:v>
                </c:pt>
                <c:pt idx="4">
                  <c:v>710.77972805933257</c:v>
                </c:pt>
                <c:pt idx="5">
                  <c:v>746.58290258449313</c:v>
                </c:pt>
                <c:pt idx="6">
                  <c:v>815.87513007284076</c:v>
                </c:pt>
                <c:pt idx="7">
                  <c:v>737.93967517401393</c:v>
                </c:pt>
                <c:pt idx="8">
                  <c:v>838.81097694840832</c:v>
                </c:pt>
                <c:pt idx="9">
                  <c:v>616.10085178875636</c:v>
                </c:pt>
                <c:pt idx="10">
                  <c:v>742.89599999999973</c:v>
                </c:pt>
                <c:pt idx="11">
                  <c:v>752.5231143552312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4E-4E98-9F36-D88B72D01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55900040"/>
        <c:axId val="655897088"/>
        <c:extLst/>
      </c:barChart>
      <c:barChart>
        <c:barDir val="col"/>
        <c:grouping val="clustered"/>
        <c:varyColors val="0"/>
        <c:ser>
          <c:idx val="2"/>
          <c:order val="2"/>
          <c:tx>
            <c:strRef>
              <c:f>가동율!$AN$3</c:f>
              <c:strCache>
                <c:ptCount val="1"/>
                <c:pt idx="0">
                  <c:v>가동%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가동율!$AN$5:$AN$16</c:f>
              <c:numCache>
                <c:formatCode>0.00</c:formatCode>
                <c:ptCount val="12"/>
                <c:pt idx="0">
                  <c:v>96.32352941176471</c:v>
                </c:pt>
                <c:pt idx="1">
                  <c:v>97.5</c:v>
                </c:pt>
                <c:pt idx="2">
                  <c:v>97.5</c:v>
                </c:pt>
                <c:pt idx="3">
                  <c:v>92.045454545454547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97.368421052631575</c:v>
                </c:pt>
                <c:pt idx="8">
                  <c:v>100</c:v>
                </c:pt>
                <c:pt idx="9">
                  <c:v>94.117647058823536</c:v>
                </c:pt>
                <c:pt idx="10">
                  <c:v>96.25</c:v>
                </c:pt>
                <c:pt idx="11">
                  <c:v>92.261904761904759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4E-4E98-9F36-D88B72D01913}"/>
            </c:ext>
          </c:extLst>
        </c:ser>
        <c:ser>
          <c:idx val="6"/>
          <c:order val="6"/>
          <c:tx>
            <c:strRef>
              <c:f>가동율!$AU$3</c:f>
              <c:strCache>
                <c:ptCount val="1"/>
                <c:pt idx="0">
                  <c:v>UPH
(생산/월)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가동율!$AU$5:$AU$16</c:f>
              <c:numCache>
                <c:formatCode>0.00</c:formatCode>
                <c:ptCount val="12"/>
                <c:pt idx="0">
                  <c:v>3.9191176470588234</c:v>
                </c:pt>
                <c:pt idx="1">
                  <c:v>2.4812500000000002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2-45A0-BE26-64F5E3730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49909128"/>
        <c:axId val="849933072"/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900040"/>
        <c:axId val="655897088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가동율!$AX$25</c15:sqref>
                        </c15:formulaRef>
                      </c:ext>
                    </c:extLst>
                    <c:strCache>
                      <c:ptCount val="1"/>
                      <c:pt idx="0">
                        <c:v>출하 수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3E8-4CDC-8C87-38F3DC6AD78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가동율!$AY$25:$BJ$25</c15:sqref>
                        </c15:formulaRef>
                      </c:ext>
                    </c:extLst>
                    <c:numCache>
                      <c:formatCode>#,##0_);\(#,##0\)</c:formatCode>
                      <c:ptCount val="12"/>
                      <c:pt idx="0">
                        <c:v>1563</c:v>
                      </c:pt>
                      <c:pt idx="1">
                        <c:v>465</c:v>
                      </c:pt>
                      <c:pt idx="2">
                        <c:v>772</c:v>
                      </c:pt>
                      <c:pt idx="3">
                        <c:v>706</c:v>
                      </c:pt>
                      <c:pt idx="4">
                        <c:v>777</c:v>
                      </c:pt>
                      <c:pt idx="5">
                        <c:v>1310</c:v>
                      </c:pt>
                      <c:pt idx="6">
                        <c:v>1276</c:v>
                      </c:pt>
                      <c:pt idx="7">
                        <c:v>1036</c:v>
                      </c:pt>
                      <c:pt idx="8">
                        <c:v>1473</c:v>
                      </c:pt>
                      <c:pt idx="9">
                        <c:v>1459</c:v>
                      </c:pt>
                      <c:pt idx="10">
                        <c:v>551</c:v>
                      </c:pt>
                      <c:pt idx="11">
                        <c:v>0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1-E862-4E8D-AFE6-8C5DDBFC5D78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3"/>
          <c:order val="3"/>
          <c:tx>
            <c:strRef>
              <c:f>가동율!$AY$3</c:f>
              <c:strCache>
                <c:ptCount val="1"/>
                <c:pt idx="0">
                  <c:v>목표
달성%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가동율!$AY$5:$AY$16</c:f>
              <c:numCache>
                <c:formatCode>0.00</c:formatCode>
                <c:ptCount val="12"/>
                <c:pt idx="0">
                  <c:v>85.210935976844269</c:v>
                </c:pt>
                <c:pt idx="1">
                  <c:v>53.433155413798531</c:v>
                </c:pt>
                <c:pt idx="2">
                  <c:v>93.612108554967421</c:v>
                </c:pt>
                <c:pt idx="3">
                  <c:v>103.48200312989046</c:v>
                </c:pt>
                <c:pt idx="4">
                  <c:v>113.81866534219283</c:v>
                </c:pt>
                <c:pt idx="5">
                  <c:v>134.74725934889031</c:v>
                </c:pt>
                <c:pt idx="6">
                  <c:v>117.78763251604478</c:v>
                </c:pt>
                <c:pt idx="7">
                  <c:v>116.81171632311697</c:v>
                </c:pt>
                <c:pt idx="8">
                  <c:v>108.60611330030696</c:v>
                </c:pt>
                <c:pt idx="9">
                  <c:v>95.276609064203299</c:v>
                </c:pt>
                <c:pt idx="10">
                  <c:v>57.208546014516187</c:v>
                </c:pt>
                <c:pt idx="11">
                  <c:v>54.616262565190254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C4E-4E98-9F36-D88B72D01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909128"/>
        <c:axId val="849933072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가동율!$AX$24</c15:sqref>
                        </c15:formulaRef>
                      </c:ext>
                    </c:extLst>
                    <c:strCache>
                      <c:ptCount val="1"/>
                      <c:pt idx="0">
                        <c:v>Lots 수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가동율!$AY$24:$BJ$24</c15:sqref>
                        </c15:formulaRef>
                      </c:ext>
                    </c:extLst>
                    <c:numCache>
                      <c:formatCode>#,##0_);\(#,##0\)</c:formatCode>
                      <c:ptCount val="12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55</c:v>
                      </c:pt>
                      <c:pt idx="3">
                        <c:v>49</c:v>
                      </c:pt>
                      <c:pt idx="4">
                        <c:v>44</c:v>
                      </c:pt>
                      <c:pt idx="5">
                        <c:v>49</c:v>
                      </c:pt>
                      <c:pt idx="6">
                        <c:v>54</c:v>
                      </c:pt>
                      <c:pt idx="7">
                        <c:v>60</c:v>
                      </c:pt>
                      <c:pt idx="8">
                        <c:v>63</c:v>
                      </c:pt>
                      <c:pt idx="9">
                        <c:v>52</c:v>
                      </c:pt>
                      <c:pt idx="10">
                        <c:v>55</c:v>
                      </c:pt>
                      <c:pt idx="1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62-4E8D-AFE6-8C5DDBFC5D78}"/>
                  </c:ext>
                </c:extLst>
              </c15:ser>
            </c15:filteredLineSeries>
          </c:ext>
        </c:extLst>
      </c:lineChart>
      <c:catAx>
        <c:axId val="655900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897088"/>
        <c:crosses val="autoZero"/>
        <c:auto val="1"/>
        <c:lblAlgn val="ctr"/>
        <c:lblOffset val="100"/>
        <c:noMultiLvlLbl val="0"/>
      </c:catAx>
      <c:valAx>
        <c:axId val="6558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900040"/>
        <c:crosses val="autoZero"/>
        <c:crossBetween val="between"/>
      </c:valAx>
      <c:valAx>
        <c:axId val="849933072"/>
        <c:scaling>
          <c:orientation val="minMax"/>
          <c:min val="0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9909128"/>
        <c:crosses val="max"/>
        <c:crossBetween val="between"/>
      </c:valAx>
      <c:catAx>
        <c:axId val="849909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993307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2000"/>
              <a:t>목표 달성</a:t>
            </a:r>
            <a:r>
              <a:rPr lang="en-US" sz="2000"/>
              <a:t>%</a:t>
            </a:r>
            <a:endParaRPr lang="ko-KR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가동율!$AY$3</c:f>
              <c:strCache>
                <c:ptCount val="1"/>
                <c:pt idx="0">
                  <c:v>목표
달성%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가동율!$AY$5:$AY$16</c:f>
              <c:numCache>
                <c:formatCode>0.00</c:formatCode>
                <c:ptCount val="12"/>
                <c:pt idx="0">
                  <c:v>85.210935976844269</c:v>
                </c:pt>
                <c:pt idx="1">
                  <c:v>53.433155413798531</c:v>
                </c:pt>
                <c:pt idx="2">
                  <c:v>93.612108554967421</c:v>
                </c:pt>
                <c:pt idx="3">
                  <c:v>103.48200312989046</c:v>
                </c:pt>
                <c:pt idx="4">
                  <c:v>113.81866534219283</c:v>
                </c:pt>
                <c:pt idx="5">
                  <c:v>134.74725934889031</c:v>
                </c:pt>
                <c:pt idx="6">
                  <c:v>117.78763251604478</c:v>
                </c:pt>
                <c:pt idx="7">
                  <c:v>116.81171632311697</c:v>
                </c:pt>
                <c:pt idx="8">
                  <c:v>108.60611330030696</c:v>
                </c:pt>
                <c:pt idx="9">
                  <c:v>95.276609064203299</c:v>
                </c:pt>
                <c:pt idx="10">
                  <c:v>57.208546014516187</c:v>
                </c:pt>
                <c:pt idx="11">
                  <c:v>54.616262565190254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F0-4360-BE0D-2CCC0219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567328816"/>
        <c:axId val="567329144"/>
      </c:barChart>
      <c:lineChart>
        <c:grouping val="standard"/>
        <c:varyColors val="0"/>
        <c:ser>
          <c:idx val="0"/>
          <c:order val="0"/>
          <c:tx>
            <c:strRef>
              <c:f>가동율!$AU$3</c:f>
              <c:strCache>
                <c:ptCount val="1"/>
                <c:pt idx="0">
                  <c:v>UPH
(생산/월)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가동율!$AU$5:$AU$16</c:f>
              <c:numCache>
                <c:formatCode>0.00</c:formatCode>
                <c:ptCount val="12"/>
                <c:pt idx="0">
                  <c:v>3.9191176470588234</c:v>
                </c:pt>
                <c:pt idx="1">
                  <c:v>2.4812500000000002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F0-4360-BE0D-2CCC0219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499592"/>
        <c:axId val="490491392"/>
      </c:lineChart>
      <c:valAx>
        <c:axId val="4904913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0499592"/>
        <c:crosses val="max"/>
        <c:crossBetween val="between"/>
      </c:valAx>
      <c:catAx>
        <c:axId val="49049959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crossAx val="490491392"/>
        <c:crosses val="autoZero"/>
        <c:auto val="1"/>
        <c:lblAlgn val="ctr"/>
        <c:lblOffset val="100"/>
        <c:noMultiLvlLbl val="0"/>
      </c:catAx>
      <c:valAx>
        <c:axId val="567329144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7328816"/>
        <c:crosses val="autoZero"/>
        <c:crossBetween val="between"/>
      </c:valAx>
      <c:catAx>
        <c:axId val="567328816"/>
        <c:scaling>
          <c:orientation val="minMax"/>
        </c:scaling>
        <c:delete val="1"/>
        <c:axPos val="b"/>
        <c:majorTickMark val="out"/>
        <c:minorTickMark val="none"/>
        <c:tickLblPos val="nextTo"/>
        <c:crossAx val="56732914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 sz="1400"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800" b="1" u="sng"/>
              <a:t>생산</a:t>
            </a:r>
            <a:r>
              <a:rPr lang="en-US" altLang="ko-KR" sz="1800" b="1" u="sng"/>
              <a:t>/</a:t>
            </a:r>
            <a:r>
              <a:rPr lang="ko-KR" altLang="en-US" sz="1800" b="1" u="sng"/>
              <a:t>출하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가동율!$AX$25</c:f>
              <c:strCache>
                <c:ptCount val="1"/>
                <c:pt idx="0">
                  <c:v>출하 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가동율!$AY$25:$BJ$25</c:f>
              <c:numCache>
                <c:formatCode>#,##0_);\(#,##0\)</c:formatCode>
                <c:ptCount val="12"/>
                <c:pt idx="0">
                  <c:v>1563</c:v>
                </c:pt>
                <c:pt idx="1">
                  <c:v>465</c:v>
                </c:pt>
                <c:pt idx="2">
                  <c:v>772</c:v>
                </c:pt>
                <c:pt idx="3">
                  <c:v>706</c:v>
                </c:pt>
                <c:pt idx="4">
                  <c:v>777</c:v>
                </c:pt>
                <c:pt idx="5">
                  <c:v>1310</c:v>
                </c:pt>
                <c:pt idx="6">
                  <c:v>1276</c:v>
                </c:pt>
                <c:pt idx="7">
                  <c:v>1036</c:v>
                </c:pt>
                <c:pt idx="8">
                  <c:v>1473</c:v>
                </c:pt>
                <c:pt idx="9">
                  <c:v>1459</c:v>
                </c:pt>
                <c:pt idx="10">
                  <c:v>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5-4AA5-8DB4-3F7F3A30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97488416"/>
        <c:axId val="497488088"/>
      </c:barChart>
      <c:lineChart>
        <c:grouping val="standard"/>
        <c:varyColors val="0"/>
        <c:ser>
          <c:idx val="1"/>
          <c:order val="1"/>
          <c:tx>
            <c:strRef>
              <c:f>가동율!$AX$29</c:f>
              <c:strCache>
                <c:ptCount val="1"/>
                <c:pt idx="0">
                  <c:v>생산 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가동율!$AY$29:$BJ$29</c:f>
              <c:numCache>
                <c:formatCode>#,##0_);\(#,##0\)</c:formatCode>
                <c:ptCount val="12"/>
                <c:pt idx="0">
                  <c:v>533</c:v>
                </c:pt>
                <c:pt idx="1">
                  <c:v>397</c:v>
                </c:pt>
                <c:pt idx="2">
                  <c:v>695</c:v>
                </c:pt>
                <c:pt idx="3">
                  <c:v>828</c:v>
                </c:pt>
                <c:pt idx="4">
                  <c:v>809</c:v>
                </c:pt>
                <c:pt idx="5">
                  <c:v>1006</c:v>
                </c:pt>
                <c:pt idx="6">
                  <c:v>961</c:v>
                </c:pt>
                <c:pt idx="7">
                  <c:v>862</c:v>
                </c:pt>
                <c:pt idx="8">
                  <c:v>911</c:v>
                </c:pt>
                <c:pt idx="9">
                  <c:v>587</c:v>
                </c:pt>
                <c:pt idx="10">
                  <c:v>425</c:v>
                </c:pt>
                <c:pt idx="11">
                  <c:v>411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F5-4AA5-8DB4-3F7F3A30A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2298984"/>
        <c:axId val="502299312"/>
      </c:lineChart>
      <c:catAx>
        <c:axId val="49748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7488088"/>
        <c:crosses val="autoZero"/>
        <c:auto val="1"/>
        <c:lblAlgn val="ctr"/>
        <c:lblOffset val="100"/>
        <c:noMultiLvlLbl val="0"/>
      </c:catAx>
      <c:valAx>
        <c:axId val="497488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7488416"/>
        <c:crosses val="autoZero"/>
        <c:crossBetween val="between"/>
      </c:valAx>
      <c:valAx>
        <c:axId val="502299312"/>
        <c:scaling>
          <c:orientation val="minMax"/>
          <c:min val="0"/>
        </c:scaling>
        <c:delete val="0"/>
        <c:axPos val="r"/>
        <c:numFmt formatCode="#,##0_);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2298984"/>
        <c:crosses val="max"/>
        <c:crossBetween val="between"/>
      </c:valAx>
      <c:catAx>
        <c:axId val="502298984"/>
        <c:scaling>
          <c:orientation val="minMax"/>
        </c:scaling>
        <c:delete val="1"/>
        <c:axPos val="b"/>
        <c:majorTickMark val="out"/>
        <c:minorTickMark val="none"/>
        <c:tickLblPos val="nextTo"/>
        <c:crossAx val="5022993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/>
              <a:t>UPH</a:t>
            </a:r>
            <a:r>
              <a:rPr lang="en-US" altLang="ko-KR" sz="2000" b="1" baseline="0"/>
              <a:t> </a:t>
            </a:r>
            <a:r>
              <a:rPr lang="ko-KR" altLang="en-US" sz="2000" b="1" baseline="0"/>
              <a:t>추이</a:t>
            </a:r>
            <a:endParaRPr lang="ko-KR" alt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가동율!$AF$92</c:f>
              <c:strCache>
                <c:ptCount val="1"/>
                <c:pt idx="0">
                  <c:v>실적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가동율!$AF$93:$AF$104</c:f>
              <c:numCache>
                <c:formatCode>0.00</c:formatCode>
                <c:ptCount val="12"/>
                <c:pt idx="0">
                  <c:v>3.9191176470588234</c:v>
                </c:pt>
                <c:pt idx="1">
                  <c:v>2.4812500000000002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01-4E73-BD56-0516F96CBAA2}"/>
            </c:ext>
          </c:extLst>
        </c:ser>
        <c:ser>
          <c:idx val="2"/>
          <c:order val="2"/>
          <c:tx>
            <c:strRef>
              <c:f>가동율!$AG$92</c:f>
              <c:strCache>
                <c:ptCount val="1"/>
                <c:pt idx="0">
                  <c:v>목표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가동율!$AG$93:$AG$104</c:f>
              <c:numCache>
                <c:formatCode>0.00</c:formatCode>
                <c:ptCount val="12"/>
                <c:pt idx="0">
                  <c:v>4.5993129897362328</c:v>
                </c:pt>
                <c:pt idx="1">
                  <c:v>4.6436523929471027</c:v>
                </c:pt>
                <c:pt idx="2">
                  <c:v>4.6401582733812949</c:v>
                </c:pt>
                <c:pt idx="3">
                  <c:v>4.5462450592885375</c:v>
                </c:pt>
                <c:pt idx="4">
                  <c:v>4.9359703337453649</c:v>
                </c:pt>
                <c:pt idx="5">
                  <c:v>4.9117296222664022</c:v>
                </c:pt>
                <c:pt idx="6">
                  <c:v>4.8563995837669092</c:v>
                </c:pt>
                <c:pt idx="7">
                  <c:v>4.8548662840395655</c:v>
                </c:pt>
                <c:pt idx="8">
                  <c:v>4.7659714599341383</c:v>
                </c:pt>
                <c:pt idx="9">
                  <c:v>4.5301533219761501</c:v>
                </c:pt>
                <c:pt idx="10">
                  <c:v>4.6430999999999987</c:v>
                </c:pt>
                <c:pt idx="11">
                  <c:v>4.4793042521144715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201-4E73-BD56-0516F96CBA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41634927"/>
        <c:axId val="14416315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가동율!$AE$92</c15:sqref>
                        </c15:formulaRef>
                      </c:ext>
                    </c:extLst>
                    <c:strCache>
                      <c:ptCount val="1"/>
                      <c:pt idx="0">
                        <c:v>월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가동율!$AE$93:$AE$104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201-4E73-BD56-0516F96CBAA2}"/>
                  </c:ext>
                </c:extLst>
              </c15:ser>
            </c15:filteredLineSeries>
          </c:ext>
        </c:extLst>
      </c:lineChart>
      <c:catAx>
        <c:axId val="14416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1631599"/>
        <c:crosses val="autoZero"/>
        <c:auto val="1"/>
        <c:lblAlgn val="ctr"/>
        <c:lblOffset val="100"/>
        <c:noMultiLvlLbl val="0"/>
      </c:catAx>
      <c:valAx>
        <c:axId val="144163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1634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 u="sng"/>
              <a:t>월별 생산 현황</a:t>
            </a:r>
            <a:r>
              <a:rPr lang="en-US" altLang="ko-KR" sz="1800" b="1" u="sng"/>
              <a:t>(UPH)</a:t>
            </a:r>
            <a:endParaRPr lang="ko-KR" altLang="en-US" sz="18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8"/>
          <c:tx>
            <c:strRef>
              <c:f>'월별 UPH'!$M$2:$M$3</c:f>
              <c:strCache>
                <c:ptCount val="2"/>
                <c:pt idx="0">
                  <c:v>목표
달성%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0FA-4D11-9B3E-25682A3AB33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0FA-4D11-9B3E-25682A3AB33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0FA-4D11-9B3E-25682A3AB33D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0FA-4D11-9B3E-25682A3AB33D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0FA-4D11-9B3E-25682A3AB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UPH'!$M$4:$M$15</c:f>
              <c:numCache>
                <c:formatCode>0.00_ </c:formatCode>
                <c:ptCount val="12"/>
                <c:pt idx="0">
                  <c:v>85.210935976844269</c:v>
                </c:pt>
                <c:pt idx="1">
                  <c:v>53.433155413798531</c:v>
                </c:pt>
                <c:pt idx="2">
                  <c:v>93.612108554967421</c:v>
                </c:pt>
                <c:pt idx="3">
                  <c:v>103.48200312989046</c:v>
                </c:pt>
                <c:pt idx="4">
                  <c:v>113.81866534219283</c:v>
                </c:pt>
                <c:pt idx="5">
                  <c:v>134.74725934889031</c:v>
                </c:pt>
                <c:pt idx="6">
                  <c:v>117.78763251604478</c:v>
                </c:pt>
                <c:pt idx="7">
                  <c:v>116.81171632311697</c:v>
                </c:pt>
                <c:pt idx="8">
                  <c:v>108.60611330030696</c:v>
                </c:pt>
                <c:pt idx="9">
                  <c:v>95.276609064203299</c:v>
                </c:pt>
                <c:pt idx="10">
                  <c:v>57.208546014516187</c:v>
                </c:pt>
                <c:pt idx="11">
                  <c:v>54.616262565190254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D-4F34-A854-46069690A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673536"/>
        <c:axId val="148867312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'월별 UPH'!$C$3</c15:sqref>
                        </c15:formulaRef>
                      </c:ext>
                    </c:extLst>
                    <c:strCache>
                      <c:ptCount val="1"/>
                      <c:pt idx="0">
                        <c:v>Mini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'월별 UPH'!$C$4:$C$15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65.290806754221393</c:v>
                      </c:pt>
                      <c:pt idx="1">
                        <c:v>47.858942065491185</c:v>
                      </c:pt>
                      <c:pt idx="2">
                        <c:v>64.60431654676259</c:v>
                      </c:pt>
                      <c:pt idx="3">
                        <c:v>92.391304347826093</c:v>
                      </c:pt>
                      <c:pt idx="4">
                        <c:v>79.233621755253395</c:v>
                      </c:pt>
                      <c:pt idx="5">
                        <c:v>88.966202783300204</c:v>
                      </c:pt>
                      <c:pt idx="6">
                        <c:v>76.586888657648288</c:v>
                      </c:pt>
                      <c:pt idx="7">
                        <c:v>98.259860788863108</c:v>
                      </c:pt>
                      <c:pt idx="8">
                        <c:v>64.983534577387488</c:v>
                      </c:pt>
                      <c:pt idx="9">
                        <c:v>75.468483816013631</c:v>
                      </c:pt>
                      <c:pt idx="10">
                        <c:v>65.647058823529406</c:v>
                      </c:pt>
                      <c:pt idx="11">
                        <c:v>77.615571776155718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395-4A5E-BD66-2B5906E454A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UPH'!$D$3</c15:sqref>
                        </c15:formulaRef>
                      </c:ext>
                    </c:extLst>
                    <c:strCache>
                      <c:ptCount val="1"/>
                      <c:pt idx="0">
                        <c:v>S/W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UPH'!$D$4:$D$15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3.75234521575985</c:v>
                      </c:pt>
                      <c:pt idx="1">
                        <c:v>12.846347607052897</c:v>
                      </c:pt>
                      <c:pt idx="2">
                        <c:v>3.0215827338129495</c:v>
                      </c:pt>
                      <c:pt idx="3">
                        <c:v>0</c:v>
                      </c:pt>
                      <c:pt idx="4">
                        <c:v>7.2929542645241039</c:v>
                      </c:pt>
                      <c:pt idx="5">
                        <c:v>0</c:v>
                      </c:pt>
                      <c:pt idx="6">
                        <c:v>3.121748178980229</c:v>
                      </c:pt>
                      <c:pt idx="7">
                        <c:v>0</c:v>
                      </c:pt>
                      <c:pt idx="8">
                        <c:v>3.2930845225027441</c:v>
                      </c:pt>
                      <c:pt idx="9">
                        <c:v>0.68143100511073251</c:v>
                      </c:pt>
                      <c:pt idx="10">
                        <c:v>7.0588235294117645</c:v>
                      </c:pt>
                      <c:pt idx="11">
                        <c:v>2.4330900243309004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395-4A5E-BD66-2B5906E454A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UPH'!$E$3</c15:sqref>
                        </c15:formulaRef>
                      </c:ext>
                    </c:extLst>
                    <c:strCache>
                      <c:ptCount val="1"/>
                      <c:pt idx="0">
                        <c:v>길이 V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accent5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UPH'!$E$4:$E$15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30.956848030018762</c:v>
                      </c:pt>
                      <c:pt idx="1">
                        <c:v>39.294710327455917</c:v>
                      </c:pt>
                      <c:pt idx="2">
                        <c:v>32.374100719424462</c:v>
                      </c:pt>
                      <c:pt idx="3">
                        <c:v>7.6086956521739131</c:v>
                      </c:pt>
                      <c:pt idx="4">
                        <c:v>13.473423980222497</c:v>
                      </c:pt>
                      <c:pt idx="5">
                        <c:v>11.033797216699801</c:v>
                      </c:pt>
                      <c:pt idx="6">
                        <c:v>20.291363163371489</c:v>
                      </c:pt>
                      <c:pt idx="7">
                        <c:v>1.740139211136891</c:v>
                      </c:pt>
                      <c:pt idx="8">
                        <c:v>31.72338090010977</c:v>
                      </c:pt>
                      <c:pt idx="9">
                        <c:v>23.850085178875638</c:v>
                      </c:pt>
                      <c:pt idx="10">
                        <c:v>27.294117647058822</c:v>
                      </c:pt>
                      <c:pt idx="11">
                        <c:v>19.951338199513383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395-4A5E-BD66-2B5906E454A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UPH'!$F$3</c15:sqref>
                        </c15:formulaRef>
                      </c:ext>
                    </c:extLst>
                    <c:strCache>
                      <c:ptCount val="1"/>
                      <c:pt idx="0">
                        <c:v>ACC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UPH'!$F$4:$F$15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395-4A5E-BD66-2B5906E454A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UPH'!$H$2:$H$3</c15:sqref>
                        </c15:formulaRef>
                      </c:ext>
                    </c:extLst>
                    <c:strCache>
                      <c:ptCount val="2"/>
                      <c:pt idx="0">
                        <c:v>생산 수
(Qt'y)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UPH'!$H$4:$H$15</c15:sqref>
                        </c15:formulaRef>
                      </c:ext>
                    </c:extLst>
                    <c:numCache>
                      <c:formatCode>#,##0_);\(#,##0\)</c:formatCode>
                      <c:ptCount val="12"/>
                      <c:pt idx="0">
                        <c:v>533</c:v>
                      </c:pt>
                      <c:pt idx="1">
                        <c:v>397</c:v>
                      </c:pt>
                      <c:pt idx="2">
                        <c:v>695</c:v>
                      </c:pt>
                      <c:pt idx="3">
                        <c:v>828</c:v>
                      </c:pt>
                      <c:pt idx="4">
                        <c:v>809</c:v>
                      </c:pt>
                      <c:pt idx="5">
                        <c:v>1006</c:v>
                      </c:pt>
                      <c:pt idx="6">
                        <c:v>961</c:v>
                      </c:pt>
                      <c:pt idx="7">
                        <c:v>862</c:v>
                      </c:pt>
                      <c:pt idx="8">
                        <c:v>911</c:v>
                      </c:pt>
                      <c:pt idx="9">
                        <c:v>587</c:v>
                      </c:pt>
                      <c:pt idx="10">
                        <c:v>425</c:v>
                      </c:pt>
                      <c:pt idx="11">
                        <c:v>411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44EE-419B-B756-34DA6AE3F85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UPH'!$N$2:$N$3</c15:sqref>
                        </c15:formulaRef>
                      </c:ext>
                    </c:extLst>
                    <c:strCache>
                      <c:ptCount val="2"/>
                      <c:pt idx="0">
                        <c:v>가동%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300" b="1" i="0" u="none" strike="noStrike" kern="1200" baseline="0">
                          <a:solidFill>
                            <a:schemeClr val="accent2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UPH'!$N$4:$N$15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96.32352941176471</c:v>
                      </c:pt>
                      <c:pt idx="1">
                        <c:v>97.5</c:v>
                      </c:pt>
                      <c:pt idx="2">
                        <c:v>97.5</c:v>
                      </c:pt>
                      <c:pt idx="3">
                        <c:v>92.045454545454547</c:v>
                      </c:pt>
                      <c:pt idx="4">
                        <c:v>100</c:v>
                      </c:pt>
                      <c:pt idx="5">
                        <c:v>100</c:v>
                      </c:pt>
                      <c:pt idx="6">
                        <c:v>100</c:v>
                      </c:pt>
                      <c:pt idx="7">
                        <c:v>97.368421052631575</c:v>
                      </c:pt>
                      <c:pt idx="8">
                        <c:v>100</c:v>
                      </c:pt>
                      <c:pt idx="9">
                        <c:v>94.117647058823536</c:v>
                      </c:pt>
                      <c:pt idx="10">
                        <c:v>96.25</c:v>
                      </c:pt>
                      <c:pt idx="11">
                        <c:v>92.261904761904759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C2D-4720-A17A-C2E78C0B4EF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'월별 UPH'!$K$2</c:f>
              <c:strCache>
                <c:ptCount val="1"/>
                <c:pt idx="0">
                  <c:v>UPH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E226-4146-8BAD-C55AB5D13CFB}"/>
                </c:ext>
              </c:extLst>
            </c:dLbl>
            <c:dLbl>
              <c:idx val="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226-4146-8BAD-C55AB5D13CFB}"/>
                </c:ext>
              </c:extLst>
            </c:dLbl>
            <c:dLbl>
              <c:idx val="2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E226-4146-8BAD-C55AB5D13CFB}"/>
                </c:ext>
              </c:extLst>
            </c:dLbl>
            <c:dLbl>
              <c:idx val="1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226-4146-8BAD-C55AB5D13CFB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UPH'!$K$4:$K$15</c:f>
              <c:numCache>
                <c:formatCode>0.00_ </c:formatCode>
                <c:ptCount val="12"/>
                <c:pt idx="0">
                  <c:v>3.9191176470588234</c:v>
                </c:pt>
                <c:pt idx="1">
                  <c:v>2.4812500000000002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0C-4731-9820-13FD408DE058}"/>
            </c:ext>
          </c:extLst>
        </c:ser>
        <c:ser>
          <c:idx val="1"/>
          <c:order val="1"/>
          <c:tx>
            <c:strRef>
              <c:f>'월별 UPH'!$J$2</c:f>
              <c:strCache>
                <c:ptCount val="1"/>
                <c:pt idx="0">
                  <c:v>Standard
UPH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UPH'!$J$4:$J$15</c:f>
              <c:numCache>
                <c:formatCode>0.00_);\(0.00\)</c:formatCode>
                <c:ptCount val="12"/>
                <c:pt idx="0">
                  <c:v>4.5993129897362328</c:v>
                </c:pt>
                <c:pt idx="1">
                  <c:v>4.6436523929471027</c:v>
                </c:pt>
                <c:pt idx="2">
                  <c:v>4.6401582733812949</c:v>
                </c:pt>
                <c:pt idx="3">
                  <c:v>4.5462450592885375</c:v>
                </c:pt>
                <c:pt idx="4">
                  <c:v>4.9359703337453649</c:v>
                </c:pt>
                <c:pt idx="5">
                  <c:v>4.9117296222664022</c:v>
                </c:pt>
                <c:pt idx="6">
                  <c:v>4.8563995837669092</c:v>
                </c:pt>
                <c:pt idx="7">
                  <c:v>4.8548662840395655</c:v>
                </c:pt>
                <c:pt idx="8">
                  <c:v>4.7659714599341383</c:v>
                </c:pt>
                <c:pt idx="9">
                  <c:v>4.5301533219761501</c:v>
                </c:pt>
                <c:pt idx="10">
                  <c:v>4.6430999999999987</c:v>
                </c:pt>
                <c:pt idx="11">
                  <c:v>4.4793042521144715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395-4A5E-BD66-2B5906E454A6}"/>
            </c:ext>
          </c:extLst>
        </c:ser>
        <c:ser>
          <c:idx val="9"/>
          <c:order val="9"/>
          <c:tx>
            <c:strRef>
              <c:f>'월별 UPH'!$T$37</c:f>
              <c:strCache>
                <c:ptCount val="1"/>
                <c:pt idx="0">
                  <c:v>ST UPH 평균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'월별 UPH'!$U$37:$AF$37</c:f>
              <c:numCache>
                <c:formatCode>0.00</c:formatCode>
                <c:ptCount val="12"/>
                <c:pt idx="0">
                  <c:v>4.7005719644330144</c:v>
                </c:pt>
                <c:pt idx="1">
                  <c:v>4.7005719644330144</c:v>
                </c:pt>
                <c:pt idx="2">
                  <c:v>4.7005719644330144</c:v>
                </c:pt>
                <c:pt idx="3">
                  <c:v>4.7005719644330144</c:v>
                </c:pt>
                <c:pt idx="4">
                  <c:v>4.7005719644330144</c:v>
                </c:pt>
                <c:pt idx="5">
                  <c:v>4.7005719644330144</c:v>
                </c:pt>
                <c:pt idx="6">
                  <c:v>4.7005719644330144</c:v>
                </c:pt>
                <c:pt idx="7">
                  <c:v>4.7005719644330144</c:v>
                </c:pt>
                <c:pt idx="8">
                  <c:v>4.7005719644330144</c:v>
                </c:pt>
                <c:pt idx="9">
                  <c:v>4.7005719644330144</c:v>
                </c:pt>
                <c:pt idx="10">
                  <c:v>4.7005719644330144</c:v>
                </c:pt>
                <c:pt idx="11">
                  <c:v>4.7005719644330144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C-48BF-ABA1-4A044DEE6CEC}"/>
            </c:ext>
          </c:extLst>
        </c:ser>
        <c:ser>
          <c:idx val="10"/>
          <c:order val="10"/>
          <c:tx>
            <c:strRef>
              <c:f>'월별 UPH'!$T$38</c:f>
              <c:strCache>
                <c:ptCount val="1"/>
                <c:pt idx="0">
                  <c:v>UPH 평균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'월별 UPH'!$U$38:$AF$38</c:f>
              <c:numCache>
                <c:formatCode>0.00</c:formatCode>
                <c:ptCount val="12"/>
                <c:pt idx="0">
                  <c:v>4.4726184868551337</c:v>
                </c:pt>
                <c:pt idx="1">
                  <c:v>4.4726184868551337</c:v>
                </c:pt>
                <c:pt idx="2">
                  <c:v>4.4726184868551337</c:v>
                </c:pt>
                <c:pt idx="3">
                  <c:v>4.4726184868551337</c:v>
                </c:pt>
                <c:pt idx="4">
                  <c:v>4.4726184868551337</c:v>
                </c:pt>
                <c:pt idx="5">
                  <c:v>4.4726184868551337</c:v>
                </c:pt>
                <c:pt idx="6">
                  <c:v>4.4726184868551337</c:v>
                </c:pt>
                <c:pt idx="7">
                  <c:v>4.4726184868551337</c:v>
                </c:pt>
                <c:pt idx="8">
                  <c:v>4.4726184868551337</c:v>
                </c:pt>
                <c:pt idx="9">
                  <c:v>4.4726184868551337</c:v>
                </c:pt>
                <c:pt idx="10">
                  <c:v>4.4726184868551337</c:v>
                </c:pt>
                <c:pt idx="11">
                  <c:v>4.4726184868551337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C-48BF-ABA1-4A044DEE6CEC}"/>
            </c:ext>
          </c:extLst>
        </c:ser>
        <c:ser>
          <c:idx val="11"/>
          <c:order val="11"/>
          <c:tx>
            <c:strRef>
              <c:f>'월별 UPH'!$L$2:$L$3</c:f>
              <c:strCache>
                <c:ptCount val="2"/>
                <c:pt idx="0">
                  <c:v>QI
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UPH'!$L$4:$L$15</c:f>
              <c:numCache>
                <c:formatCode>0.00_ </c:formatCode>
                <c:ptCount val="12"/>
                <c:pt idx="0" formatCode="0.00">
                  <c:v>2.7372262773722627</c:v>
                </c:pt>
                <c:pt idx="1">
                  <c:v>4.3373493975903612</c:v>
                </c:pt>
                <c:pt idx="2">
                  <c:v>2.3876404494382024</c:v>
                </c:pt>
                <c:pt idx="3">
                  <c:v>0.9569377990430622</c:v>
                </c:pt>
                <c:pt idx="4">
                  <c:v>1.4616321559074299</c:v>
                </c:pt>
                <c:pt idx="5">
                  <c:v>0.69101678183613036</c:v>
                </c:pt>
                <c:pt idx="6">
                  <c:v>0.72314049586776863</c:v>
                </c:pt>
                <c:pt idx="7">
                  <c:v>0.69124423963133641</c:v>
                </c:pt>
                <c:pt idx="8">
                  <c:v>1.1930585683297179</c:v>
                </c:pt>
                <c:pt idx="9">
                  <c:v>1.1784511784511784</c:v>
                </c:pt>
                <c:pt idx="10">
                  <c:v>1.1627906976744187</c:v>
                </c:pt>
                <c:pt idx="11">
                  <c:v>0.48426150121065376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44-4E1C-A926-FC69AD1992F5}"/>
            </c:ext>
          </c:extLst>
        </c:ser>
        <c:ser>
          <c:idx val="12"/>
          <c:order val="12"/>
          <c:tx>
            <c:strRef>
              <c:f>'월별 UPH'!$B$20</c:f>
              <c:strCache>
                <c:ptCount val="1"/>
                <c:pt idx="0">
                  <c:v>목표%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'월별 UPH'!$C$20:$N$20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4-4E1C-A926-FC69AD199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48128"/>
        <c:axId val="44836064"/>
      </c:lineChart>
      <c:catAx>
        <c:axId val="4484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836064"/>
        <c:crosses val="autoZero"/>
        <c:auto val="1"/>
        <c:lblAlgn val="ctr"/>
        <c:lblOffset val="100"/>
        <c:noMultiLvlLbl val="0"/>
      </c:catAx>
      <c:valAx>
        <c:axId val="44836064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UPH/Defect rate%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848128"/>
        <c:crosses val="autoZero"/>
        <c:crossBetween val="between"/>
      </c:valAx>
      <c:valAx>
        <c:axId val="1488673120"/>
        <c:scaling>
          <c:orientation val="minMax"/>
          <c:max val="16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제품별 점유</a:t>
                </a:r>
                <a:r>
                  <a:rPr lang="en-US" altLang="ko-KR"/>
                  <a:t>%, </a:t>
                </a:r>
                <a:r>
                  <a:rPr lang="ko-KR" altLang="en-US"/>
                  <a:t>목표 달성</a:t>
                </a: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8673536"/>
        <c:crosses val="max"/>
        <c:crossBetween val="between"/>
      </c:valAx>
      <c:catAx>
        <c:axId val="1488673536"/>
        <c:scaling>
          <c:orientation val="minMax"/>
        </c:scaling>
        <c:delete val="1"/>
        <c:axPos val="b"/>
        <c:majorTickMark val="out"/>
        <c:minorTickMark val="none"/>
        <c:tickLblPos val="nextTo"/>
        <c:crossAx val="14886731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종합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'월별 UPH'!$E$38</c:f>
              <c:strCache>
                <c:ptCount val="1"/>
                <c:pt idx="0">
                  <c:v>출하 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UPH'!$F$38:$Q$38</c:f>
              <c:numCache>
                <c:formatCode>#,##0_);\(#,##0\)</c:formatCode>
                <c:ptCount val="12"/>
                <c:pt idx="0">
                  <c:v>1563</c:v>
                </c:pt>
                <c:pt idx="1">
                  <c:v>465</c:v>
                </c:pt>
                <c:pt idx="2">
                  <c:v>772</c:v>
                </c:pt>
                <c:pt idx="3">
                  <c:v>706</c:v>
                </c:pt>
                <c:pt idx="4">
                  <c:v>777</c:v>
                </c:pt>
                <c:pt idx="5">
                  <c:v>1310</c:v>
                </c:pt>
                <c:pt idx="6">
                  <c:v>1276</c:v>
                </c:pt>
                <c:pt idx="7">
                  <c:v>1036</c:v>
                </c:pt>
                <c:pt idx="8">
                  <c:v>1473</c:v>
                </c:pt>
                <c:pt idx="9">
                  <c:v>1459</c:v>
                </c:pt>
                <c:pt idx="10">
                  <c:v>551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2-48AD-85C7-9FC4C95CFBF8}"/>
            </c:ext>
          </c:extLst>
        </c:ser>
        <c:ser>
          <c:idx val="1"/>
          <c:order val="1"/>
          <c:tx>
            <c:strRef>
              <c:f>'월별 UPH'!$E$39</c:f>
              <c:strCache>
                <c:ptCount val="1"/>
                <c:pt idx="0">
                  <c:v>생산 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UPH'!$F$39:$Q$39</c:f>
              <c:numCache>
                <c:formatCode>#,##0_);\(#,##0\)</c:formatCode>
                <c:ptCount val="12"/>
                <c:pt idx="0">
                  <c:v>533</c:v>
                </c:pt>
                <c:pt idx="1">
                  <c:v>397</c:v>
                </c:pt>
                <c:pt idx="2">
                  <c:v>695</c:v>
                </c:pt>
                <c:pt idx="3">
                  <c:v>828</c:v>
                </c:pt>
                <c:pt idx="4">
                  <c:v>809</c:v>
                </c:pt>
                <c:pt idx="5">
                  <c:v>1006</c:v>
                </c:pt>
                <c:pt idx="6">
                  <c:v>961</c:v>
                </c:pt>
                <c:pt idx="7">
                  <c:v>862</c:v>
                </c:pt>
                <c:pt idx="8">
                  <c:v>911</c:v>
                </c:pt>
                <c:pt idx="9">
                  <c:v>587</c:v>
                </c:pt>
                <c:pt idx="10">
                  <c:v>425</c:v>
                </c:pt>
                <c:pt idx="11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2-48AD-85C7-9FC4C95CF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775264"/>
        <c:axId val="41777344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'월별 UPH'!$C$3</c15:sqref>
                        </c15:formulaRef>
                      </c:ext>
                    </c:extLst>
                    <c:strCache>
                      <c:ptCount val="1"/>
                      <c:pt idx="0">
                        <c:v>Mini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'월별 UPH'!$C$4:$C$15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65.290806754221393</c:v>
                      </c:pt>
                      <c:pt idx="1">
                        <c:v>47.858942065491185</c:v>
                      </c:pt>
                      <c:pt idx="2">
                        <c:v>64.60431654676259</c:v>
                      </c:pt>
                      <c:pt idx="3">
                        <c:v>92.391304347826093</c:v>
                      </c:pt>
                      <c:pt idx="4">
                        <c:v>79.233621755253395</c:v>
                      </c:pt>
                      <c:pt idx="5">
                        <c:v>88.966202783300204</c:v>
                      </c:pt>
                      <c:pt idx="6">
                        <c:v>76.586888657648288</c:v>
                      </c:pt>
                      <c:pt idx="7">
                        <c:v>98.259860788863108</c:v>
                      </c:pt>
                      <c:pt idx="8">
                        <c:v>64.983534577387488</c:v>
                      </c:pt>
                      <c:pt idx="9">
                        <c:v>75.468483816013631</c:v>
                      </c:pt>
                      <c:pt idx="10">
                        <c:v>65.647058823529406</c:v>
                      </c:pt>
                      <c:pt idx="11">
                        <c:v>77.615571776155718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692-48AD-85C7-9FC4C95CFBF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UPH'!$D$3</c15:sqref>
                        </c15:formulaRef>
                      </c:ext>
                    </c:extLst>
                    <c:strCache>
                      <c:ptCount val="1"/>
                      <c:pt idx="0">
                        <c:v>S/W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UPH'!$D$4:$D$15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3.75234521575985</c:v>
                      </c:pt>
                      <c:pt idx="1">
                        <c:v>12.846347607052897</c:v>
                      </c:pt>
                      <c:pt idx="2">
                        <c:v>3.0215827338129495</c:v>
                      </c:pt>
                      <c:pt idx="3">
                        <c:v>0</c:v>
                      </c:pt>
                      <c:pt idx="4">
                        <c:v>7.2929542645241039</c:v>
                      </c:pt>
                      <c:pt idx="5">
                        <c:v>0</c:v>
                      </c:pt>
                      <c:pt idx="6">
                        <c:v>3.121748178980229</c:v>
                      </c:pt>
                      <c:pt idx="7">
                        <c:v>0</c:v>
                      </c:pt>
                      <c:pt idx="8">
                        <c:v>3.2930845225027441</c:v>
                      </c:pt>
                      <c:pt idx="9">
                        <c:v>0.68143100511073251</c:v>
                      </c:pt>
                      <c:pt idx="10">
                        <c:v>7.0588235294117645</c:v>
                      </c:pt>
                      <c:pt idx="11">
                        <c:v>2.4330900243309004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692-48AD-85C7-9FC4C95CFBF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UPH'!$E$3</c15:sqref>
                        </c15:formulaRef>
                      </c:ext>
                    </c:extLst>
                    <c:strCache>
                      <c:ptCount val="1"/>
                      <c:pt idx="0">
                        <c:v>길이 V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UPH'!$E$4:$E$15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30.956848030018762</c:v>
                      </c:pt>
                      <c:pt idx="1">
                        <c:v>39.294710327455917</c:v>
                      </c:pt>
                      <c:pt idx="2">
                        <c:v>32.374100719424462</c:v>
                      </c:pt>
                      <c:pt idx="3">
                        <c:v>7.6086956521739131</c:v>
                      </c:pt>
                      <c:pt idx="4">
                        <c:v>13.473423980222497</c:v>
                      </c:pt>
                      <c:pt idx="5">
                        <c:v>11.033797216699801</c:v>
                      </c:pt>
                      <c:pt idx="6">
                        <c:v>20.291363163371489</c:v>
                      </c:pt>
                      <c:pt idx="7">
                        <c:v>1.740139211136891</c:v>
                      </c:pt>
                      <c:pt idx="8">
                        <c:v>31.72338090010977</c:v>
                      </c:pt>
                      <c:pt idx="9">
                        <c:v>23.850085178875638</c:v>
                      </c:pt>
                      <c:pt idx="10">
                        <c:v>27.294117647058822</c:v>
                      </c:pt>
                      <c:pt idx="11">
                        <c:v>19.951338199513383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692-48AD-85C7-9FC4C95CFBF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UPH'!$F$3</c15:sqref>
                        </c15:formulaRef>
                      </c:ext>
                    </c:extLst>
                    <c:strCache>
                      <c:ptCount val="1"/>
                      <c:pt idx="0">
                        <c:v>ACC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ko-K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'월별 UPH'!$F$4:$F$15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692-48AD-85C7-9FC4C95CFBF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'월별 UPH'!$E$40</c:f>
              <c:strCache>
                <c:ptCount val="1"/>
                <c:pt idx="0">
                  <c:v>UPH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'월별 UPH'!$F$40:$Q$40</c:f>
              <c:numCache>
                <c:formatCode>0.00_ </c:formatCode>
                <c:ptCount val="12"/>
                <c:pt idx="0">
                  <c:v>3.9191176470588234</c:v>
                </c:pt>
                <c:pt idx="1">
                  <c:v>2.4812500000000002</c:v>
                </c:pt>
                <c:pt idx="2">
                  <c:v>4.34375</c:v>
                </c:pt>
                <c:pt idx="3">
                  <c:v>4.7045454545454541</c:v>
                </c:pt>
                <c:pt idx="4">
                  <c:v>5.6180555555555554</c:v>
                </c:pt>
                <c:pt idx="5">
                  <c:v>6.6184210526315788</c:v>
                </c:pt>
                <c:pt idx="6">
                  <c:v>5.7202380952380949</c:v>
                </c:pt>
                <c:pt idx="7">
                  <c:v>5.6710526315789478</c:v>
                </c:pt>
                <c:pt idx="8">
                  <c:v>5.1761363636363633</c:v>
                </c:pt>
                <c:pt idx="9">
                  <c:v>4.3161764705882355</c:v>
                </c:pt>
                <c:pt idx="10">
                  <c:v>2.65625</c:v>
                </c:pt>
                <c:pt idx="11">
                  <c:v>2.4464285714285716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692-48AD-85C7-9FC4C95CFBF8}"/>
            </c:ext>
          </c:extLst>
        </c:ser>
        <c:ser>
          <c:idx val="3"/>
          <c:order val="3"/>
          <c:tx>
            <c:strRef>
              <c:f>'월별 UPH'!$J$2:$J$3</c:f>
              <c:strCache>
                <c:ptCount val="1"/>
                <c:pt idx="0">
                  <c:v>Standard
UPH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'월별 UPH'!$J$4:$J$15</c:f>
              <c:numCache>
                <c:formatCode>0.00_);\(0.00\)</c:formatCode>
                <c:ptCount val="12"/>
                <c:pt idx="0">
                  <c:v>4.5993129897362328</c:v>
                </c:pt>
                <c:pt idx="1">
                  <c:v>4.6436523929471027</c:v>
                </c:pt>
                <c:pt idx="2">
                  <c:v>4.6401582733812949</c:v>
                </c:pt>
                <c:pt idx="3">
                  <c:v>4.5462450592885375</c:v>
                </c:pt>
                <c:pt idx="4">
                  <c:v>4.9359703337453649</c:v>
                </c:pt>
                <c:pt idx="5">
                  <c:v>4.9117296222664022</c:v>
                </c:pt>
                <c:pt idx="6">
                  <c:v>4.8563995837669092</c:v>
                </c:pt>
                <c:pt idx="7">
                  <c:v>4.8548662840395655</c:v>
                </c:pt>
                <c:pt idx="8">
                  <c:v>4.7659714599341383</c:v>
                </c:pt>
                <c:pt idx="9">
                  <c:v>4.5301533219761501</c:v>
                </c:pt>
                <c:pt idx="10">
                  <c:v>4.6430999999999987</c:v>
                </c:pt>
                <c:pt idx="11">
                  <c:v>4.4793042521144715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692-48AD-85C7-9FC4C95CFB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01045824"/>
        <c:axId val="401057888"/>
      </c:lineChart>
      <c:catAx>
        <c:axId val="4177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777344"/>
        <c:crosses val="autoZero"/>
        <c:auto val="1"/>
        <c:lblAlgn val="ctr"/>
        <c:lblOffset val="100"/>
        <c:noMultiLvlLbl val="0"/>
      </c:catAx>
      <c:valAx>
        <c:axId val="4177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775264"/>
        <c:crosses val="autoZero"/>
        <c:crossBetween val="between"/>
      </c:valAx>
      <c:valAx>
        <c:axId val="401057888"/>
        <c:scaling>
          <c:orientation val="minMax"/>
          <c:min val="0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1045824"/>
        <c:crosses val="max"/>
        <c:crossBetween val="between"/>
      </c:valAx>
      <c:catAx>
        <c:axId val="401045824"/>
        <c:scaling>
          <c:orientation val="minMax"/>
        </c:scaling>
        <c:delete val="1"/>
        <c:axPos val="b"/>
        <c:majorTickMark val="out"/>
        <c:minorTickMark val="none"/>
        <c:tickLblPos val="nextTo"/>
        <c:crossAx val="40105788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/>
              <a:t>Productive</a:t>
            </a:r>
            <a:r>
              <a:rPr lang="en-US" altLang="ko-KR" b="1" baseline="0"/>
              <a:t> vs Defect Rate</a:t>
            </a:r>
            <a:endParaRPr lang="ko-KR" alt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'월별 UPH'!$E$92:$E$103</c:f>
              <c:numCache>
                <c:formatCode>General</c:formatCode>
                <c:ptCount val="12"/>
                <c:pt idx="0">
                  <c:v>533</c:v>
                </c:pt>
                <c:pt idx="1">
                  <c:v>397</c:v>
                </c:pt>
                <c:pt idx="2">
                  <c:v>695</c:v>
                </c:pt>
                <c:pt idx="3">
                  <c:v>828</c:v>
                </c:pt>
                <c:pt idx="4">
                  <c:v>809</c:v>
                </c:pt>
                <c:pt idx="5">
                  <c:v>1006</c:v>
                </c:pt>
                <c:pt idx="6">
                  <c:v>961</c:v>
                </c:pt>
                <c:pt idx="7">
                  <c:v>862</c:v>
                </c:pt>
                <c:pt idx="8">
                  <c:v>911</c:v>
                </c:pt>
                <c:pt idx="9">
                  <c:v>587</c:v>
                </c:pt>
                <c:pt idx="10">
                  <c:v>425</c:v>
                </c:pt>
                <c:pt idx="11">
                  <c:v>130</c:v>
                </c:pt>
              </c:numCache>
            </c:numRef>
          </c:xVal>
          <c:yVal>
            <c:numRef>
              <c:f>'월별 UPH'!$F$92:$F$103</c:f>
              <c:numCache>
                <c:formatCode>General</c:formatCode>
                <c:ptCount val="12"/>
                <c:pt idx="0">
                  <c:v>2.74</c:v>
                </c:pt>
                <c:pt idx="1">
                  <c:v>4.34</c:v>
                </c:pt>
                <c:pt idx="2">
                  <c:v>2.39</c:v>
                </c:pt>
                <c:pt idx="3">
                  <c:v>0.96</c:v>
                </c:pt>
                <c:pt idx="4">
                  <c:v>1.46</c:v>
                </c:pt>
                <c:pt idx="5">
                  <c:v>0.69</c:v>
                </c:pt>
                <c:pt idx="6">
                  <c:v>0.72</c:v>
                </c:pt>
                <c:pt idx="7">
                  <c:v>0.69</c:v>
                </c:pt>
                <c:pt idx="8">
                  <c:v>1.19</c:v>
                </c:pt>
                <c:pt idx="9">
                  <c:v>1.18</c:v>
                </c:pt>
                <c:pt idx="10">
                  <c:v>1.1599999999999999</c:v>
                </c:pt>
                <c:pt idx="11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CD-4B95-A739-F7B600DC0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563871"/>
        <c:axId val="318563039"/>
      </c:scatterChart>
      <c:valAx>
        <c:axId val="318563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Production</a:t>
                </a:r>
                <a:r>
                  <a:rPr lang="en-US" altLang="ko-KR" baseline="0"/>
                  <a:t> Quantity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563039"/>
        <c:crosses val="autoZero"/>
        <c:crossBetween val="midCat"/>
      </c:valAx>
      <c:valAx>
        <c:axId val="3185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Defect</a:t>
                </a:r>
                <a:r>
                  <a:rPr lang="en-US" altLang="ko-KR" baseline="0"/>
                  <a:t>ive Rate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18563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Model</a:t>
            </a:r>
            <a:r>
              <a:rPr lang="en-US" altLang="ko-KR" baseline="0"/>
              <a:t> </a:t>
            </a:r>
            <a:r>
              <a:rPr lang="ko-KR" altLang="en-US" baseline="0"/>
              <a:t>별 생산 수</a:t>
            </a:r>
            <a:r>
              <a:rPr lang="en-US" altLang="ko-KR" baseline="0"/>
              <a:t>(</a:t>
            </a:r>
            <a:r>
              <a:rPr lang="ko-KR" altLang="en-US" baseline="0"/>
              <a:t>양품 수</a:t>
            </a:r>
            <a:r>
              <a:rPr lang="en-US" altLang="ko-KR" baseline="0"/>
              <a:t>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'Model별 생산현황'!$D$1</c:f>
              <c:strCache>
                <c:ptCount val="1"/>
                <c:pt idx="0">
                  <c:v>생산수(양품수)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'Model별 생산현황'!$A$2:$A$174</c:f>
              <c:strCache>
                <c:ptCount val="173"/>
                <c:pt idx="0">
                  <c:v>LS2L-03EL</c:v>
                </c:pt>
                <c:pt idx="1">
                  <c:v>L7-6PT-3</c:v>
                </c:pt>
                <c:pt idx="2">
                  <c:v>L7-12PT-3</c:v>
                </c:pt>
                <c:pt idx="3">
                  <c:v>L7-13PT-3</c:v>
                </c:pt>
                <c:pt idx="4">
                  <c:v>L7-20PT-3</c:v>
                </c:pt>
                <c:pt idx="5">
                  <c:v>L7-40PT-3</c:v>
                </c:pt>
                <c:pt idx="6">
                  <c:v>L7-64PT-3</c:v>
                </c:pt>
                <c:pt idx="7">
                  <c:v>L7-100PT-3</c:v>
                </c:pt>
                <c:pt idx="8">
                  <c:v>L12-6PT-3</c:v>
                </c:pt>
                <c:pt idx="9">
                  <c:v>L12-12PT-3</c:v>
                </c:pt>
                <c:pt idx="10">
                  <c:v>L12-13PT-3</c:v>
                </c:pt>
                <c:pt idx="11">
                  <c:v>L12-20PT-3</c:v>
                </c:pt>
                <c:pt idx="12">
                  <c:v>L12-40PT-3</c:v>
                </c:pt>
                <c:pt idx="13">
                  <c:v>L12-64PT-3</c:v>
                </c:pt>
                <c:pt idx="14">
                  <c:v>L12-100PT-3</c:v>
                </c:pt>
                <c:pt idx="15">
                  <c:v>L12-100PT-3MI</c:v>
                </c:pt>
                <c:pt idx="16">
                  <c:v>L12-12F-3</c:v>
                </c:pt>
                <c:pt idx="17">
                  <c:v>L12-20F-3</c:v>
                </c:pt>
                <c:pt idx="18">
                  <c:v>L12-40F-3</c:v>
                </c:pt>
                <c:pt idx="19">
                  <c:v>L12-40F-3KL</c:v>
                </c:pt>
                <c:pt idx="20">
                  <c:v>L12-20PT-3EL</c:v>
                </c:pt>
                <c:pt idx="21">
                  <c:v>L12-64F-3</c:v>
                </c:pt>
                <c:pt idx="22">
                  <c:v>L12-100F-3</c:v>
                </c:pt>
                <c:pt idx="23">
                  <c:v>D7-6PT-3</c:v>
                </c:pt>
                <c:pt idx="24">
                  <c:v>D7-6F-3</c:v>
                </c:pt>
                <c:pt idx="25">
                  <c:v>D12-12PT-3</c:v>
                </c:pt>
                <c:pt idx="26">
                  <c:v>D12-12F-3</c:v>
                </c:pt>
                <c:pt idx="27">
                  <c:v>D12-6PT-3</c:v>
                </c:pt>
                <c:pt idx="28">
                  <c:v>D12-6F-3</c:v>
                </c:pt>
                <c:pt idx="29">
                  <c:v>D7-12PT-3</c:v>
                </c:pt>
                <c:pt idx="30">
                  <c:v>D7-12F-3</c:v>
                </c:pt>
                <c:pt idx="31">
                  <c:v>LS2L-03ES</c:v>
                </c:pt>
                <c:pt idx="32">
                  <c:v>L12-20PT-3ES</c:v>
                </c:pt>
                <c:pt idx="33">
                  <c:v>12Lf-100PT-27MI</c:v>
                </c:pt>
                <c:pt idx="34">
                  <c:v>12Lf-100F-27MI</c:v>
                </c:pt>
                <c:pt idx="35">
                  <c:v>L12-100F-3MI</c:v>
                </c:pt>
                <c:pt idx="36">
                  <c:v>L12-20PT-3DM</c:v>
                </c:pt>
                <c:pt idx="37">
                  <c:v>12Lf-35F-27</c:v>
                </c:pt>
                <c:pt idx="38">
                  <c:v>12Lf-100F-27</c:v>
                </c:pt>
                <c:pt idx="39">
                  <c:v>12Lf-55F-27</c:v>
                </c:pt>
                <c:pt idx="40">
                  <c:v>12Lf-75F-27</c:v>
                </c:pt>
                <c:pt idx="41">
                  <c:v>12Lf-20F-27</c:v>
                </c:pt>
                <c:pt idx="42">
                  <c:v>12Df-6F-27</c:v>
                </c:pt>
                <c:pt idx="43">
                  <c:v>12Df-12F-27</c:v>
                </c:pt>
                <c:pt idx="44">
                  <c:v>12Lf-12F-27</c:v>
                </c:pt>
                <c:pt idx="45">
                  <c:v>12Lf-12PT-27</c:v>
                </c:pt>
                <c:pt idx="46">
                  <c:v>12Df-6PT-27</c:v>
                </c:pt>
                <c:pt idx="47">
                  <c:v>12Df-12PT-27</c:v>
                </c:pt>
                <c:pt idx="48">
                  <c:v>12Lf-20PT-27</c:v>
                </c:pt>
                <c:pt idx="49">
                  <c:v>12Lf-35PT-27</c:v>
                </c:pt>
                <c:pt idx="50">
                  <c:v>12Lf-55PT-27</c:v>
                </c:pt>
                <c:pt idx="51">
                  <c:v>12Lf-75PT-27</c:v>
                </c:pt>
                <c:pt idx="52">
                  <c:v>12Lf-100PT-27</c:v>
                </c:pt>
                <c:pt idx="53">
                  <c:v>12Lf-35PT-27_TR</c:v>
                </c:pt>
                <c:pt idx="54">
                  <c:v>12Lf-12PT-27EL</c:v>
                </c:pt>
                <c:pt idx="55">
                  <c:v>17Lf-20F-27</c:v>
                </c:pt>
                <c:pt idx="56">
                  <c:v>17Lf-35F-27</c:v>
                </c:pt>
                <c:pt idx="57">
                  <c:v>17Lf-70F-27</c:v>
                </c:pt>
                <c:pt idx="58">
                  <c:v>12L-100S-22MI</c:v>
                </c:pt>
                <c:pt idx="59">
                  <c:v>12D7-12S-22</c:v>
                </c:pt>
                <c:pt idx="60">
                  <c:v>12DMc-12S-22</c:v>
                </c:pt>
                <c:pt idx="61">
                  <c:v>12D-12S-22</c:v>
                </c:pt>
                <c:pt idx="62">
                  <c:v>12L-35S-22</c:v>
                </c:pt>
                <c:pt idx="63">
                  <c:v>12L-55S-22</c:v>
                </c:pt>
                <c:pt idx="64">
                  <c:v>12L-100S-22</c:v>
                </c:pt>
                <c:pt idx="65">
                  <c:v>12DMc-7S-22</c:v>
                </c:pt>
                <c:pt idx="66">
                  <c:v>12D-6S-15</c:v>
                </c:pt>
                <c:pt idx="67">
                  <c:v>12D-12S-15</c:v>
                </c:pt>
                <c:pt idx="68">
                  <c:v>12D-7S-15</c:v>
                </c:pt>
                <c:pt idx="69">
                  <c:v>L12-20PT-4</c:v>
                </c:pt>
                <c:pt idx="70">
                  <c:v>L12-20F-4</c:v>
                </c:pt>
                <c:pt idx="71">
                  <c:v>L12-30PT-4</c:v>
                </c:pt>
                <c:pt idx="72">
                  <c:v>L12-30F-4</c:v>
                </c:pt>
                <c:pt idx="73">
                  <c:v>L12-50PT-4</c:v>
                </c:pt>
                <c:pt idx="74">
                  <c:v>L12-50F-4</c:v>
                </c:pt>
                <c:pt idx="75">
                  <c:v>L12-80PT-4</c:v>
                </c:pt>
                <c:pt idx="76">
                  <c:v>L12-80F-4</c:v>
                </c:pt>
                <c:pt idx="77">
                  <c:v>L12-80F-4_AM</c:v>
                </c:pt>
                <c:pt idx="78">
                  <c:v>L12-20PT-6</c:v>
                </c:pt>
                <c:pt idx="79">
                  <c:v>L12-20F-6</c:v>
                </c:pt>
                <c:pt idx="80">
                  <c:v>L12-30PT-6</c:v>
                </c:pt>
                <c:pt idx="81">
                  <c:v>L12-30F-6</c:v>
                </c:pt>
                <c:pt idx="82">
                  <c:v>L12-50PT-6</c:v>
                </c:pt>
                <c:pt idx="83">
                  <c:v>L12-50F-6</c:v>
                </c:pt>
                <c:pt idx="84">
                  <c:v>L12-80PT-6</c:v>
                </c:pt>
                <c:pt idx="85">
                  <c:v>L12-80F-6</c:v>
                </c:pt>
                <c:pt idx="86">
                  <c:v>L7-20PT-4</c:v>
                </c:pt>
                <c:pt idx="87">
                  <c:v>L7-20F-4</c:v>
                </c:pt>
                <c:pt idx="88">
                  <c:v>L7-30PT-4</c:v>
                </c:pt>
                <c:pt idx="89">
                  <c:v>L7-30F-4</c:v>
                </c:pt>
                <c:pt idx="90">
                  <c:v>L7-50PT-4</c:v>
                </c:pt>
                <c:pt idx="91">
                  <c:v>L7-50F-4</c:v>
                </c:pt>
                <c:pt idx="92">
                  <c:v>L7-80PT-4</c:v>
                </c:pt>
                <c:pt idx="93">
                  <c:v>L7-80F-4</c:v>
                </c:pt>
                <c:pt idx="94">
                  <c:v>L7-20PT-6</c:v>
                </c:pt>
                <c:pt idx="95">
                  <c:v>L7-20F-6</c:v>
                </c:pt>
                <c:pt idx="96">
                  <c:v>L7-30PT-6</c:v>
                </c:pt>
                <c:pt idx="97">
                  <c:v>L7-30F-6</c:v>
                </c:pt>
                <c:pt idx="98">
                  <c:v>L7-50PT-6</c:v>
                </c:pt>
                <c:pt idx="99">
                  <c:v>L7-50F-6</c:v>
                </c:pt>
                <c:pt idx="100">
                  <c:v>L7-80PT-6</c:v>
                </c:pt>
                <c:pt idx="101">
                  <c:v>L7-80F-6</c:v>
                </c:pt>
                <c:pt idx="102">
                  <c:v>L12-20PT-10</c:v>
                </c:pt>
                <c:pt idx="103">
                  <c:v>L12-20F-10</c:v>
                </c:pt>
                <c:pt idx="104">
                  <c:v>L12-30PT-10</c:v>
                </c:pt>
                <c:pt idx="105">
                  <c:v>L12-30F-10</c:v>
                </c:pt>
                <c:pt idx="106">
                  <c:v>L12-50PT-10</c:v>
                </c:pt>
                <c:pt idx="107">
                  <c:v>L12-50F-10</c:v>
                </c:pt>
                <c:pt idx="108">
                  <c:v>L12-80PT-10</c:v>
                </c:pt>
                <c:pt idx="109">
                  <c:v>L12-80F-10</c:v>
                </c:pt>
                <c:pt idx="110">
                  <c:v>L7-20PT-10</c:v>
                </c:pt>
                <c:pt idx="111">
                  <c:v>L7-20F-10</c:v>
                </c:pt>
                <c:pt idx="112">
                  <c:v>L7-30PT-10</c:v>
                </c:pt>
                <c:pt idx="113">
                  <c:v>L7-30F-10</c:v>
                </c:pt>
                <c:pt idx="114">
                  <c:v>L7-50PT-10</c:v>
                </c:pt>
                <c:pt idx="115">
                  <c:v>L7-50F-10</c:v>
                </c:pt>
                <c:pt idx="116">
                  <c:v>L7-80PT-10</c:v>
                </c:pt>
                <c:pt idx="117">
                  <c:v>L7-80F-10</c:v>
                </c:pt>
                <c:pt idx="118">
                  <c:v>12Lf-10PT-40</c:v>
                </c:pt>
                <c:pt idx="119">
                  <c:v>12Lf-12PT-40</c:v>
                </c:pt>
                <c:pt idx="120">
                  <c:v>12Lf-17PT-40</c:v>
                </c:pt>
                <c:pt idx="121">
                  <c:v>12Lf-20PT-40</c:v>
                </c:pt>
                <c:pt idx="122">
                  <c:v>12Lf-27PT-40</c:v>
                </c:pt>
                <c:pt idx="123">
                  <c:v>12Lf-42PT-40</c:v>
                </c:pt>
                <c:pt idx="124">
                  <c:v>12Lf-55PT-40</c:v>
                </c:pt>
                <c:pt idx="125">
                  <c:v>12Lf-78PT-40</c:v>
                </c:pt>
                <c:pt idx="126">
                  <c:v>12Lf-10F-40</c:v>
                </c:pt>
                <c:pt idx="127">
                  <c:v>12Lf-12F-40</c:v>
                </c:pt>
                <c:pt idx="128">
                  <c:v>12Lf-17F-40</c:v>
                </c:pt>
                <c:pt idx="129">
                  <c:v>12Lf-20F-40</c:v>
                </c:pt>
                <c:pt idx="130">
                  <c:v>12Lf-27F-40</c:v>
                </c:pt>
                <c:pt idx="131">
                  <c:v>12Lf-42F-40</c:v>
                </c:pt>
                <c:pt idx="132">
                  <c:v>12Lf-55F-40</c:v>
                </c:pt>
                <c:pt idx="133">
                  <c:v>12Lf-78F-40</c:v>
                </c:pt>
                <c:pt idx="134">
                  <c:v>12Lf-10PT-53</c:v>
                </c:pt>
                <c:pt idx="135">
                  <c:v>12Lf-12PT-53</c:v>
                </c:pt>
                <c:pt idx="136">
                  <c:v>12Lf-17PT-53</c:v>
                </c:pt>
                <c:pt idx="137">
                  <c:v>12Lf-20PT-53</c:v>
                </c:pt>
                <c:pt idx="138">
                  <c:v>12Lf-27PT-53</c:v>
                </c:pt>
                <c:pt idx="139">
                  <c:v>12Lf-42PT-53</c:v>
                </c:pt>
                <c:pt idx="140">
                  <c:v>12Lf-55PT-53</c:v>
                </c:pt>
                <c:pt idx="141">
                  <c:v>12Lf-78PT-53</c:v>
                </c:pt>
                <c:pt idx="142">
                  <c:v>12Lf-78PT-53MG</c:v>
                </c:pt>
                <c:pt idx="143">
                  <c:v>12Lf-10F-53</c:v>
                </c:pt>
                <c:pt idx="144">
                  <c:v>12Lf-12F-53</c:v>
                </c:pt>
                <c:pt idx="145">
                  <c:v>12Lf-17F-53</c:v>
                </c:pt>
                <c:pt idx="146">
                  <c:v>12Lf-20F-53</c:v>
                </c:pt>
                <c:pt idx="147">
                  <c:v>12Lf-27F-53</c:v>
                </c:pt>
                <c:pt idx="148">
                  <c:v>12Lf-42F-53</c:v>
                </c:pt>
                <c:pt idx="149">
                  <c:v>12Lf-55F-53</c:v>
                </c:pt>
                <c:pt idx="150">
                  <c:v>12Lf-78F-53</c:v>
                </c:pt>
                <c:pt idx="151">
                  <c:v>12Lf-10PT-90</c:v>
                </c:pt>
                <c:pt idx="152">
                  <c:v>12Lf-17PT-90</c:v>
                </c:pt>
                <c:pt idx="153">
                  <c:v>12Lf-27PT-90</c:v>
                </c:pt>
                <c:pt idx="154">
                  <c:v>12Lf-10F-90</c:v>
                </c:pt>
                <c:pt idx="155">
                  <c:v>12Lf-17F-90</c:v>
                </c:pt>
                <c:pt idx="156">
                  <c:v>12Lf-27F-90</c:v>
                </c:pt>
                <c:pt idx="157">
                  <c:v>L12-50PT-4HP</c:v>
                </c:pt>
                <c:pt idx="158">
                  <c:v>L12-80F-4MI</c:v>
                </c:pt>
                <c:pt idx="159">
                  <c:v>L12-80PT-4MI</c:v>
                </c:pt>
                <c:pt idx="160">
                  <c:v>17Lf-17F-37</c:v>
                </c:pt>
                <c:pt idx="161">
                  <c:v>17Lf-27F-37</c:v>
                </c:pt>
                <c:pt idx="162">
                  <c:v>17Lf-50F-37</c:v>
                </c:pt>
                <c:pt idx="163">
                  <c:v>17Lf-17F-50</c:v>
                </c:pt>
                <c:pt idx="164">
                  <c:v>17Lf-27F-50</c:v>
                </c:pt>
                <c:pt idx="165">
                  <c:v>17Lf-50F-50</c:v>
                </c:pt>
                <c:pt idx="166">
                  <c:v>17Lf-17F-87</c:v>
                </c:pt>
                <c:pt idx="167">
                  <c:v>17Lf-27F-87</c:v>
                </c:pt>
                <c:pt idx="168">
                  <c:v>17Lf-50F-87</c:v>
                </c:pt>
                <c:pt idx="169">
                  <c:v>IR-USB02</c:v>
                </c:pt>
                <c:pt idx="170">
                  <c:v>IR-USB03</c:v>
                </c:pt>
                <c:pt idx="171">
                  <c:v>IR-UART01</c:v>
                </c:pt>
                <c:pt idx="172">
                  <c:v>IR-IM01</c:v>
                </c:pt>
              </c:strCache>
            </c:strRef>
          </c:cat>
          <c:val>
            <c:numRef>
              <c:f>'Model별 생산현황'!$D$2:$D$174</c:f>
              <c:numCache>
                <c:formatCode>General</c:formatCode>
                <c:ptCount val="1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345</c:v>
                </c:pt>
                <c:pt idx="13">
                  <c:v>0</c:v>
                </c:pt>
                <c:pt idx="14">
                  <c:v>0</c:v>
                </c:pt>
                <c:pt idx="15">
                  <c:v>301</c:v>
                </c:pt>
                <c:pt idx="16">
                  <c:v>1</c:v>
                </c:pt>
                <c:pt idx="17">
                  <c:v>1831</c:v>
                </c:pt>
                <c:pt idx="18">
                  <c:v>1050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210</c:v>
                </c:pt>
                <c:pt idx="23">
                  <c:v>10</c:v>
                </c:pt>
                <c:pt idx="24">
                  <c:v>0</c:v>
                </c:pt>
                <c:pt idx="25">
                  <c:v>180</c:v>
                </c:pt>
                <c:pt idx="26">
                  <c:v>71</c:v>
                </c:pt>
                <c:pt idx="27">
                  <c:v>40</c:v>
                </c:pt>
                <c:pt idx="28">
                  <c:v>20</c:v>
                </c:pt>
                <c:pt idx="29">
                  <c:v>10</c:v>
                </c:pt>
                <c:pt idx="30">
                  <c:v>0</c:v>
                </c:pt>
                <c:pt idx="31">
                  <c:v>0</c:v>
                </c:pt>
                <c:pt idx="32">
                  <c:v>422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159</c:v>
                </c:pt>
                <c:pt idx="38">
                  <c:v>380</c:v>
                </c:pt>
                <c:pt idx="39">
                  <c:v>44</c:v>
                </c:pt>
                <c:pt idx="40">
                  <c:v>35</c:v>
                </c:pt>
                <c:pt idx="41">
                  <c:v>114</c:v>
                </c:pt>
                <c:pt idx="42">
                  <c:v>0</c:v>
                </c:pt>
                <c:pt idx="43">
                  <c:v>30</c:v>
                </c:pt>
                <c:pt idx="44">
                  <c:v>614</c:v>
                </c:pt>
                <c:pt idx="45">
                  <c:v>94</c:v>
                </c:pt>
                <c:pt idx="46">
                  <c:v>0</c:v>
                </c:pt>
                <c:pt idx="47">
                  <c:v>0</c:v>
                </c:pt>
                <c:pt idx="48">
                  <c:v>147</c:v>
                </c:pt>
                <c:pt idx="49">
                  <c:v>78</c:v>
                </c:pt>
                <c:pt idx="50">
                  <c:v>15</c:v>
                </c:pt>
                <c:pt idx="51">
                  <c:v>14</c:v>
                </c:pt>
                <c:pt idx="52">
                  <c:v>77</c:v>
                </c:pt>
                <c:pt idx="53">
                  <c:v>0</c:v>
                </c:pt>
                <c:pt idx="54">
                  <c:v>66</c:v>
                </c:pt>
                <c:pt idx="55">
                  <c:v>50</c:v>
                </c:pt>
                <c:pt idx="56">
                  <c:v>40</c:v>
                </c:pt>
                <c:pt idx="57">
                  <c:v>35</c:v>
                </c:pt>
                <c:pt idx="58">
                  <c:v>5</c:v>
                </c:pt>
                <c:pt idx="59">
                  <c:v>0</c:v>
                </c:pt>
                <c:pt idx="60">
                  <c:v>0</c:v>
                </c:pt>
                <c:pt idx="61">
                  <c:v>70</c:v>
                </c:pt>
                <c:pt idx="62">
                  <c:v>30</c:v>
                </c:pt>
                <c:pt idx="63">
                  <c:v>10</c:v>
                </c:pt>
                <c:pt idx="64">
                  <c:v>81</c:v>
                </c:pt>
                <c:pt idx="65">
                  <c:v>0</c:v>
                </c:pt>
                <c:pt idx="66">
                  <c:v>0</c:v>
                </c:pt>
                <c:pt idx="67">
                  <c:v>29</c:v>
                </c:pt>
                <c:pt idx="68">
                  <c:v>30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102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198</c:v>
                </c:pt>
                <c:pt idx="77">
                  <c:v>50</c:v>
                </c:pt>
                <c:pt idx="78">
                  <c:v>0</c:v>
                </c:pt>
                <c:pt idx="79">
                  <c:v>52</c:v>
                </c:pt>
                <c:pt idx="80">
                  <c:v>0</c:v>
                </c:pt>
                <c:pt idx="81">
                  <c:v>10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20</c:v>
                </c:pt>
                <c:pt idx="119">
                  <c:v>0</c:v>
                </c:pt>
                <c:pt idx="120">
                  <c:v>15</c:v>
                </c:pt>
                <c:pt idx="121">
                  <c:v>0</c:v>
                </c:pt>
                <c:pt idx="122">
                  <c:v>6</c:v>
                </c:pt>
                <c:pt idx="123">
                  <c:v>10</c:v>
                </c:pt>
                <c:pt idx="124">
                  <c:v>3</c:v>
                </c:pt>
                <c:pt idx="125">
                  <c:v>15</c:v>
                </c:pt>
                <c:pt idx="126">
                  <c:v>44</c:v>
                </c:pt>
                <c:pt idx="127">
                  <c:v>0</c:v>
                </c:pt>
                <c:pt idx="128">
                  <c:v>108</c:v>
                </c:pt>
                <c:pt idx="129">
                  <c:v>0</c:v>
                </c:pt>
                <c:pt idx="130">
                  <c:v>31</c:v>
                </c:pt>
                <c:pt idx="131">
                  <c:v>19</c:v>
                </c:pt>
                <c:pt idx="132">
                  <c:v>17</c:v>
                </c:pt>
                <c:pt idx="133">
                  <c:v>38</c:v>
                </c:pt>
                <c:pt idx="134">
                  <c:v>0</c:v>
                </c:pt>
                <c:pt idx="135">
                  <c:v>0</c:v>
                </c:pt>
                <c:pt idx="136">
                  <c:v>10</c:v>
                </c:pt>
                <c:pt idx="137">
                  <c:v>0</c:v>
                </c:pt>
                <c:pt idx="138">
                  <c:v>10</c:v>
                </c:pt>
                <c:pt idx="139">
                  <c:v>20</c:v>
                </c:pt>
                <c:pt idx="140">
                  <c:v>21</c:v>
                </c:pt>
                <c:pt idx="141">
                  <c:v>60</c:v>
                </c:pt>
                <c:pt idx="142">
                  <c:v>23</c:v>
                </c:pt>
                <c:pt idx="143">
                  <c:v>20</c:v>
                </c:pt>
                <c:pt idx="144">
                  <c:v>0</c:v>
                </c:pt>
                <c:pt idx="145">
                  <c:v>94</c:v>
                </c:pt>
                <c:pt idx="146">
                  <c:v>0</c:v>
                </c:pt>
                <c:pt idx="147">
                  <c:v>15</c:v>
                </c:pt>
                <c:pt idx="148">
                  <c:v>10</c:v>
                </c:pt>
                <c:pt idx="149">
                  <c:v>5</c:v>
                </c:pt>
                <c:pt idx="150">
                  <c:v>159</c:v>
                </c:pt>
                <c:pt idx="151">
                  <c:v>15</c:v>
                </c:pt>
                <c:pt idx="152">
                  <c:v>30</c:v>
                </c:pt>
                <c:pt idx="153">
                  <c:v>32</c:v>
                </c:pt>
                <c:pt idx="154">
                  <c:v>15</c:v>
                </c:pt>
                <c:pt idx="155">
                  <c:v>15</c:v>
                </c:pt>
                <c:pt idx="156">
                  <c:v>69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10</c:v>
                </c:pt>
                <c:pt idx="161">
                  <c:v>20</c:v>
                </c:pt>
                <c:pt idx="162">
                  <c:v>10</c:v>
                </c:pt>
                <c:pt idx="163">
                  <c:v>20</c:v>
                </c:pt>
                <c:pt idx="164">
                  <c:v>20</c:v>
                </c:pt>
                <c:pt idx="165">
                  <c:v>40</c:v>
                </c:pt>
                <c:pt idx="166">
                  <c:v>10</c:v>
                </c:pt>
                <c:pt idx="167">
                  <c:v>24</c:v>
                </c:pt>
                <c:pt idx="168">
                  <c:v>46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EF-42A2-B9D9-83FF391D21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4056888"/>
        <c:axId val="434034584"/>
      </c:barChart>
      <c:catAx>
        <c:axId val="434056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034584"/>
        <c:crosses val="autoZero"/>
        <c:auto val="1"/>
        <c:lblAlgn val="ctr"/>
        <c:lblOffset val="100"/>
        <c:noMultiLvlLbl val="0"/>
      </c:catAx>
      <c:valAx>
        <c:axId val="43403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405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Model </a:t>
            </a:r>
            <a:r>
              <a:rPr lang="ko-KR" altLang="en-US" baseline="0"/>
              <a:t>별 불량 </a:t>
            </a:r>
            <a:r>
              <a:rPr lang="en-US" altLang="ko-KR" baseline="0"/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CC-40E0-878B-A00130900E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CC-40E0-878B-A00130900ED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93-4252-8FB0-61E3B4F4C80D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'1월'!$A$101:$A$106</c:f>
              <c:strCache>
                <c:ptCount val="6"/>
                <c:pt idx="0">
                  <c:v>12Lf-17F-40</c:v>
                </c:pt>
                <c:pt idx="1">
                  <c:v>L12-80F-4</c:v>
                </c:pt>
                <c:pt idx="2">
                  <c:v>12Lf-20PT-27</c:v>
                </c:pt>
                <c:pt idx="3">
                  <c:v>12Lf-27PT-90</c:v>
                </c:pt>
                <c:pt idx="4">
                  <c:v>12Lf-12F-27</c:v>
                </c:pt>
                <c:pt idx="5">
                  <c:v>12Lf-10F-40</c:v>
                </c:pt>
              </c:strCache>
            </c:strRef>
          </c:cat>
          <c:val>
            <c:numRef>
              <c:f>'1월'!$B$101:$B$106</c:f>
              <c:numCache>
                <c:formatCode>0.00_);[Red]\(0.00\)</c:formatCode>
                <c:ptCount val="6"/>
                <c:pt idx="0">
                  <c:v>14.634146341463415</c:v>
                </c:pt>
                <c:pt idx="1">
                  <c:v>10.714285714285714</c:v>
                </c:pt>
                <c:pt idx="2">
                  <c:v>9.0909090909090917</c:v>
                </c:pt>
                <c:pt idx="3">
                  <c:v>6.25</c:v>
                </c:pt>
                <c:pt idx="4">
                  <c:v>2.1276595744680851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4-46A4-B6BA-43F027441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_xlchart.10</cx:f>
      </cx:strDim>
      <cx:numDim type="val">
        <cx:f dir="row">_xlchart.11</cx:f>
      </cx:numDim>
    </cx:data>
    <cx:data id="1">
      <cx:strDim type="cat">
        <cx:f dir="row">_xlchart.10</cx:f>
      </cx:strDim>
      <cx:numDim type="val">
        <cx:f dir="row">_xlchart.12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FFA0F6C6-1753-4609-92E0-A343F47AC90C}" formatIdx="2">
          <cx:tx>
            <cx:txData>
              <cx:f>_xlchart.8</cx:f>
              <cx:v>0.00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C4C04918-35B8-421D-93CD-9FB00CD98C77}" formatIdx="4">
          <cx:tx>
            <cx:txData>
              <cx:f>_xlchart.9</cx:f>
              <cx:v>0.0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38B022F5-728A-41A4-A00C-23370F70C135}" formatIdx="3">
          <cx:axisId val="2"/>
        </cx:series>
        <cx:series layoutId="paretoLine" ownerIdx="1" uniqueId="{10323156-755D-4FEE-8FEE-CBBF917877DA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Model </a:t>
            </a:r>
            <a:r>
              <a:rPr lang="ko-KR" altLang="en-US" baseline="0"/>
              <a:t>별 불량 </a:t>
            </a:r>
            <a:r>
              <a:rPr lang="en-US" altLang="ko-KR" baseline="0"/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0D-41B5-B728-55BFB3ADEAF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B0D-41B5-B728-55BFB3ADEAFF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B0D-41B5-B728-55BFB3ADEAFF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'2월'!$A$101:$A$108</c:f>
              <c:strCache>
                <c:ptCount val="8"/>
                <c:pt idx="0">
                  <c:v>12Lf-55PT-40</c:v>
                </c:pt>
                <c:pt idx="1">
                  <c:v>12Lf-55F-40</c:v>
                </c:pt>
                <c:pt idx="2">
                  <c:v>12Lf-17PT-40</c:v>
                </c:pt>
                <c:pt idx="3">
                  <c:v>12Lf-55F-53</c:v>
                </c:pt>
                <c:pt idx="4">
                  <c:v>17Lf-17F-50</c:v>
                </c:pt>
                <c:pt idx="5">
                  <c:v>12Lf-12PT-27</c:v>
                </c:pt>
                <c:pt idx="6">
                  <c:v>12Lf-100F-27</c:v>
                </c:pt>
                <c:pt idx="7">
                  <c:v>12Lf-12PT-27EL</c:v>
                </c:pt>
              </c:strCache>
            </c:strRef>
          </c:cat>
          <c:val>
            <c:numRef>
              <c:f>'2월'!$B$101:$B$108</c:f>
              <c:numCache>
                <c:formatCode>0.00_);[Red]\(0.00\)</c:formatCode>
                <c:ptCount val="8"/>
                <c:pt idx="0">
                  <c:v>62.5</c:v>
                </c:pt>
                <c:pt idx="1">
                  <c:v>50</c:v>
                </c:pt>
                <c:pt idx="2">
                  <c:v>25</c:v>
                </c:pt>
                <c:pt idx="3">
                  <c:v>16.666666666666668</c:v>
                </c:pt>
                <c:pt idx="4">
                  <c:v>16.666666666666668</c:v>
                </c:pt>
                <c:pt idx="5">
                  <c:v>9.0909090909090917</c:v>
                </c:pt>
                <c:pt idx="6">
                  <c:v>4.2553191489361701</c:v>
                </c:pt>
                <c:pt idx="7">
                  <c:v>3.225806451612903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0-435A-BF1B-37654C6F8A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_xlchart.15</cx:f>
      </cx:strDim>
      <cx:numDim type="val">
        <cx:f dir="row">_xlchart.16</cx:f>
      </cx:numDim>
    </cx:data>
    <cx:data id="1">
      <cx:strDim type="cat">
        <cx:f dir="row">_xlchart.15</cx:f>
      </cx:strDim>
      <cx:numDim type="val">
        <cx:f dir="row">_xlchart.17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BB6FD1BA-38E9-4EC6-89E3-1B8DBB37DA29}" formatIdx="2">
          <cx:tx>
            <cx:txData>
              <cx:f>_xlchart.13</cx:f>
              <cx:v>불량%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25ADA9C4-688E-43C3-8D92-BD0BCDE2DF56}" formatIdx="4">
          <cx:tx>
            <cx:txData>
              <cx:f>_xlchart.14</cx:f>
              <cx:v>누적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A9526897-9F3F-4062-BBAD-DCF24451593A}" formatIdx="3">
          <cx:axisId val="2"/>
        </cx:series>
        <cx:series layoutId="paretoLine" ownerIdx="1" uniqueId="{F64CA2C5-159B-4581-808C-B0C9822FDC8B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aseline="0"/>
              <a:t>Model </a:t>
            </a:r>
            <a:r>
              <a:rPr lang="ko-KR" altLang="en-US" sz="1100" baseline="0"/>
              <a:t>별 불량 </a:t>
            </a:r>
            <a:r>
              <a:rPr lang="en-US" altLang="ko-KR" sz="1100" baseline="0"/>
              <a:t>[%] </a:t>
            </a:r>
            <a:endParaRPr lang="en-US" altLang="ko-K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'3월'!$B$101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33-4504-8D87-79C284AFD69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33-4504-8D87-79C284AFD69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F33-4504-8D87-79C284AFD69B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'3월'!$A$102:$A$110</c:f>
              <c:strCache>
                <c:ptCount val="9"/>
                <c:pt idx="0">
                  <c:v>12Lf-78PT-53</c:v>
                </c:pt>
                <c:pt idx="1">
                  <c:v>12Lf-78PT-40</c:v>
                </c:pt>
                <c:pt idx="2">
                  <c:v>12Lf-10PT-40</c:v>
                </c:pt>
                <c:pt idx="3">
                  <c:v>12Lf-10F-40</c:v>
                </c:pt>
                <c:pt idx="4">
                  <c:v>12Lf-12F-27</c:v>
                </c:pt>
                <c:pt idx="5">
                  <c:v>12Lf-100F-27</c:v>
                </c:pt>
                <c:pt idx="6">
                  <c:v>L12-40F-3</c:v>
                </c:pt>
                <c:pt idx="7">
                  <c:v>D12-12PT-3</c:v>
                </c:pt>
                <c:pt idx="8">
                  <c:v>L12-30F-4</c:v>
                </c:pt>
              </c:strCache>
            </c:strRef>
          </c:cat>
          <c:val>
            <c:numRef>
              <c:f>'3월'!$B$102:$B$110</c:f>
              <c:numCache>
                <c:formatCode>0.00_);[Red]\(0.00\)</c:formatCode>
                <c:ptCount val="9"/>
                <c:pt idx="0">
                  <c:v>33.333333333333336</c:v>
                </c:pt>
                <c:pt idx="1">
                  <c:v>11.764705882352942</c:v>
                </c:pt>
                <c:pt idx="2">
                  <c:v>9.0909090909090917</c:v>
                </c:pt>
                <c:pt idx="3">
                  <c:v>9.0909090909090917</c:v>
                </c:pt>
                <c:pt idx="4">
                  <c:v>3.8461538461538463</c:v>
                </c:pt>
                <c:pt idx="5">
                  <c:v>3.4482758620689653</c:v>
                </c:pt>
                <c:pt idx="6">
                  <c:v>2.1276595744680851</c:v>
                </c:pt>
                <c:pt idx="7">
                  <c:v>0.99009900990099009</c:v>
                </c:pt>
                <c:pt idx="8">
                  <c:v>0.99009900990099009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1-45F5-B475-A999865C8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_xlchart.20</cx:f>
      </cx:strDim>
      <cx:numDim type="val">
        <cx:f dir="row">_xlchart.21</cx:f>
      </cx:numDim>
    </cx:data>
    <cx:data id="1">
      <cx:strDim type="cat">
        <cx:f dir="row">_xlchart.20</cx:f>
      </cx:strDim>
      <cx:numDim type="val">
        <cx:f dir="row">_xlchart.22</cx:f>
      </cx:numDim>
    </cx:data>
  </cx:chartData>
  <cx:chart>
    <cx:title pos="t" align="ctr" overlay="0"/>
    <cx:plotArea>
      <cx:plotAreaRegion>
        <cx:series layoutId="clusteredColumn" uniqueId="{1CFB5F9C-C91B-46F3-BF9E-2848B4402FB0}" formatIdx="2">
          <cx:tx>
            <cx:txData>
              <cx:f>_xlchart.18</cx:f>
              <cx:v>41.18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6273DC6F-4EEC-4B59-9C71-21A66D6BD834}" formatIdx="4">
          <cx:tx>
            <cx:txData>
              <cx:f>_xlchart.19</cx:f>
              <cx:v>41.2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81C0A607-19E1-4E15-A39A-9F1E826CB61B}" formatIdx="3">
          <cx:axisId val="2"/>
        </cx:series>
        <cx:series layoutId="paretoLine" ownerIdx="1" uniqueId="{B5ED9ABA-4B3B-4388-B059-A48F211FDD84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aseline="0"/>
              <a:t>Model </a:t>
            </a:r>
            <a:r>
              <a:rPr lang="ko-KR" altLang="en-US" sz="1100" baseline="0"/>
              <a:t>별 불량 </a:t>
            </a:r>
            <a:r>
              <a:rPr lang="en-US" altLang="ko-KR" sz="1100" baseline="0"/>
              <a:t>[%] </a:t>
            </a:r>
            <a:endParaRPr lang="en-US" altLang="ko-K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F5F-464D-95CA-B51F55DC30E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F5F-464D-95CA-B51F55DC30E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B6-4D31-BA98-DA0D514E9998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'4월'!$A$101:$A$105</c:f>
              <c:strCache>
                <c:ptCount val="5"/>
                <c:pt idx="0">
                  <c:v>12Lf-27PT-90</c:v>
                </c:pt>
                <c:pt idx="1">
                  <c:v>12Lf-100F-27</c:v>
                </c:pt>
                <c:pt idx="2">
                  <c:v>L12-20PT-3ES</c:v>
                </c:pt>
                <c:pt idx="3">
                  <c:v>L12-40PT-3</c:v>
                </c:pt>
                <c:pt idx="4">
                  <c:v>L12-40F-3</c:v>
                </c:pt>
              </c:strCache>
            </c:strRef>
          </c:cat>
          <c:val>
            <c:numRef>
              <c:f>'4월'!$B$101:$B$105</c:f>
              <c:numCache>
                <c:formatCode>0.00_);[Red]\(0.00\)</c:formatCode>
                <c:ptCount val="5"/>
                <c:pt idx="0">
                  <c:v>33.333333333333336</c:v>
                </c:pt>
                <c:pt idx="1">
                  <c:v>3.3333333333333335</c:v>
                </c:pt>
                <c:pt idx="2">
                  <c:v>2.5423728813559321</c:v>
                </c:pt>
                <c:pt idx="3">
                  <c:v>0.99009900990099009</c:v>
                </c:pt>
                <c:pt idx="4">
                  <c:v>0.39840637450199201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7-46CD-933C-68300E938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_xlchart.25</cx:f>
      </cx:strDim>
      <cx:numDim type="val">
        <cx:f dir="row">_xlchart.26</cx:f>
      </cx:numDim>
    </cx:data>
    <cx:data id="1">
      <cx:strDim type="cat">
        <cx:f dir="row">_xlchart.25</cx:f>
      </cx:strDim>
      <cx:numDim type="val">
        <cx:f dir="row">_xlchart.27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831BA82E-455A-4149-8CDC-2F1B6B3E3AD5}" formatIdx="2">
          <cx:tx>
            <cx:txData>
              <cx:f>_xlchart.23</cx:f>
              <cx:v>0.00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BDFCADE3-50B5-4FDE-AC2A-FF9DF5AC18D0}" formatIdx="4">
          <cx:tx>
            <cx:txData>
              <cx:f>_xlchart.24</cx:f>
              <cx:v>0.0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8764C8F6-E1F2-4733-B4FB-8B1C2EB423C0}" formatIdx="3">
          <cx:axisId val="2"/>
        </cx:series>
        <cx:series layoutId="paretoLine" ownerIdx="1" uniqueId="{F230FD85-8B46-4968-86A6-31E7C3C49322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aseline="0"/>
              <a:t>Model </a:t>
            </a:r>
            <a:r>
              <a:rPr lang="ko-KR" altLang="en-US" sz="1100" baseline="0"/>
              <a:t>별 불량 </a:t>
            </a:r>
            <a:r>
              <a:rPr lang="en-US" altLang="ko-KR" sz="1100" baseline="0"/>
              <a:t>[%] </a:t>
            </a:r>
            <a:endParaRPr lang="en-US" altLang="ko-K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E5B-41D7-93C8-0079B842902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83-4E7C-9321-039ED442441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2FC-4A3F-8D14-3376E19AA86E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'5월'!$A$101:$A$107</c:f>
              <c:strCache>
                <c:ptCount val="7"/>
                <c:pt idx="0">
                  <c:v>12Lf-27F-40</c:v>
                </c:pt>
                <c:pt idx="1">
                  <c:v>12Lf-10PT-90</c:v>
                </c:pt>
                <c:pt idx="2">
                  <c:v>L12-80F-4</c:v>
                </c:pt>
                <c:pt idx="3">
                  <c:v>12D-12S-15</c:v>
                </c:pt>
                <c:pt idx="4">
                  <c:v>12Lf-20F-27</c:v>
                </c:pt>
                <c:pt idx="5">
                  <c:v>L12-20F-3</c:v>
                </c:pt>
                <c:pt idx="6">
                  <c:v>L12-20PT-3ES</c:v>
                </c:pt>
              </c:strCache>
            </c:strRef>
          </c:cat>
          <c:val>
            <c:numRef>
              <c:f>'5월'!$B$101:$B$107</c:f>
              <c:numCache>
                <c:formatCode>0.00_);[Red]\(0.00\)</c:formatCode>
                <c:ptCount val="7"/>
                <c:pt idx="0">
                  <c:v>6.666666666666667</c:v>
                </c:pt>
                <c:pt idx="1">
                  <c:v>6.25</c:v>
                </c:pt>
                <c:pt idx="2">
                  <c:v>4</c:v>
                </c:pt>
                <c:pt idx="3">
                  <c:v>3.3333333333333335</c:v>
                </c:pt>
                <c:pt idx="4">
                  <c:v>3.225806451612903</c:v>
                </c:pt>
                <c:pt idx="5">
                  <c:v>0.99009900990099009</c:v>
                </c:pt>
                <c:pt idx="6">
                  <c:v>0.98039215686274506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A-4969-AA3B-FF036B319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_xlchart.30</cx:f>
      </cx:strDim>
      <cx:numDim type="val">
        <cx:f dir="row">_xlchart.31</cx:f>
      </cx:numDim>
    </cx:data>
    <cx:data id="1">
      <cx:strDim type="cat">
        <cx:f dir="row">_xlchart.30</cx:f>
      </cx:strDim>
      <cx:numDim type="val">
        <cx:f dir="row">_xlchart.32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9B36D878-A41A-46C6-B269-DF1B331E56E5}" formatIdx="2">
          <cx:tx>
            <cx:txData>
              <cx:f>_xlchart.28</cx:f>
              <cx:v>41.67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67B2FC27-DB33-4F60-AE40-09C21333E33A}" formatIdx="4">
          <cx:tx>
            <cx:txData>
              <cx:f>_xlchart.29</cx:f>
              <cx:v>41.7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38DE5BF4-E637-4CF9-B27B-3CFB83C94938}" formatIdx="3">
          <cx:axisId val="2"/>
        </cx:series>
        <cx:series layoutId="paretoLine" ownerIdx="1" uniqueId="{8F91AC89-C4D8-4986-96D4-1734DFFDD358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000" baseline="0"/>
              <a:t>Model </a:t>
            </a:r>
            <a:r>
              <a:rPr lang="ko-KR" altLang="en-US" sz="1000" baseline="0"/>
              <a:t>별 불량 </a:t>
            </a:r>
            <a:r>
              <a:rPr lang="en-US" altLang="ko-KR" sz="1000" baseline="0"/>
              <a:t>[%] </a:t>
            </a:r>
            <a:endParaRPr lang="en-US" altLang="ko-KR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CE-41B5-91CE-A32D08FD1EA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1CE-41B5-91CE-A32D08FD1EAE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CE-41B5-91CE-A32D08FD1EAE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'6월'!$A$101:$A$105</c:f>
              <c:strCache>
                <c:ptCount val="5"/>
                <c:pt idx="0">
                  <c:v>17Lf-50F-50</c:v>
                </c:pt>
                <c:pt idx="1">
                  <c:v>12Lf-35PT-27</c:v>
                </c:pt>
                <c:pt idx="2">
                  <c:v>L12-100F-3</c:v>
                </c:pt>
                <c:pt idx="3">
                  <c:v>L12-80F-6</c:v>
                </c:pt>
                <c:pt idx="4">
                  <c:v>L12-20F-3</c:v>
                </c:pt>
              </c:strCache>
            </c:strRef>
          </c:cat>
          <c:val>
            <c:numRef>
              <c:f>'6월'!$B$101:$B$105</c:f>
              <c:numCache>
                <c:formatCode>0.00_);[Red]\(0.00\)</c:formatCode>
                <c:ptCount val="5"/>
                <c:pt idx="0">
                  <c:v>9.0909090909090917</c:v>
                </c:pt>
                <c:pt idx="1">
                  <c:v>4.7619047619047619</c:v>
                </c:pt>
                <c:pt idx="2">
                  <c:v>1.9607843137254901</c:v>
                </c:pt>
                <c:pt idx="3">
                  <c:v>1.9230769230769231</c:v>
                </c:pt>
                <c:pt idx="4">
                  <c:v>0.66006600660066006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57C-AF54-8BE5010D7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_xlchart.35</cx:f>
      </cx:strDim>
      <cx:numDim type="val">
        <cx:f dir="row">_xlchart.36</cx:f>
      </cx:numDim>
    </cx:data>
    <cx:data id="1">
      <cx:strDim type="cat">
        <cx:f dir="row">_xlchart.35</cx:f>
      </cx:strDim>
      <cx:numDim type="val">
        <cx:f dir="row">_xlchart.37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100"/>
              <a:t>불량 유형</a:t>
            </a:r>
            <a:endParaRPr lang="ko-KR" sz="1100"/>
          </a:p>
        </cx:rich>
      </cx:tx>
    </cx:title>
    <cx:plotArea>
      <cx:plotAreaRegion>
        <cx:series layoutId="clusteredColumn" uniqueId="{05A5692D-1041-4AA9-B335-8BEAF9B7D00B}" formatIdx="2">
          <cx:tx>
            <cx:txData>
              <cx:f>_xlchart.33</cx:f>
              <cx:v>14.29</cx:v>
            </cx:txData>
          </cx:tx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798D11BF-7064-4AA2-B44E-D09E34A4F462}" formatIdx="4">
          <cx:tx>
            <cx:txData>
              <cx:f>_xlchart.34</cx:f>
              <cx:v>14.3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24F8E09A-94C6-44BA-B9E2-CCC698A58BBC}" formatIdx="3">
          <cx:axisId val="2"/>
        </cx:series>
        <cx:series layoutId="paretoLine" ownerIdx="1" uniqueId="{AF822B19-32E8-4828-9A8E-0A70035C188E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Model </a:t>
            </a:r>
            <a:r>
              <a:rPr lang="ko-KR" altLang="en-US" baseline="0"/>
              <a:t>별 불량 </a:t>
            </a:r>
            <a:r>
              <a:rPr lang="en-US" altLang="ko-KR" baseline="0"/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EF-44DA-91D9-AEE08E78D5D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1EF-44DA-91D9-AEE08E78D5DB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1EF-44DA-91D9-AEE08E78D5DB}"/>
              </c:ext>
            </c:extLst>
          </c:dPt>
          <c:dLbls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'7월'!$A$101:$A$106</c:f>
              <c:strCache>
                <c:ptCount val="6"/>
                <c:pt idx="0">
                  <c:v>17Lf-50F-87</c:v>
                </c:pt>
                <c:pt idx="1">
                  <c:v>12Lf-17PT-90</c:v>
                </c:pt>
                <c:pt idx="2">
                  <c:v>12Lf-20PT-27</c:v>
                </c:pt>
                <c:pt idx="3">
                  <c:v>L12-40F-3</c:v>
                </c:pt>
                <c:pt idx="4">
                  <c:v>12Lf-12F-27</c:v>
                </c:pt>
                <c:pt idx="5">
                  <c:v>LS2L-03EL</c:v>
                </c:pt>
              </c:strCache>
            </c:strRef>
          </c:cat>
          <c:val>
            <c:numRef>
              <c:f>'7월'!$B$101:$B$106</c:f>
              <c:numCache>
                <c:formatCode>0.00_);[Red]\(0.00\)</c:formatCode>
                <c:ptCount val="6"/>
                <c:pt idx="0">
                  <c:v>16.666666666666668</c:v>
                </c:pt>
                <c:pt idx="1">
                  <c:v>10</c:v>
                </c:pt>
                <c:pt idx="2">
                  <c:v>4.7619047619047619</c:v>
                </c:pt>
                <c:pt idx="3">
                  <c:v>0.6211180124223602</c:v>
                </c:pt>
                <c:pt idx="4">
                  <c:v>0.45248868778280543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9-4279-8B41-CB95D4C7E9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_xlchart.40</cx:f>
      </cx:strDim>
      <cx:numDim type="val">
        <cx:f dir="row">_xlchart.41</cx:f>
      </cx:numDim>
    </cx:data>
    <cx:data id="1">
      <cx:strDim type="cat">
        <cx:f dir="row">_xlchart.40</cx:f>
      </cx:strDim>
      <cx:numDim type="val">
        <cx:f dir="row">_xlchart.42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/>
              <a:t>불량 유형</a:t>
            </a:r>
            <a:endParaRPr lang="ko-KR"/>
          </a:p>
        </cx:rich>
      </cx:tx>
    </cx:title>
    <cx:plotArea>
      <cx:plotAreaRegion>
        <cx:series layoutId="clusteredColumn" uniqueId="{D9A4C026-E8C7-4364-9BC8-D67EEC0570C2}" formatIdx="2">
          <cx:tx>
            <cx:txData>
              <cx:f>_xlchart.38</cx:f>
              <cx:v>0.00</cx:v>
            </cx:txData>
          </cx:tx>
          <cx:dataPt idx="0">
            <cx:spPr>
              <a:solidFill>
                <a:srgbClr val="FF00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A9ED753C-1A54-4AEC-BCEB-C11124DD4ABC}" formatIdx="4">
          <cx:tx>
            <cx:txData>
              <cx:f>_xlchart.39</cx:f>
              <cx:v>0.0</cx:v>
            </cx:txData>
          </cx:tx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192BC756-FDA3-4306-8BC8-3459E8E801F3}" formatIdx="3">
          <cx:axisId val="2"/>
        </cx:series>
        <cx:series layoutId="paretoLine" ownerIdx="1" uniqueId="{B862D0F8-3295-4DD5-B953-178A7FCF4356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aseline="0"/>
              <a:t>Model </a:t>
            </a:r>
            <a:r>
              <a:rPr lang="ko-KR" altLang="en-US" sz="1100" baseline="0"/>
              <a:t>별 불량 </a:t>
            </a:r>
            <a:r>
              <a:rPr lang="en-US" altLang="ko-KR" sz="1100" baseline="0"/>
              <a:t>[%] </a:t>
            </a:r>
            <a:endParaRPr lang="en-US" altLang="ko-K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AC-4A4C-9280-CB71EB5E46A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AC-4A4C-9280-CB71EB5E46A8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B4C-42D1-B6DD-6D373B69B2DF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'8월'!$A$101:$A$108</c:f>
              <c:strCache>
                <c:ptCount val="8"/>
                <c:pt idx="0">
                  <c:v>12Lf-35F-27</c:v>
                </c:pt>
                <c:pt idx="1">
                  <c:v>L12-20F-3</c:v>
                </c:pt>
                <c:pt idx="2">
                  <c:v>12Lf-12F-27</c:v>
                </c:pt>
                <c:pt idx="3">
                  <c:v>LS2L-03EL</c:v>
                </c:pt>
                <c:pt idx="4">
                  <c:v>L7-6PT-3</c:v>
                </c:pt>
                <c:pt idx="5">
                  <c:v>L7-12PT-3</c:v>
                </c:pt>
                <c:pt idx="6">
                  <c:v>L7-13PT-3</c:v>
                </c:pt>
                <c:pt idx="7">
                  <c:v>L7-20PT-3</c:v>
                </c:pt>
              </c:strCache>
            </c:strRef>
          </c:cat>
          <c:val>
            <c:numRef>
              <c:f>'8월'!$B$101:$B$108</c:f>
              <c:numCache>
                <c:formatCode>0.00_);[Red]\(0.00\)</c:formatCode>
                <c:ptCount val="8"/>
                <c:pt idx="0">
                  <c:v>1.5384615384615385</c:v>
                </c:pt>
                <c:pt idx="1">
                  <c:v>0.75</c:v>
                </c:pt>
                <c:pt idx="2">
                  <c:v>0.65789473684210531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4B-4CE9-BBC6-BD659DDC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_xlchart.43</cx:f>
      </cx:strDim>
      <cx:numDim type="val">
        <cx:f dir="row">_xlchart.44</cx:f>
      </cx:numDim>
    </cx:data>
    <cx:data id="1">
      <cx:strDim type="cat">
        <cx:f dir="row">_xlchart.43</cx:f>
      </cx:strDim>
      <cx:numDim type="val">
        <cx:f dir="row">_xlchart.45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1B12B54B-0458-4A53-8E91-2ACCF4963C06}" formatIdx="2"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9615DBFF-3BF7-442F-8CE4-A44188090A7C}" formatIdx="4"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A8F37621-4FF5-44A3-B3CC-A89D0D29D881}" formatIdx="3">
          <cx:axisId val="2"/>
        </cx:series>
        <cx:series layoutId="paretoLine" ownerIdx="1" uniqueId="{A433FE94-6B29-4D8C-B3E1-9052C30E812E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Model </a:t>
            </a:r>
            <a:r>
              <a:rPr lang="ko-KR" altLang="en-US" baseline="0"/>
              <a:t>별 불량 </a:t>
            </a:r>
            <a:r>
              <a:rPr lang="en-US" altLang="ko-KR" baseline="0"/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0F-4133-8988-6C4E10E5B78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3-4612-8C1A-D49301AC55B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18-4A86-9E6F-CC3AB3B55EFF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'9월'!$A$101:$A$110</c:f>
              <c:strCache>
                <c:ptCount val="10"/>
                <c:pt idx="0">
                  <c:v>L12-20F-6</c:v>
                </c:pt>
                <c:pt idx="1">
                  <c:v>12Lf-17PT-53</c:v>
                </c:pt>
                <c:pt idx="2">
                  <c:v>17Lf-27F-87</c:v>
                </c:pt>
                <c:pt idx="3">
                  <c:v>17Lf-50F-50</c:v>
                </c:pt>
                <c:pt idx="4">
                  <c:v>12Lf-27F-40</c:v>
                </c:pt>
                <c:pt idx="5">
                  <c:v>12Lf-27F-90</c:v>
                </c:pt>
                <c:pt idx="6">
                  <c:v>L12-80F-4</c:v>
                </c:pt>
                <c:pt idx="7">
                  <c:v>L12-80F-4_AM</c:v>
                </c:pt>
                <c:pt idx="8">
                  <c:v>LS2L-03EL</c:v>
                </c:pt>
                <c:pt idx="9">
                  <c:v>L7-6PT-3</c:v>
                </c:pt>
              </c:strCache>
            </c:strRef>
          </c:cat>
          <c:val>
            <c:numRef>
              <c:f>'9월'!$B$101:$B$110</c:f>
              <c:numCache>
                <c:formatCode>0.00_);[Red]\(0.00\)</c:formatCode>
                <c:ptCount val="10"/>
                <c:pt idx="0">
                  <c:v>50</c:v>
                </c:pt>
                <c:pt idx="1">
                  <c:v>28.571428571428573</c:v>
                </c:pt>
                <c:pt idx="2">
                  <c:v>9.0909090909090917</c:v>
                </c:pt>
                <c:pt idx="3">
                  <c:v>9.0909090909090917</c:v>
                </c:pt>
                <c:pt idx="4">
                  <c:v>6.25</c:v>
                </c:pt>
                <c:pt idx="5">
                  <c:v>2.8571428571428572</c:v>
                </c:pt>
                <c:pt idx="6">
                  <c:v>1.9607843137254901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F-4B61-A294-2C65D9FD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_xlchart.46</cx:f>
      </cx:strDim>
      <cx:numDim type="val">
        <cx:f dir="row">_xlchart.47</cx:f>
      </cx:numDim>
    </cx:data>
    <cx:data id="1">
      <cx:strDim type="cat">
        <cx:f dir="row">_xlchart.46</cx:f>
      </cx:strDim>
      <cx:numDim type="val">
        <cx:f dir="row">_xlchart.48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AEBB8611-E221-470B-B879-773AF14F52E5}" formatIdx="2"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BAECFEFF-BCC1-4FB7-B4E4-2B2C8E20899D}" formatIdx="4"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B71FDFC7-55AE-4DBE-A6B7-46E4BDED18C0}" formatIdx="3">
          <cx:axisId val="2"/>
        </cx:series>
        <cx:series layoutId="paretoLine" ownerIdx="1" uniqueId="{14218F07-C8EB-4A7B-99E3-CA0179F82614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38100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100" baseline="0"/>
              <a:t>Model </a:t>
            </a:r>
            <a:r>
              <a:rPr lang="ko-KR" altLang="en-US" sz="1100" baseline="0"/>
              <a:t>별 불량 </a:t>
            </a:r>
            <a:r>
              <a:rPr lang="en-US" altLang="ko-KR" sz="1100" baseline="0"/>
              <a:t>[%] </a:t>
            </a:r>
            <a:endParaRPr lang="en-US" altLang="ko-KR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6A3-4E65-AD25-8E10663914F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DA1-43B2-901B-03603D3CA09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066-4461-BB91-E14BEC490072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'10월'!$A$101:$A$106</c:f>
              <c:strCache>
                <c:ptCount val="6"/>
                <c:pt idx="0">
                  <c:v>12Lf-17F-90</c:v>
                </c:pt>
                <c:pt idx="1">
                  <c:v>12Lf-27F-53</c:v>
                </c:pt>
                <c:pt idx="2">
                  <c:v>17Lf-70F-27</c:v>
                </c:pt>
                <c:pt idx="3">
                  <c:v>L12-100F-3</c:v>
                </c:pt>
                <c:pt idx="4">
                  <c:v>LS2L-03EL</c:v>
                </c:pt>
                <c:pt idx="5">
                  <c:v>L7-6PT-3</c:v>
                </c:pt>
              </c:strCache>
            </c:strRef>
          </c:cat>
          <c:val>
            <c:numRef>
              <c:f>'10월'!$B$101:$B$106</c:f>
              <c:numCache>
                <c:formatCode>0.00_);[Red]\(0.00\)</c:formatCode>
                <c:ptCount val="6"/>
                <c:pt idx="0">
                  <c:v>11.764705882352942</c:v>
                </c:pt>
                <c:pt idx="1">
                  <c:v>11.764705882352942</c:v>
                </c:pt>
                <c:pt idx="2">
                  <c:v>11.764705882352942</c:v>
                </c:pt>
                <c:pt idx="3">
                  <c:v>1.9607843137254901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E-4CE6-988F-AE46980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_xlchart.49</cx:f>
      </cx:strDim>
      <cx:numDim type="val">
        <cx:f dir="row">_xlchart.50</cx:f>
      </cx:numDim>
    </cx:data>
    <cx:data id="1">
      <cx:strDim type="cat">
        <cx:f dir="row">_xlchart.49</cx:f>
      </cx:strDim>
      <cx:numDim type="val">
        <cx:f dir="row">_xlchart.51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444FCB1D-7CBB-4EB0-B525-3B70E0AFB29B}" formatIdx="2"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7C7B842D-D0B8-4060-8EA5-4C6096051854}" formatIdx="4"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BD868B60-429B-4F7D-A879-812EC95092CA}" formatIdx="3">
          <cx:axisId val="2"/>
        </cx:series>
        <cx:series layoutId="paretoLine" ownerIdx="1" uniqueId="{7013A168-4975-45CD-8497-FBCBDBC574FF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Model </a:t>
            </a:r>
            <a:r>
              <a:rPr lang="ko-KR" altLang="en-US" baseline="0"/>
              <a:t>별 불량 </a:t>
            </a:r>
            <a:r>
              <a:rPr lang="en-US" altLang="ko-KR" baseline="0"/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'11월'!$B$100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89-43FB-9A61-E9420F8C1DD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6D-4BF2-B2CB-A48087666361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86-47E3-AA99-1AC97E9C283D}"/>
              </c:ext>
            </c:extLst>
          </c:dPt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'11월'!$A$101:$A$106</c:f>
              <c:strCache>
                <c:ptCount val="6"/>
                <c:pt idx="0">
                  <c:v>17Lf-50F-87</c:v>
                </c:pt>
                <c:pt idx="1">
                  <c:v>12Lf-100PT-27</c:v>
                </c:pt>
                <c:pt idx="2">
                  <c:v>12Lf-100F-27</c:v>
                </c:pt>
                <c:pt idx="3">
                  <c:v>L12-100F-3</c:v>
                </c:pt>
                <c:pt idx="4">
                  <c:v>12D-12S-22</c:v>
                </c:pt>
                <c:pt idx="5">
                  <c:v>LS2L-03EL</c:v>
                </c:pt>
              </c:strCache>
            </c:strRef>
          </c:cat>
          <c:val>
            <c:numRef>
              <c:f>'11월'!$B$101:$B$106</c:f>
              <c:numCache>
                <c:formatCode>0.00_);[Red]\(0.00\)</c:formatCode>
                <c:ptCount val="6"/>
                <c:pt idx="0">
                  <c:v>9.0909090909090917</c:v>
                </c:pt>
                <c:pt idx="1">
                  <c:v>5.5555555555555554</c:v>
                </c:pt>
                <c:pt idx="2">
                  <c:v>1.9047619047619047</c:v>
                </c:pt>
                <c:pt idx="3">
                  <c:v>1.639344262295082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E-4C96-BF3B-4C4CDEF10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813646504"/>
        <c:axId val="813669792"/>
      </c:barChart>
      <c:catAx>
        <c:axId val="81364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69792"/>
        <c:crosses val="autoZero"/>
        <c:auto val="1"/>
        <c:lblAlgn val="ctr"/>
        <c:lblOffset val="100"/>
        <c:noMultiLvlLbl val="0"/>
      </c:catAx>
      <c:valAx>
        <c:axId val="8136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%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646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_xlchart.52</cx:f>
      </cx:strDim>
      <cx:numDim type="val">
        <cx:f dir="row">_xlchart.53</cx:f>
      </cx:numDim>
    </cx:data>
    <cx:data id="1">
      <cx:strDim type="cat">
        <cx:f dir="row">_xlchart.52</cx:f>
      </cx:strDim>
      <cx:numDim type="val">
        <cx:f dir="row">_xlchart.54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C3BEF3DA-4C3C-4A29-ABDB-F17EB507F65E}" formatIdx="2">
          <cx:dataPt idx="0">
            <cx:spPr>
              <a:solidFill>
                <a:srgbClr val="FF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FF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A825FDAF-A902-4491-8E81-EEEEB1FCB6D2}" formatIdx="4"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F761C9F5-4127-49C8-BF44-9AAC019154C4}" formatIdx="3">
          <cx:axisId val="2"/>
        </cx:series>
        <cx:series layoutId="paretoLine" ownerIdx="1" uniqueId="{CD0E3BD5-8FE0-4257-B21B-099B19CF9EAE}" formatIdx="5">
          <cx:axisId val="2"/>
        </cx:series>
      </cx:plotAreaRegion>
      <cx:axis id="0">
        <cx:catScaling gapWidth="0"/>
        <cx:majorGridlines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  <cx:clrMapOvr bg1="lt1" tx1="dk1" bg2="lt2" tx2="dk2" accent1="accent1" accent2="accent2" accent3="accent3" accent4="accent4" accent5="accent5" accent6="accent6" hlink="hlink" folHlink="folHlink"/>
</cx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altLang="ko-K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Model </a:t>
            </a:r>
            <a:r>
              <a:rPr kumimoji="0" lang="ko-KR" alt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별 불량 </a:t>
            </a:r>
            <a:r>
              <a:rPr kumimoji="0" lang="en-US" altLang="ko-KR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  <a:ea typeface="맑은 고딕" panose="020B0503020000020004" pitchFamily="50" charset="-127"/>
              </a:rPr>
              <a:t>[%] 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'12월'!$B$100</c:f>
              <c:strCache>
                <c:ptCount val="1"/>
                <c:pt idx="0">
                  <c:v>불량%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AFE-414C-A812-69B8ACFAEEE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4-42BE-9D83-4295EF50AC0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A86-4BD2-A4EF-A7E981C0F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'12월'!$A$101:$A$105</c:f>
              <c:strCache>
                <c:ptCount val="5"/>
                <c:pt idx="0">
                  <c:v>17Lf-50F-37</c:v>
                </c:pt>
                <c:pt idx="1">
                  <c:v>L12-100PT-3MI</c:v>
                </c:pt>
                <c:pt idx="2">
                  <c:v>LS2L-03EL</c:v>
                </c:pt>
                <c:pt idx="3">
                  <c:v>L7-6PT-3</c:v>
                </c:pt>
                <c:pt idx="4">
                  <c:v>L7-12PT-3</c:v>
                </c:pt>
              </c:strCache>
            </c:strRef>
          </c:cat>
          <c:val>
            <c:numRef>
              <c:f>'12월'!$B$101:$B$105</c:f>
              <c:numCache>
                <c:formatCode>0.00_);[Red]\(0.00\)</c:formatCode>
                <c:ptCount val="5"/>
                <c:pt idx="0">
                  <c:v>9.0909090909090917</c:v>
                </c:pt>
                <c:pt idx="1">
                  <c:v>0.99009900990099009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A-409B-AFB7-E2B48E4E0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454579640"/>
        <c:axId val="454574392"/>
      </c:barChart>
      <c:catAx>
        <c:axId val="45457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4574392"/>
        <c:crosses val="autoZero"/>
        <c:auto val="1"/>
        <c:lblAlgn val="ctr"/>
        <c:lblOffset val="100"/>
        <c:noMultiLvlLbl val="0"/>
      </c:catAx>
      <c:valAx>
        <c:axId val="45457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457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85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_xlchart.55</cx:f>
      </cx:strDim>
      <cx:numDim type="val">
        <cx:f dir="row">_xlchart.56</cx:f>
      </cx:numDim>
    </cx:data>
    <cx:data id="1">
      <cx:strDim type="cat">
        <cx:f dir="row">_xlchart.55</cx:f>
      </cx:strDim>
      <cx:numDim type="val">
        <cx:f dir="row">_xlchart.57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ko-KR" altLang="en-US" sz="1200"/>
              <a:t>불량 유형</a:t>
            </a:r>
            <a:endParaRPr lang="ko-KR" sz="1200"/>
          </a:p>
        </cx:rich>
      </cx:tx>
    </cx:title>
    <cx:plotArea>
      <cx:plotAreaRegion>
        <cx:series layoutId="clusteredColumn" uniqueId="{93579BBC-FE0C-4EE8-86D5-EF7240A5542B}" formatIdx="2">
          <cx:dataPt idx="0">
            <cx:spPr>
              <a:solidFill>
                <a:srgbClr val="FF0000"/>
              </a:solidFill>
            </cx:spPr>
          </cx:dataPt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C7F73479-1EB5-45D7-AE3C-36B5E51FB40B}" formatIdx="4">
          <cx:dataLabels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0" uniqueId="{16BBED8E-6E2A-4202-AF7D-32BFF84B4C34}" formatIdx="3">
          <cx:axisId val="2"/>
        </cx:series>
        <cx:series layoutId="paretoLine" ownerIdx="1" uniqueId="{C555AC9E-0367-4383-ABB2-F1DDDC31161A}" formatIdx="5">
          <cx:axisId val="2"/>
        </cx:series>
      </cx:plotAreaRegion>
      <cx:axis id="0">
        <cx:catScaling gapWidth="0"/>
        <cx:majorGridlines/>
        <cx:tickLabels/>
      </cx:axis>
      <cx:axis id="1">
        <cx:valScaling max="100"/>
        <cx:majorGridlines/>
        <cx:tickLabels/>
      </cx:axis>
      <cx:axis id="2">
        <cx:valScaling max="1" min="0"/>
        <cx:units unit="percentage"/>
        <cx:tickLabels/>
      </cx:axis>
    </cx:plotArea>
  </cx:chart>
  <cx:spPr>
    <a:ln w="28575">
      <a:solidFill>
        <a:srgbClr val="0070C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emf"/><Relationship Id="rId1" Type="http://schemas.openxmlformats.org/officeDocument/2006/relationships/image" Target="../media/image16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image" Target="../media/image10.emf"/><Relationship Id="rId1" Type="http://schemas.openxmlformats.org/officeDocument/2006/relationships/chart" Target="../charts/chart5.xml"/><Relationship Id="rId5" Type="http://schemas.openxmlformats.org/officeDocument/2006/relationships/image" Target="../media/image23.emf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emf"/><Relationship Id="rId2" Type="http://schemas.openxmlformats.org/officeDocument/2006/relationships/chart" Target="../charts/chart9.xml"/><Relationship Id="rId1" Type="http://schemas.openxmlformats.org/officeDocument/2006/relationships/image" Target="../media/image27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image" Target="../media/image33.emf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image" Target="../media/image33.emf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image" Target="../media/image33.emf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image" Target="../media/image33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image" Target="../media/image33.emf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image" Target="../media/image33.emf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image" Target="../media/image33.emf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image" Target="../media/image33.emf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image" Target="../media/image33.emf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image" Target="../media/image33.emf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image" Target="../media/image33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image" Target="../media/image33.em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emf"/><Relationship Id="rId1" Type="http://schemas.openxmlformats.org/officeDocument/2006/relationships/image" Target="../media/image3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emf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4" Type="http://schemas.openxmlformats.org/officeDocument/2006/relationships/image" Target="../media/image45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emf"/><Relationship Id="rId1" Type="http://schemas.openxmlformats.org/officeDocument/2006/relationships/image" Target="../media/image48.em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em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9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2" Type="http://schemas.openxmlformats.org/officeDocument/2006/relationships/image" Target="../media/image24.emf"/><Relationship Id="rId1" Type="http://schemas.openxmlformats.org/officeDocument/2006/relationships/image" Target="../media/image12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4.emf"/><Relationship Id="rId1" Type="http://schemas.openxmlformats.org/officeDocument/2006/relationships/image" Target="../media/image26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31.emf"/><Relationship Id="rId1" Type="http://schemas.openxmlformats.org/officeDocument/2006/relationships/image" Target="../media/image30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9.emf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1.emf"/><Relationship Id="rId1" Type="http://schemas.openxmlformats.org/officeDocument/2006/relationships/image" Target="../media/image40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6.emf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51.emf"/><Relationship Id="rId1" Type="http://schemas.openxmlformats.org/officeDocument/2006/relationships/image" Target="../media/image50.emf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2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4.emf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6.emf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52916</xdr:rowOff>
    </xdr:from>
    <xdr:to>
      <xdr:col>16</xdr:col>
      <xdr:colOff>10584</xdr:colOff>
      <xdr:row>35</xdr:row>
      <xdr:rowOff>42332</xdr:rowOff>
    </xdr:to>
    <xdr:graphicFrame macro="">
      <xdr:nvGraphicFramePr>
        <xdr:cNvPr id="1025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95248</xdr:colOff>
      <xdr:row>60</xdr:row>
      <xdr:rowOff>201080</xdr:rowOff>
    </xdr:from>
    <xdr:to>
      <xdr:col>14</xdr:col>
      <xdr:colOff>95248</xdr:colOff>
      <xdr:row>79</xdr:row>
      <xdr:rowOff>88029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48" y="12149663"/>
          <a:ext cx="10191750" cy="3919199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  <xdr:twoCellAnchor editAs="oneCell">
    <xdr:from>
      <xdr:col>0</xdr:col>
      <xdr:colOff>402167</xdr:colOff>
      <xdr:row>47</xdr:row>
      <xdr:rowOff>10583</xdr:rowOff>
    </xdr:from>
    <xdr:to>
      <xdr:col>5</xdr:col>
      <xdr:colOff>563584</xdr:colOff>
      <xdr:row>60</xdr:row>
      <xdr:rowOff>106535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167" y="9196916"/>
          <a:ext cx="4066667" cy="2847619"/>
        </a:xfrm>
        <a:prstGeom prst="rect">
          <a:avLst/>
        </a:prstGeom>
        <a:ln w="31750">
          <a:solidFill>
            <a:srgbClr val="FF0000"/>
          </a:solidFill>
        </a:ln>
      </xdr:spPr>
    </xdr:pic>
    <xdr:clientData/>
  </xdr:twoCellAnchor>
  <xdr:twoCellAnchor editAs="oneCell">
    <xdr:from>
      <xdr:col>0</xdr:col>
      <xdr:colOff>246993</xdr:colOff>
      <xdr:row>83</xdr:row>
      <xdr:rowOff>63501</xdr:rowOff>
    </xdr:from>
    <xdr:to>
      <xdr:col>2</xdr:col>
      <xdr:colOff>42534</xdr:colOff>
      <xdr:row>96</xdr:row>
      <xdr:rowOff>134392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6993" y="16891001"/>
          <a:ext cx="1605291" cy="2822558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116417</xdr:colOff>
      <xdr:row>83</xdr:row>
      <xdr:rowOff>74083</xdr:rowOff>
    </xdr:from>
    <xdr:to>
      <xdr:col>4</xdr:col>
      <xdr:colOff>23720</xdr:colOff>
      <xdr:row>92</xdr:row>
      <xdr:rowOff>12260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7917" y="16901583"/>
          <a:ext cx="1304303" cy="1843177"/>
        </a:xfrm>
        <a:prstGeom prst="rect">
          <a:avLst/>
        </a:prstGeom>
      </xdr:spPr>
    </xdr:pic>
    <xdr:clientData/>
  </xdr:twoCellAnchor>
  <xdr:twoCellAnchor editAs="oneCell">
    <xdr:from>
      <xdr:col>16</xdr:col>
      <xdr:colOff>391584</xdr:colOff>
      <xdr:row>70</xdr:row>
      <xdr:rowOff>42333</xdr:rowOff>
    </xdr:from>
    <xdr:to>
      <xdr:col>21</xdr:col>
      <xdr:colOff>530782</xdr:colOff>
      <xdr:row>84</xdr:row>
      <xdr:rowOff>31381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1917" y="14541500"/>
          <a:ext cx="4019048" cy="2952381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 editAs="oneCell">
    <xdr:from>
      <xdr:col>23</xdr:col>
      <xdr:colOff>349250</xdr:colOff>
      <xdr:row>70</xdr:row>
      <xdr:rowOff>21166</xdr:rowOff>
    </xdr:from>
    <xdr:to>
      <xdr:col>26</xdr:col>
      <xdr:colOff>16030</xdr:colOff>
      <xdr:row>84</xdr:row>
      <xdr:rowOff>57593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0" y="14520333"/>
          <a:ext cx="1794030" cy="2999760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>
    <xdr:from>
      <xdr:col>23</xdr:col>
      <xdr:colOff>628650</xdr:colOff>
      <xdr:row>73</xdr:row>
      <xdr:rowOff>131233</xdr:rowOff>
    </xdr:from>
    <xdr:to>
      <xdr:col>25</xdr:col>
      <xdr:colOff>543984</xdr:colOff>
      <xdr:row>75</xdr:row>
      <xdr:rowOff>88900</xdr:rowOff>
    </xdr:to>
    <xdr:sp macro="" textlink="">
      <xdr:nvSpPr>
        <xdr:cNvPr id="11" name="직사각형 10"/>
        <xdr:cNvSpPr/>
      </xdr:nvSpPr>
      <xdr:spPr>
        <a:xfrm>
          <a:off x="15519400" y="15265400"/>
          <a:ext cx="1291167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/>
            <a:t>삭제</a:t>
          </a:r>
        </a:p>
      </xdr:txBody>
    </xdr:sp>
    <xdr:clientData/>
  </xdr:twoCellAnchor>
  <xdr:twoCellAnchor editAs="oneCell">
    <xdr:from>
      <xdr:col>0</xdr:col>
      <xdr:colOff>243417</xdr:colOff>
      <xdr:row>106</xdr:row>
      <xdr:rowOff>116416</xdr:rowOff>
    </xdr:from>
    <xdr:to>
      <xdr:col>9</xdr:col>
      <xdr:colOff>487704</xdr:colOff>
      <xdr:row>119</xdr:row>
      <xdr:rowOff>62178</xdr:rowOff>
    </xdr:to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417" y="21812249"/>
          <a:ext cx="6943537" cy="269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112</xdr:row>
          <xdr:rowOff>95250</xdr:rowOff>
        </xdr:from>
        <xdr:to>
          <xdr:col>17</xdr:col>
          <xdr:colOff>914400</xdr:colOff>
          <xdr:row>115</xdr:row>
          <xdr:rowOff>152400</xdr:rowOff>
        </xdr:to>
        <xdr:sp macro="" textlink="">
          <xdr:nvSpPr>
            <xdr:cNvPr id="2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16</xdr:col>
      <xdr:colOff>730250</xdr:colOff>
      <xdr:row>123</xdr:row>
      <xdr:rowOff>31750</xdr:rowOff>
    </xdr:from>
    <xdr:to>
      <xdr:col>23</xdr:col>
      <xdr:colOff>209940</xdr:colOff>
      <xdr:row>149</xdr:row>
      <xdr:rowOff>14131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40583" y="25992667"/>
          <a:ext cx="5342857" cy="5485714"/>
        </a:xfrm>
        <a:prstGeom prst="rect">
          <a:avLst/>
        </a:prstGeom>
        <a:ln w="12700">
          <a:solidFill>
            <a:srgbClr val="FF0000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31750</xdr:colOff>
          <xdr:row>4</xdr:row>
          <xdr:rowOff>52916</xdr:rowOff>
        </xdr:from>
        <xdr:to>
          <xdr:col>26</xdr:col>
          <xdr:colOff>560917</xdr:colOff>
          <xdr:row>6</xdr:row>
          <xdr:rowOff>21167</xdr:rowOff>
        </xdr:to>
        <xdr:pic>
          <xdr:nvPicPr>
            <xdr:cNvPr id="19" name="그림 18"/>
            <xdr:cNvPicPr>
              <a:picLocks noChangeAspect="1" noChangeArrowheads="1"/>
              <a:extLst>
                <a:ext uri="{84589F7E-364E-4C9E-8A38-B11213B215E9}">
                  <a14:cameraTool cellRange="'생산 현황'!$G$21:$H$21" spid="_x0000_s5674838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7060333" y="1375833"/>
              <a:ext cx="2656417" cy="412751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63499</xdr:colOff>
          <xdr:row>6</xdr:row>
          <xdr:rowOff>74084</xdr:rowOff>
        </xdr:from>
        <xdr:to>
          <xdr:col>27</xdr:col>
          <xdr:colOff>359833</xdr:colOff>
          <xdr:row>35</xdr:row>
          <xdr:rowOff>31750</xdr:rowOff>
        </xdr:to>
        <xdr:pic>
          <xdr:nvPicPr>
            <xdr:cNvPr id="17" name="그림 16"/>
            <xdr:cNvPicPr>
              <a:picLocks noChangeAspect="1" noChangeArrowheads="1"/>
              <a:extLst>
                <a:ext uri="{84589F7E-364E-4C9E-8A38-B11213B215E9}">
                  <a14:cameraTool cellRange="'생산 현황'!$G$2:$T$20" spid="_x0000_s5674839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11440582" y="1640417"/>
              <a:ext cx="8307918" cy="6106583"/>
            </a:xfrm>
            <a:prstGeom prst="rect">
              <a:avLst/>
            </a:prstGeom>
            <a:noFill/>
            <a:ln w="25400"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116417</xdr:colOff>
      <xdr:row>12</xdr:row>
      <xdr:rowOff>190500</xdr:rowOff>
    </xdr:from>
    <xdr:to>
      <xdr:col>5</xdr:col>
      <xdr:colOff>444500</xdr:colOff>
      <xdr:row>14</xdr:row>
      <xdr:rowOff>179916</xdr:rowOff>
    </xdr:to>
    <xdr:sp macro="" textlink="">
      <xdr:nvSpPr>
        <xdr:cNvPr id="9" name="모서리가 둥근 사각형 설명선 8"/>
        <xdr:cNvSpPr/>
      </xdr:nvSpPr>
      <xdr:spPr>
        <a:xfrm>
          <a:off x="1926167" y="3037417"/>
          <a:ext cx="2423583" cy="412749"/>
        </a:xfrm>
        <a:prstGeom prst="wedgeRound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/>
            <a:t>Worst 1.2.3: Stroke, Gap, LED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123825</xdr:colOff>
          <xdr:row>3</xdr:row>
          <xdr:rowOff>200025</xdr:rowOff>
        </xdr:from>
        <xdr:to>
          <xdr:col>15</xdr:col>
          <xdr:colOff>352425</xdr:colOff>
          <xdr:row>7</xdr:row>
          <xdr:rowOff>47625</xdr:rowOff>
        </xdr:to>
        <xdr:sp macro="" textlink="">
          <xdr:nvSpPr>
            <xdr:cNvPr id="285697" name="Object 1" hidden="1">
              <a:extLst>
                <a:ext uri="{63B3BB69-23CF-44E3-9099-C40C66FF867C}">
                  <a14:compatExt spid="_x0000_s285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28576</xdr:colOff>
          <xdr:row>0</xdr:row>
          <xdr:rowOff>9525</xdr:rowOff>
        </xdr:from>
        <xdr:to>
          <xdr:col>13</xdr:col>
          <xdr:colOff>619125</xdr:colOff>
          <xdr:row>11</xdr:row>
          <xdr:rowOff>205220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'[3]SW Version'!$A$1:$Y$9" spid="_x0000_s58821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76" y="9525"/>
              <a:ext cx="9953624" cy="25197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13</xdr:row>
          <xdr:rowOff>171450</xdr:rowOff>
        </xdr:from>
        <xdr:to>
          <xdr:col>13</xdr:col>
          <xdr:colOff>676275</xdr:colOff>
          <xdr:row>22</xdr:row>
          <xdr:rowOff>173182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'[3]SW Version'!$A$11:$Z$16" spid="_x0000_s588219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2914650"/>
              <a:ext cx="10001250" cy="188768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171450</xdr:colOff>
          <xdr:row>15</xdr:row>
          <xdr:rowOff>76200</xdr:rowOff>
        </xdr:from>
        <xdr:to>
          <xdr:col>15</xdr:col>
          <xdr:colOff>400050</xdr:colOff>
          <xdr:row>18</xdr:row>
          <xdr:rowOff>133350</xdr:rowOff>
        </xdr:to>
        <xdr:sp macro="" textlink="">
          <xdr:nvSpPr>
            <xdr:cNvPr id="285698" name="Object 2" hidden="1">
              <a:extLst>
                <a:ext uri="{63B3BB69-23CF-44E3-9099-C40C66FF867C}">
                  <a14:compatExt spid="_x0000_s285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379409</xdr:colOff>
      <xdr:row>19</xdr:row>
      <xdr:rowOff>56671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2723809" cy="3828571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19</xdr:col>
      <xdr:colOff>381000</xdr:colOff>
      <xdr:row>58</xdr:row>
      <xdr:rowOff>178279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191000"/>
          <a:ext cx="12725400" cy="8141179"/>
        </a:xfrm>
        <a:prstGeom prst="rect">
          <a:avLst/>
        </a:prstGeom>
        <a:ln w="25400"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</xdr:row>
      <xdr:rowOff>38099</xdr:rowOff>
    </xdr:from>
    <xdr:to>
      <xdr:col>24</xdr:col>
      <xdr:colOff>533400</xdr:colOff>
      <xdr:row>32</xdr:row>
      <xdr:rowOff>123825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85726</xdr:colOff>
      <xdr:row>41</xdr:row>
      <xdr:rowOff>66675</xdr:rowOff>
    </xdr:from>
    <xdr:to>
      <xdr:col>24</xdr:col>
      <xdr:colOff>590550</xdr:colOff>
      <xdr:row>66</xdr:row>
      <xdr:rowOff>19050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52917</xdr:colOff>
      <xdr:row>10</xdr:row>
      <xdr:rowOff>57150</xdr:rowOff>
    </xdr:from>
    <xdr:to>
      <xdr:col>21</xdr:col>
      <xdr:colOff>21166</xdr:colOff>
      <xdr:row>39</xdr:row>
      <xdr:rowOff>148167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차트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11905</xdr:colOff>
      <xdr:row>21</xdr:row>
      <xdr:rowOff>38100</xdr:rowOff>
    </xdr:from>
    <xdr:to>
      <xdr:col>20</xdr:col>
      <xdr:colOff>0</xdr:colOff>
      <xdr:row>42</xdr:row>
      <xdr:rowOff>19049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611981</xdr:colOff>
          <xdr:row>26</xdr:row>
          <xdr:rowOff>180975</xdr:rowOff>
        </xdr:from>
        <xdr:to>
          <xdr:col>15</xdr:col>
          <xdr:colOff>361950</xdr:colOff>
          <xdr:row>28</xdr:row>
          <xdr:rowOff>161925</xdr:rowOff>
        </xdr:to>
        <xdr:pic>
          <xdr:nvPicPr>
            <xdr:cNvPr id="6" name="그림 5"/>
            <xdr:cNvPicPr>
              <a:picLocks noChangeAspect="1" noChangeArrowheads="1"/>
              <a:extLst>
                <a:ext uri="{84589F7E-364E-4C9E-8A38-B11213B215E9}">
                  <a14:cameraTool cellRange="$G$21:$H$21" spid="_x0000_s584770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9003506" y="5267325"/>
              <a:ext cx="4150519" cy="40005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20</xdr:col>
          <xdr:colOff>19050</xdr:colOff>
          <xdr:row>58</xdr:row>
          <xdr:rowOff>28575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가동율!$AX$22:$BK$32" spid="_x0000_s584770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295900" y="9067800"/>
              <a:ext cx="11258550" cy="31718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95250</xdr:colOff>
      <xdr:row>57</xdr:row>
      <xdr:rowOff>191937</xdr:rowOff>
    </xdr:from>
    <xdr:to>
      <xdr:col>20</xdr:col>
      <xdr:colOff>26956</xdr:colOff>
      <xdr:row>85</xdr:row>
      <xdr:rowOff>35943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620022</xdr:colOff>
      <xdr:row>28</xdr:row>
      <xdr:rowOff>188703</xdr:rowOff>
    </xdr:from>
    <xdr:to>
      <xdr:col>15</xdr:col>
      <xdr:colOff>314504</xdr:colOff>
      <xdr:row>31</xdr:row>
      <xdr:rowOff>44930</xdr:rowOff>
    </xdr:to>
    <xdr:sp macro="" textlink="">
      <xdr:nvSpPr>
        <xdr:cNvPr id="5" name="직사각형 4"/>
        <xdr:cNvSpPr/>
      </xdr:nvSpPr>
      <xdr:spPr>
        <a:xfrm>
          <a:off x="9138607" y="6029505"/>
          <a:ext cx="4115520" cy="47625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600" b="1"/>
            <a:t>년 간 실적</a:t>
          </a:r>
          <a:r>
            <a:rPr lang="en-US" altLang="ko-KR" sz="1600" b="1"/>
            <a:t>FPY[%]:</a:t>
          </a:r>
          <a:endParaRPr lang="ko-KR" altLang="en-US" sz="16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395015</xdr:colOff>
          <xdr:row>28</xdr:row>
          <xdr:rowOff>197328</xdr:rowOff>
        </xdr:from>
        <xdr:to>
          <xdr:col>14</xdr:col>
          <xdr:colOff>389490</xdr:colOff>
          <xdr:row>31</xdr:row>
          <xdr:rowOff>53914</xdr:rowOff>
        </xdr:to>
        <xdr:pic>
          <xdr:nvPicPr>
            <xdr:cNvPr id="10" name="그림 9"/>
            <xdr:cNvPicPr>
              <a:picLocks noChangeAspect="1" noChangeArrowheads="1"/>
              <a:extLst>
                <a:ext uri="{84589F7E-364E-4C9E-8A38-B11213B215E9}">
                  <a14:cameraTool cellRange="$T$20" spid="_x0000_s584770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124119" y="6038130"/>
              <a:ext cx="1468154" cy="476609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85727</xdr:colOff>
      <xdr:row>2</xdr:row>
      <xdr:rowOff>28574</xdr:rowOff>
    </xdr:from>
    <xdr:to>
      <xdr:col>24</xdr:col>
      <xdr:colOff>66676</xdr:colOff>
      <xdr:row>32</xdr:row>
      <xdr:rowOff>152400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95255</xdr:colOff>
      <xdr:row>32</xdr:row>
      <xdr:rowOff>209549</xdr:rowOff>
    </xdr:from>
    <xdr:to>
      <xdr:col>24</xdr:col>
      <xdr:colOff>57149</xdr:colOff>
      <xdr:row>68</xdr:row>
      <xdr:rowOff>9524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190594</xdr:colOff>
      <xdr:row>32</xdr:row>
      <xdr:rowOff>52107</xdr:rowOff>
    </xdr:from>
    <xdr:to>
      <xdr:col>28</xdr:col>
      <xdr:colOff>304800</xdr:colOff>
      <xdr:row>89</xdr:row>
      <xdr:rowOff>76200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94" y="9100857"/>
          <a:ext cx="14477906" cy="11968443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56</xdr:col>
          <xdr:colOff>171450</xdr:colOff>
          <xdr:row>10</xdr:row>
          <xdr:rowOff>114300</xdr:rowOff>
        </xdr:from>
        <xdr:to>
          <xdr:col>58</xdr:col>
          <xdr:colOff>323850</xdr:colOff>
          <xdr:row>14</xdr:row>
          <xdr:rowOff>95250</xdr:rowOff>
        </xdr:to>
        <xdr:sp macro="" textlink="">
          <xdr:nvSpPr>
            <xdr:cNvPr id="2385921" name="Object 1" hidden="1">
              <a:extLst>
                <a:ext uri="{63B3BB69-23CF-44E3-9099-C40C66FF867C}">
                  <a14:compatExt spid="_x0000_s23859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29</xdr:col>
      <xdr:colOff>226017</xdr:colOff>
      <xdr:row>21</xdr:row>
      <xdr:rowOff>79109</xdr:rowOff>
    </xdr:from>
    <xdr:to>
      <xdr:col>48</xdr:col>
      <xdr:colOff>532754</xdr:colOff>
      <xdr:row>55</xdr:row>
      <xdr:rowOff>80721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105928</xdr:colOff>
          <xdr:row>16</xdr:row>
          <xdr:rowOff>76200</xdr:rowOff>
        </xdr:from>
        <xdr:to>
          <xdr:col>28</xdr:col>
          <xdr:colOff>476250</xdr:colOff>
          <xdr:row>29</xdr:row>
          <xdr:rowOff>57150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AX$22:$BK$32" spid="_x0000_s584625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44103" y="4762500"/>
              <a:ext cx="14734022" cy="3581400"/>
            </a:xfrm>
            <a:prstGeom prst="rect">
              <a:avLst/>
            </a:prstGeom>
            <a:noFill/>
            <a:ln w="25400"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29</xdr:col>
      <xdr:colOff>193729</xdr:colOff>
      <xdr:row>55</xdr:row>
      <xdr:rowOff>178231</xdr:rowOff>
    </xdr:from>
    <xdr:to>
      <xdr:col>48</xdr:col>
      <xdr:colOff>532754</xdr:colOff>
      <xdr:row>89</xdr:row>
      <xdr:rowOff>32289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49</xdr:col>
      <xdr:colOff>30672</xdr:colOff>
      <xdr:row>32</xdr:row>
      <xdr:rowOff>48432</xdr:rowOff>
    </xdr:from>
    <xdr:to>
      <xdr:col>68</xdr:col>
      <xdr:colOff>500466</xdr:colOff>
      <xdr:row>65</xdr:row>
      <xdr:rowOff>113008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122463</xdr:colOff>
      <xdr:row>90</xdr:row>
      <xdr:rowOff>200024</xdr:rowOff>
    </xdr:from>
    <xdr:to>
      <xdr:col>53</xdr:col>
      <xdr:colOff>40821</xdr:colOff>
      <xdr:row>127</xdr:row>
      <xdr:rowOff>54428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57437</xdr:colOff>
          <xdr:row>27</xdr:row>
          <xdr:rowOff>17991</xdr:rowOff>
        </xdr:from>
        <xdr:to>
          <xdr:col>26</xdr:col>
          <xdr:colOff>192423</xdr:colOff>
          <xdr:row>32</xdr:row>
          <xdr:rowOff>173181</xdr:rowOff>
        </xdr:to>
        <xdr:pic>
          <xdr:nvPicPr>
            <xdr:cNvPr id="6" name="그림 5"/>
            <xdr:cNvPicPr>
              <a:picLocks noChangeAspect="1" noChangeArrowheads="1"/>
              <a:extLst>
                <a:ext uri="{84589F7E-364E-4C9E-8A38-B11213B215E9}">
                  <a14:cameraTool cellRange="가동율!$AJ$19:$BC$20" spid="_x0000_s56431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437" y="5732991"/>
              <a:ext cx="17895744" cy="1213523"/>
            </a:xfrm>
            <a:prstGeom prst="rect">
              <a:avLst/>
            </a:prstGeom>
            <a:noFill/>
            <a:ln w="19050">
              <a:solidFill>
                <a:schemeClr val="accent1"/>
              </a:solidFill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57726</xdr:colOff>
          <xdr:row>0</xdr:row>
          <xdr:rowOff>48106</xdr:rowOff>
        </xdr:from>
        <xdr:to>
          <xdr:col>26</xdr:col>
          <xdr:colOff>163559</xdr:colOff>
          <xdr:row>26</xdr:row>
          <xdr:rowOff>144319</xdr:rowOff>
        </xdr:to>
        <xdr:pic>
          <xdr:nvPicPr>
            <xdr:cNvPr id="9" name="그림 8"/>
            <xdr:cNvPicPr>
              <a:picLocks noChangeAspect="1" noChangeArrowheads="1"/>
              <a:extLst>
                <a:ext uri="{84589F7E-364E-4C9E-8A38-B11213B215E9}">
                  <a14:cameraTool cellRange="가동율!$AJ$2:$BC$16" spid="_x0000_s564317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7726" y="48106"/>
              <a:ext cx="17866591" cy="55995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0</xdr:row>
      <xdr:rowOff>66675</xdr:rowOff>
    </xdr:from>
    <xdr:to>
      <xdr:col>27</xdr:col>
      <xdr:colOff>238125</xdr:colOff>
      <xdr:row>32</xdr:row>
      <xdr:rowOff>161925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104774</xdr:colOff>
      <xdr:row>40</xdr:row>
      <xdr:rowOff>76200</xdr:rowOff>
    </xdr:from>
    <xdr:to>
      <xdr:col>26</xdr:col>
      <xdr:colOff>523875</xdr:colOff>
      <xdr:row>71</xdr:row>
      <xdr:rowOff>57150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180975</xdr:colOff>
      <xdr:row>40</xdr:row>
      <xdr:rowOff>66676</xdr:rowOff>
    </xdr:from>
    <xdr:to>
      <xdr:col>4</xdr:col>
      <xdr:colOff>257175</xdr:colOff>
      <xdr:row>44</xdr:row>
      <xdr:rowOff>85726</xdr:rowOff>
    </xdr:to>
    <xdr:sp macro="" textlink="">
      <xdr:nvSpPr>
        <xdr:cNvPr id="4" name="아래쪽 화살표 설명선 3"/>
        <xdr:cNvSpPr/>
      </xdr:nvSpPr>
      <xdr:spPr>
        <a:xfrm>
          <a:off x="971550" y="8115301"/>
          <a:ext cx="1447800" cy="857250"/>
        </a:xfrm>
        <a:prstGeom prst="downArrow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"/>
            <a:t>예외</a:t>
          </a:r>
          <a:r>
            <a:rPr lang="en-US" altLang="ko-KR" sz="1000"/>
            <a:t>, Progressive accessory </a:t>
          </a:r>
          <a:r>
            <a:rPr lang="ko-KR" altLang="en-US" sz="1000"/>
            <a:t>영향</a:t>
          </a:r>
        </a:p>
      </xdr:txBody>
    </xdr:sp>
    <xdr:clientData/>
  </xdr:twoCellAnchor>
  <xdr:twoCellAnchor>
    <xdr:from>
      <xdr:col>7</xdr:col>
      <xdr:colOff>352425</xdr:colOff>
      <xdr:row>86</xdr:row>
      <xdr:rowOff>152401</xdr:rowOff>
    </xdr:from>
    <xdr:to>
      <xdr:col>22</xdr:col>
      <xdr:colOff>352425</xdr:colOff>
      <xdr:row>112</xdr:row>
      <xdr:rowOff>104775</xdr:rowOff>
    </xdr:to>
    <xdr:graphicFrame macro="">
      <xdr:nvGraphicFramePr>
        <xdr:cNvPr id="9" name="차트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105</xdr:row>
          <xdr:rowOff>180975</xdr:rowOff>
        </xdr:from>
        <xdr:to>
          <xdr:col>6</xdr:col>
          <xdr:colOff>200025</xdr:colOff>
          <xdr:row>110</xdr:row>
          <xdr:rowOff>114300</xdr:rowOff>
        </xdr:to>
        <xdr:sp macro="" textlink="">
          <xdr:nvSpPr>
            <xdr:cNvPr id="5418503" name="Object 1543" hidden="1">
              <a:extLst>
                <a:ext uri="{63B3BB69-23CF-44E3-9099-C40C66FF867C}">
                  <a14:compatExt spid="_x0000_s5418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</xdr:colOff>
      <xdr:row>2</xdr:row>
      <xdr:rowOff>76200</xdr:rowOff>
    </xdr:from>
    <xdr:to>
      <xdr:col>21</xdr:col>
      <xdr:colOff>361949</xdr:colOff>
      <xdr:row>30</xdr:row>
      <xdr:rowOff>209549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502707</xdr:colOff>
          <xdr:row>0</xdr:row>
          <xdr:rowOff>39159</xdr:rowOff>
        </xdr:from>
        <xdr:to>
          <xdr:col>30</xdr:col>
          <xdr:colOff>2560107</xdr:colOff>
          <xdr:row>2</xdr:row>
          <xdr:rowOff>296334</xdr:rowOff>
        </xdr:to>
        <xdr:pic>
          <xdr:nvPicPr>
            <xdr:cNvPr id="4503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64169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790957" y="39159"/>
              <a:ext cx="2057400" cy="871008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116415</xdr:colOff>
      <xdr:row>99</xdr:row>
      <xdr:rowOff>95249</xdr:rowOff>
    </xdr:from>
    <xdr:to>
      <xdr:col>8</xdr:col>
      <xdr:colOff>497417</xdr:colOff>
      <xdr:row>127</xdr:row>
      <xdr:rowOff>21166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575467</xdr:colOff>
      <xdr:row>99</xdr:row>
      <xdr:rowOff>108743</xdr:rowOff>
    </xdr:from>
    <xdr:to>
      <xdr:col>17</xdr:col>
      <xdr:colOff>206376</xdr:colOff>
      <xdr:row>127</xdr:row>
      <xdr:rowOff>15875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차트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3174757</xdr:colOff>
          <xdr:row>0</xdr:row>
          <xdr:rowOff>16748</xdr:rowOff>
        </xdr:from>
        <xdr:to>
          <xdr:col>30</xdr:col>
          <xdr:colOff>2005861</xdr:colOff>
          <xdr:row>2</xdr:row>
          <xdr:rowOff>273923</xdr:rowOff>
        </xdr:to>
        <xdr:pic>
          <xdr:nvPicPr>
            <xdr:cNvPr id="29072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7429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5992" y="16748"/>
              <a:ext cx="2058395" cy="86229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103944</xdr:colOff>
      <xdr:row>99</xdr:row>
      <xdr:rowOff>103754</xdr:rowOff>
    </xdr:from>
    <xdr:to>
      <xdr:col>8</xdr:col>
      <xdr:colOff>484946</xdr:colOff>
      <xdr:row>127</xdr:row>
      <xdr:rowOff>9564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528977</xdr:colOff>
      <xdr:row>99</xdr:row>
      <xdr:rowOff>112429</xdr:rowOff>
    </xdr:from>
    <xdr:to>
      <xdr:col>16</xdr:col>
      <xdr:colOff>629330</xdr:colOff>
      <xdr:row>127</xdr:row>
      <xdr:rowOff>8504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1331886</xdr:colOff>
          <xdr:row>0</xdr:row>
          <xdr:rowOff>39479</xdr:rowOff>
        </xdr:from>
        <xdr:to>
          <xdr:col>31</xdr:col>
          <xdr:colOff>175897</xdr:colOff>
          <xdr:row>2</xdr:row>
          <xdr:rowOff>281068</xdr:rowOff>
        </xdr:to>
        <xdr:pic>
          <xdr:nvPicPr>
            <xdr:cNvPr id="30096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714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044431" y="39479"/>
              <a:ext cx="2428875" cy="8477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164224</xdr:colOff>
      <xdr:row>99</xdr:row>
      <xdr:rowOff>43296</xdr:rowOff>
    </xdr:from>
    <xdr:to>
      <xdr:col>8</xdr:col>
      <xdr:colOff>412752</xdr:colOff>
      <xdr:row>127</xdr:row>
      <xdr:rowOff>32809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489238</xdr:colOff>
      <xdr:row>99</xdr:row>
      <xdr:rowOff>44159</xdr:rowOff>
    </xdr:from>
    <xdr:to>
      <xdr:col>16</xdr:col>
      <xdr:colOff>528205</xdr:colOff>
      <xdr:row>127</xdr:row>
      <xdr:rowOff>34635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532525</xdr:colOff>
          <xdr:row>0</xdr:row>
          <xdr:rowOff>24677</xdr:rowOff>
        </xdr:from>
        <xdr:to>
          <xdr:col>31</xdr:col>
          <xdr:colOff>374795</xdr:colOff>
          <xdr:row>2</xdr:row>
          <xdr:rowOff>260705</xdr:rowOff>
        </xdr:to>
        <xdr:pic>
          <xdr:nvPicPr>
            <xdr:cNvPr id="31120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7706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840874" y="24677"/>
              <a:ext cx="2428875" cy="8477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74085</xdr:colOff>
      <xdr:row>99</xdr:row>
      <xdr:rowOff>34954</xdr:rowOff>
    </xdr:from>
    <xdr:to>
      <xdr:col>8</xdr:col>
      <xdr:colOff>93550</xdr:colOff>
      <xdr:row>127</xdr:row>
      <xdr:rowOff>11643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160789</xdr:colOff>
      <xdr:row>99</xdr:row>
      <xdr:rowOff>22195</xdr:rowOff>
    </xdr:from>
    <xdr:to>
      <xdr:col>17</xdr:col>
      <xdr:colOff>314587</xdr:colOff>
      <xdr:row>127</xdr:row>
      <xdr:rowOff>17476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1266798</xdr:colOff>
          <xdr:row>0</xdr:row>
          <xdr:rowOff>27059</xdr:rowOff>
        </xdr:from>
        <xdr:to>
          <xdr:col>30</xdr:col>
          <xdr:colOff>914779</xdr:colOff>
          <xdr:row>2</xdr:row>
          <xdr:rowOff>284234</xdr:rowOff>
        </xdr:to>
        <xdr:pic>
          <xdr:nvPicPr>
            <xdr:cNvPr id="32156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7409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481571" y="27059"/>
              <a:ext cx="2037890" cy="863311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78441</xdr:colOff>
      <xdr:row>99</xdr:row>
      <xdr:rowOff>22412</xdr:rowOff>
    </xdr:from>
    <xdr:to>
      <xdr:col>8</xdr:col>
      <xdr:colOff>466914</xdr:colOff>
      <xdr:row>127</xdr:row>
      <xdr:rowOff>0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541192</xdr:colOff>
      <xdr:row>99</xdr:row>
      <xdr:rowOff>26842</xdr:rowOff>
    </xdr:from>
    <xdr:to>
      <xdr:col>17</xdr:col>
      <xdr:colOff>450273</xdr:colOff>
      <xdr:row>126</xdr:row>
      <xdr:rowOff>138544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2832632</xdr:colOff>
          <xdr:row>0</xdr:row>
          <xdr:rowOff>48683</xdr:rowOff>
        </xdr:from>
        <xdr:to>
          <xdr:col>31</xdr:col>
          <xdr:colOff>397283</xdr:colOff>
          <xdr:row>2</xdr:row>
          <xdr:rowOff>286068</xdr:rowOff>
        </xdr:to>
        <xdr:pic>
          <xdr:nvPicPr>
            <xdr:cNvPr id="33168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796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582923" y="48683"/>
              <a:ext cx="2428875" cy="84772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63500</xdr:colOff>
      <xdr:row>99</xdr:row>
      <xdr:rowOff>105833</xdr:rowOff>
    </xdr:from>
    <xdr:to>
      <xdr:col>8</xdr:col>
      <xdr:colOff>444502</xdr:colOff>
      <xdr:row>127</xdr:row>
      <xdr:rowOff>117476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488272</xdr:colOff>
      <xdr:row>99</xdr:row>
      <xdr:rowOff>94139</xdr:rowOff>
    </xdr:from>
    <xdr:to>
      <xdr:col>17</xdr:col>
      <xdr:colOff>490121</xdr:colOff>
      <xdr:row>127</xdr:row>
      <xdr:rowOff>129466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587377</xdr:colOff>
          <xdr:row>0</xdr:row>
          <xdr:rowOff>40481</xdr:rowOff>
        </xdr:from>
        <xdr:to>
          <xdr:col>29</xdr:col>
          <xdr:colOff>2625567</xdr:colOff>
          <xdr:row>2</xdr:row>
          <xdr:rowOff>297656</xdr:rowOff>
        </xdr:to>
        <xdr:pic>
          <xdr:nvPicPr>
            <xdr:cNvPr id="34192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8227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75502" y="40481"/>
              <a:ext cx="2037558" cy="8763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83609</xdr:colOff>
      <xdr:row>99</xdr:row>
      <xdr:rowOff>118533</xdr:rowOff>
    </xdr:from>
    <xdr:to>
      <xdr:col>8</xdr:col>
      <xdr:colOff>464611</xdr:colOff>
      <xdr:row>127</xdr:row>
      <xdr:rowOff>47625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545986</xdr:colOff>
      <xdr:row>99</xdr:row>
      <xdr:rowOff>129436</xdr:rowOff>
    </xdr:from>
    <xdr:to>
      <xdr:col>17</xdr:col>
      <xdr:colOff>51025</xdr:colOff>
      <xdr:row>127</xdr:row>
      <xdr:rowOff>51025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차트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556684</xdr:colOff>
          <xdr:row>0</xdr:row>
          <xdr:rowOff>46302</xdr:rowOff>
        </xdr:from>
        <xdr:to>
          <xdr:col>30</xdr:col>
          <xdr:colOff>384436</xdr:colOff>
          <xdr:row>2</xdr:row>
          <xdr:rowOff>284427</xdr:rowOff>
        </xdr:to>
        <xdr:pic>
          <xdr:nvPicPr>
            <xdr:cNvPr id="35216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8217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09153" y="46302"/>
              <a:ext cx="2048139" cy="8572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135716</xdr:colOff>
      <xdr:row>99</xdr:row>
      <xdr:rowOff>29259</xdr:rowOff>
    </xdr:from>
    <xdr:to>
      <xdr:col>8</xdr:col>
      <xdr:colOff>516718</xdr:colOff>
      <xdr:row>127</xdr:row>
      <xdr:rowOff>40902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563561</xdr:colOff>
      <xdr:row>99</xdr:row>
      <xdr:rowOff>37305</xdr:rowOff>
    </xdr:from>
    <xdr:to>
      <xdr:col>17</xdr:col>
      <xdr:colOff>317500</xdr:colOff>
      <xdr:row>127</xdr:row>
      <xdr:rowOff>55562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549009</xdr:colOff>
          <xdr:row>0</xdr:row>
          <xdr:rowOff>35719</xdr:rowOff>
        </xdr:from>
        <xdr:to>
          <xdr:col>31</xdr:col>
          <xdr:colOff>1589</xdr:colOff>
          <xdr:row>2</xdr:row>
          <xdr:rowOff>273844</xdr:rowOff>
        </xdr:to>
        <xdr:pic>
          <xdr:nvPicPr>
            <xdr:cNvPr id="36240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82070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89509" y="35719"/>
              <a:ext cx="2048141" cy="8572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31750</xdr:colOff>
      <xdr:row>99</xdr:row>
      <xdr:rowOff>42333</xdr:rowOff>
    </xdr:from>
    <xdr:to>
      <xdr:col>8</xdr:col>
      <xdr:colOff>522941</xdr:colOff>
      <xdr:row>127</xdr:row>
      <xdr:rowOff>53976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575827</xdr:colOff>
      <xdr:row>99</xdr:row>
      <xdr:rowOff>52821</xdr:rowOff>
    </xdr:from>
    <xdr:to>
      <xdr:col>17</xdr:col>
      <xdr:colOff>285749</xdr:colOff>
      <xdr:row>127</xdr:row>
      <xdr:rowOff>77932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575998</xdr:colOff>
          <xdr:row>0</xdr:row>
          <xdr:rowOff>39158</xdr:rowOff>
        </xdr:from>
        <xdr:to>
          <xdr:col>29</xdr:col>
          <xdr:colOff>2617098</xdr:colOff>
          <xdr:row>2</xdr:row>
          <xdr:rowOff>296333</xdr:rowOff>
        </xdr:to>
        <xdr:pic>
          <xdr:nvPicPr>
            <xdr:cNvPr id="37265" name="그림 4"/>
            <xdr:cNvPicPr>
              <a:picLocks noChangeAspect="1" noChangeArrowheads="1"/>
              <a:extLst>
                <a:ext uri="{84589F7E-364E-4C9E-8A38-B11213B215E9}">
                  <a14:cameraTool cellRange="자료!$H$2:$J$5" spid="_x0000_s58196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864123" y="39158"/>
              <a:ext cx="2039674" cy="87630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31750</xdr:colOff>
      <xdr:row>99</xdr:row>
      <xdr:rowOff>89552</xdr:rowOff>
    </xdr:from>
    <xdr:to>
      <xdr:col>8</xdr:col>
      <xdr:colOff>412752</xdr:colOff>
      <xdr:row>127</xdr:row>
      <xdr:rowOff>11643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465667</xdr:colOff>
      <xdr:row>99</xdr:row>
      <xdr:rowOff>85644</xdr:rowOff>
    </xdr:from>
    <xdr:to>
      <xdr:col>17</xdr:col>
      <xdr:colOff>293077</xdr:colOff>
      <xdr:row>127</xdr:row>
      <xdr:rowOff>8141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547952</xdr:colOff>
          <xdr:row>0</xdr:row>
          <xdr:rowOff>45244</xdr:rowOff>
        </xdr:from>
        <xdr:to>
          <xdr:col>29</xdr:col>
          <xdr:colOff>2598664</xdr:colOff>
          <xdr:row>2</xdr:row>
          <xdr:rowOff>283369</xdr:rowOff>
        </xdr:to>
        <xdr:pic>
          <xdr:nvPicPr>
            <xdr:cNvPr id="38289" name="그림 4"/>
            <xdr:cNvPicPr>
              <a:picLocks noChangeAspect="1" noChangeArrowheads="1"/>
              <a:extLst>
                <a:ext uri="{84589F7E-364E-4C9E-8A38-B11213B215E9}">
                  <a14:cameraTool cellRange="자료!$H$2:$J$5" spid="_x0000_s58237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669390" y="45244"/>
              <a:ext cx="2047080" cy="8572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52917</xdr:colOff>
      <xdr:row>99</xdr:row>
      <xdr:rowOff>21167</xdr:rowOff>
    </xdr:from>
    <xdr:to>
      <xdr:col>8</xdr:col>
      <xdr:colOff>433919</xdr:colOff>
      <xdr:row>127</xdr:row>
      <xdr:rowOff>64577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510960</xdr:colOff>
      <xdr:row>99</xdr:row>
      <xdr:rowOff>20824</xdr:rowOff>
    </xdr:from>
    <xdr:to>
      <xdr:col>17</xdr:col>
      <xdr:colOff>403601</xdr:colOff>
      <xdr:row>127</xdr:row>
      <xdr:rowOff>56503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4" name="차트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572822</xdr:colOff>
          <xdr:row>0</xdr:row>
          <xdr:rowOff>47626</xdr:rowOff>
        </xdr:from>
        <xdr:to>
          <xdr:col>29</xdr:col>
          <xdr:colOff>2626457</xdr:colOff>
          <xdr:row>2</xdr:row>
          <xdr:rowOff>285751</xdr:rowOff>
        </xdr:to>
        <xdr:pic>
          <xdr:nvPicPr>
            <xdr:cNvPr id="39312" name="그림 3"/>
            <xdr:cNvPicPr>
              <a:picLocks noChangeAspect="1" noChangeArrowheads="1"/>
              <a:extLst>
                <a:ext uri="{84589F7E-364E-4C9E-8A38-B11213B215E9}">
                  <a14:cameraTool cellRange="자료!$H$2:$J$5" spid="_x0000_s584524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61010" y="47626"/>
              <a:ext cx="2048140" cy="8572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52916</xdr:colOff>
      <xdr:row>99</xdr:row>
      <xdr:rowOff>51288</xdr:rowOff>
    </xdr:from>
    <xdr:to>
      <xdr:col>8</xdr:col>
      <xdr:colOff>433918</xdr:colOff>
      <xdr:row>127</xdr:row>
      <xdr:rowOff>1060</xdr:rowOff>
    </xdr:to>
    <xdr:graphicFrame macro="">
      <xdr:nvGraphicFramePr>
        <xdr:cNvPr id="7" name="차트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504029</xdr:colOff>
      <xdr:row>99</xdr:row>
      <xdr:rowOff>29368</xdr:rowOff>
    </xdr:from>
    <xdr:to>
      <xdr:col>17</xdr:col>
      <xdr:colOff>388937</xdr:colOff>
      <xdr:row>127</xdr:row>
      <xdr:rowOff>15875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3" name="차트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5</xdr:col>
      <xdr:colOff>764643</xdr:colOff>
      <xdr:row>92</xdr:row>
      <xdr:rowOff>52143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3335000"/>
          <a:ext cx="4257143" cy="6190476"/>
        </a:xfrm>
        <a:prstGeom prst="rect">
          <a:avLst/>
        </a:prstGeom>
      </xdr:spPr>
    </xdr:pic>
    <xdr:clientData/>
  </xdr:twoCellAnchor>
  <xdr:twoCellAnchor>
    <xdr:from>
      <xdr:col>3</xdr:col>
      <xdr:colOff>263525</xdr:colOff>
      <xdr:row>66</xdr:row>
      <xdr:rowOff>136525</xdr:rowOff>
    </xdr:from>
    <xdr:to>
      <xdr:col>5</xdr:col>
      <xdr:colOff>679450</xdr:colOff>
      <xdr:row>71</xdr:row>
      <xdr:rowOff>49742</xdr:rowOff>
    </xdr:to>
    <xdr:sp macro="" textlink="">
      <xdr:nvSpPr>
        <xdr:cNvPr id="5" name="직사각형 4"/>
        <xdr:cNvSpPr/>
      </xdr:nvSpPr>
      <xdr:spPr>
        <a:xfrm>
          <a:off x="2792942" y="14106525"/>
          <a:ext cx="2066925" cy="9715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2025</a:t>
          </a:r>
          <a:r>
            <a:rPr lang="ko-KR" altLang="en-US" sz="1100"/>
            <a:t>년 </a:t>
          </a:r>
          <a:r>
            <a:rPr lang="en-US" altLang="ko-KR" sz="1100"/>
            <a:t>10</a:t>
          </a:r>
          <a:r>
            <a:rPr lang="ko-KR" altLang="en-US" sz="1100"/>
            <a:t>월</a:t>
          </a:r>
          <a:r>
            <a:rPr lang="en-US" altLang="ko-KR" sz="1100"/>
            <a:t>21</a:t>
          </a:r>
          <a:r>
            <a:rPr lang="ko-KR" altLang="en-US" sz="1100"/>
            <a:t>일 </a:t>
          </a:r>
          <a:r>
            <a:rPr lang="en-US" altLang="ko-KR" sz="1100"/>
            <a:t>Goal Current</a:t>
          </a:r>
        </a:p>
        <a:p>
          <a:pPr algn="l"/>
          <a:r>
            <a:rPr lang="en-US" altLang="ko-KR" sz="1100"/>
            <a:t>Spec</a:t>
          </a:r>
          <a:r>
            <a:rPr lang="en-US" altLang="ko-KR" sz="1100" baseline="0"/>
            <a:t> </a:t>
          </a:r>
          <a:r>
            <a:rPr lang="ko-KR" altLang="en-US" sz="1100" baseline="0"/>
            <a:t>협의 </a:t>
          </a:r>
          <a:r>
            <a:rPr lang="en-US" altLang="ko-KR" sz="1100" baseline="0"/>
            <a:t>, </a:t>
          </a:r>
          <a:r>
            <a:rPr lang="ko-KR" altLang="en-US" sz="1100" baseline="0"/>
            <a:t>동작 검사만 하는 것으로 결론</a:t>
          </a:r>
          <a:endParaRPr lang="en-US" altLang="ko-K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10583</xdr:colOff>
          <xdr:row>0</xdr:row>
          <xdr:rowOff>0</xdr:rowOff>
        </xdr:from>
        <xdr:to>
          <xdr:col>32</xdr:col>
          <xdr:colOff>434975</xdr:colOff>
          <xdr:row>55</xdr:row>
          <xdr:rowOff>171449</xdr:rowOff>
        </xdr:to>
        <xdr:pic>
          <xdr:nvPicPr>
            <xdr:cNvPr id="6" name="그림 5"/>
            <xdr:cNvPicPr>
              <a:picLocks noChangeAspect="1" noChangeArrowheads="1"/>
              <a:extLst>
                <a:ext uri="{84589F7E-364E-4C9E-8A38-B11213B215E9}">
                  <a14:cameraTool cellRange="[6]MP!$A$1:$X$55" spid="_x0000_s59208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0583" y="0"/>
              <a:ext cx="23760642" cy="1181311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19</xdr:col>
          <xdr:colOff>257175</xdr:colOff>
          <xdr:row>128</xdr:row>
          <xdr:rowOff>47625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'[6]파생모델 고객 사양'!$A$1:$I$47" spid="_x0000_s57419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7383125" cy="2687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161925</xdr:colOff>
      <xdr:row>9</xdr:row>
      <xdr:rowOff>57150</xdr:rowOff>
    </xdr:from>
    <xdr:to>
      <xdr:col>27</xdr:col>
      <xdr:colOff>180975</xdr:colOff>
      <xdr:row>59</xdr:row>
      <xdr:rowOff>133350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06125" y="1943100"/>
          <a:ext cx="8248650" cy="845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50</xdr:row>
          <xdr:rowOff>114300</xdr:rowOff>
        </xdr:from>
        <xdr:to>
          <xdr:col>12</xdr:col>
          <xdr:colOff>95250</xdr:colOff>
          <xdr:row>53</xdr:row>
          <xdr:rowOff>0</xdr:rowOff>
        </xdr:to>
        <xdr:sp macro="" textlink="">
          <xdr:nvSpPr>
            <xdr:cNvPr id="270337" name="Object 1" hidden="1">
              <a:extLst>
                <a:ext uri="{63B3BB69-23CF-44E3-9099-C40C66FF867C}">
                  <a14:compatExt spid="_x0000_s270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53</xdr:row>
          <xdr:rowOff>142875</xdr:rowOff>
        </xdr:from>
        <xdr:to>
          <xdr:col>12</xdr:col>
          <xdr:colOff>133350</xdr:colOff>
          <xdr:row>56</xdr:row>
          <xdr:rowOff>47625</xdr:rowOff>
        </xdr:to>
        <xdr:sp macro="" textlink="">
          <xdr:nvSpPr>
            <xdr:cNvPr id="270338" name="Object 2" hidden="1">
              <a:extLst>
                <a:ext uri="{63B3BB69-23CF-44E3-9099-C40C66FF867C}">
                  <a14:compatExt spid="_x0000_s2703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15</xdr:col>
      <xdr:colOff>481263</xdr:colOff>
      <xdr:row>63</xdr:row>
      <xdr:rowOff>40106</xdr:rowOff>
    </xdr:from>
    <xdr:to>
      <xdr:col>35</xdr:col>
      <xdr:colOff>188330</xdr:colOff>
      <xdr:row>98</xdr:row>
      <xdr:rowOff>156477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19447" y="11199395"/>
          <a:ext cx="13342857" cy="74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15</xdr:col>
      <xdr:colOff>290387</xdr:colOff>
      <xdr:row>85</xdr:row>
      <xdr:rowOff>66432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95974"/>
          <a:ext cx="11028571" cy="59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30079</xdr:colOff>
      <xdr:row>87</xdr:row>
      <xdr:rowOff>150394</xdr:rowOff>
    </xdr:from>
    <xdr:to>
      <xdr:col>11</xdr:col>
      <xdr:colOff>483302</xdr:colOff>
      <xdr:row>126</xdr:row>
      <xdr:rowOff>24556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974" y="16362947"/>
          <a:ext cx="7752381" cy="808571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105620</xdr:colOff>
      <xdr:row>59</xdr:row>
      <xdr:rowOff>95250</xdr:rowOff>
    </xdr:from>
    <xdr:to>
      <xdr:col>22</xdr:col>
      <xdr:colOff>7843</xdr:colOff>
      <xdr:row>86</xdr:row>
      <xdr:rowOff>208664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9070" y="12725400"/>
          <a:ext cx="10960748" cy="577126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0</xdr:colOff>
          <xdr:row>49</xdr:row>
          <xdr:rowOff>0</xdr:rowOff>
        </xdr:from>
        <xdr:to>
          <xdr:col>27</xdr:col>
          <xdr:colOff>914400</xdr:colOff>
          <xdr:row>52</xdr:row>
          <xdr:rowOff>57150</xdr:rowOff>
        </xdr:to>
        <xdr:sp macro="" textlink="">
          <xdr:nvSpPr>
            <xdr:cNvPr id="2701313" name="Object 1" hidden="1">
              <a:extLst>
                <a:ext uri="{63B3BB69-23CF-44E3-9099-C40C66FF867C}">
                  <a14:compatExt spid="_x0000_s27013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0</xdr:row>
          <xdr:rowOff>114300</xdr:rowOff>
        </xdr:from>
        <xdr:to>
          <xdr:col>9</xdr:col>
          <xdr:colOff>133350</xdr:colOff>
          <xdr:row>48</xdr:row>
          <xdr:rowOff>4060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'[7]12D-12S-15'!$B$1:$H$44" spid="_x0000_s564115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0500" y="114300"/>
              <a:ext cx="7572375" cy="1179601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200025</xdr:colOff>
          <xdr:row>0</xdr:row>
          <xdr:rowOff>114300</xdr:rowOff>
        </xdr:from>
        <xdr:to>
          <xdr:col>20</xdr:col>
          <xdr:colOff>447675</xdr:colOff>
          <xdr:row>48</xdr:row>
          <xdr:rowOff>9525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'[7]12D-7S-15'!$B$1:$H$44" spid="_x0000_s564115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829550" y="114300"/>
              <a:ext cx="7791450" cy="11801475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</xdr:row>
          <xdr:rowOff>66675</xdr:rowOff>
        </xdr:from>
        <xdr:to>
          <xdr:col>6</xdr:col>
          <xdr:colOff>295275</xdr:colOff>
          <xdr:row>14</xdr:row>
          <xdr:rowOff>104775</xdr:rowOff>
        </xdr:to>
        <xdr:sp macro="" textlink="">
          <xdr:nvSpPr>
            <xdr:cNvPr id="3026945" name="Object 1" hidden="1">
              <a:extLst>
                <a:ext uri="{63B3BB69-23CF-44E3-9099-C40C66FF867C}">
                  <a14:compatExt spid="_x0000_s30269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161925</xdr:colOff>
          <xdr:row>0</xdr:row>
          <xdr:rowOff>114300</xdr:rowOff>
        </xdr:from>
        <xdr:to>
          <xdr:col>23</xdr:col>
          <xdr:colOff>647700</xdr:colOff>
          <xdr:row>81</xdr:row>
          <xdr:rowOff>190500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'[7]PC Version'!$B$2:$Q$74" spid="_x0000_s55570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1925" y="114300"/>
              <a:ext cx="16259175" cy="17049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133350</xdr:colOff>
          <xdr:row>0</xdr:row>
          <xdr:rowOff>152400</xdr:rowOff>
        </xdr:from>
        <xdr:to>
          <xdr:col>16</xdr:col>
          <xdr:colOff>495300</xdr:colOff>
          <xdr:row>74</xdr:row>
          <xdr:rowOff>19050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'[3]FC Version'!$B$2:$Q$74" spid="_x0000_s55581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350" y="152400"/>
              <a:ext cx="11334750" cy="12230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104775</xdr:rowOff>
        </xdr:from>
        <xdr:to>
          <xdr:col>18</xdr:col>
          <xdr:colOff>523875</xdr:colOff>
          <xdr:row>14</xdr:row>
          <xdr:rowOff>133350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'[6]17파이'!$A$2:$R$30" spid="_x0000_s59371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04775"/>
              <a:ext cx="12868275" cy="2962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9733;IR%20Robot&#9733;\%231.HSL\1.QC\2.&#54408;&#51656;&#54788;&#54889;\2022\2.&#44277;&#51221;&#44160;&#49324;\2022&#45380;%20&#44277;&#51221;&#44160;&#49324;%20&#51068;&#51648;%202020-10-0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%23%23%20IR\1.QC\2.&#54408;&#51656;&#54788;&#54889;\2025\3.&#52636;&#54616;&#44160;&#49324;\2025&#45380;%20&#52636;&#54616;&#44160;&#49324;&#51068;&#51648;2020-10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_IR_Disc\&#54408;&#51656;&#48512;\&#9733;&#9733;%20IR\1.QC\1.&#44160;&#49324;&#54364;&#51456;\2.&#44277;&#51221;&#44160;&#49324;\Linear%20Servo%20Spec%202020-04-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_IR_Disc\&#54408;&#51656;&#48512;\Users\COM9470\Desktop\2025&#45380;%20&#52636;&#54616;&#44160;&#49324;&#51068;&#51648;2020-10-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_IR_Disc\&#54408;&#51656;&#48512;\%231.QC\2.&#54408;&#51656;&#54788;&#54889;\2025\3.&#52636;&#54616;&#44160;&#49324;\&#12635;&#12635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9733;HSL/&#9733;&#9733;&#9733;&#54408;&#51656;/%231.QC/1.&#44160;&#49324;&#54364;&#51456;/2.&#44277;&#51221;&#44160;&#49324;/Linear%20Servo%20Spec%20&#48143;%20&#44160;&#49324;%20&#51208;&#52264;%202024-06-05%20R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%23%23%20IR\1.QC\1.&#44160;&#49324;&#54364;&#51456;\2.&#44277;&#51221;&#44160;&#49324;\Linear%20Servo%20Spec%20&#48143;%20&#44160;&#49324;%20&#51208;&#52264;%202024-06-05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 품질 현황"/>
      <sheetName val="PC Version"/>
      <sheetName val="FC Version"/>
      <sheetName val="Refirm 내용"/>
      <sheetName val="SW Version"/>
      <sheetName val="MP"/>
      <sheetName val="Speed"/>
      <sheetName val="Model별 품질 현황"/>
      <sheetName val="품질현황 Data"/>
      <sheetName val="불량유형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정보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 t="str">
            <v>Linear servo PC</v>
          </cell>
          <cell r="D2" t="str">
            <v>LS2L-03EL</v>
          </cell>
          <cell r="E2" t="str">
            <v>전수</v>
          </cell>
        </row>
        <row r="3">
          <cell r="B3" t="str">
            <v>Linear servo FC</v>
          </cell>
          <cell r="D3" t="str">
            <v>LS2L-03ES</v>
          </cell>
          <cell r="E3" t="str">
            <v>Sample</v>
          </cell>
        </row>
        <row r="4">
          <cell r="B4" t="str">
            <v>Meatal Bracket</v>
          </cell>
          <cell r="D4" t="str">
            <v>L12-100F-3MI</v>
          </cell>
        </row>
        <row r="5">
          <cell r="B5" t="str">
            <v>EZ Control</v>
          </cell>
          <cell r="D5" t="str">
            <v>L12-100PT-3MI</v>
          </cell>
        </row>
        <row r="6">
          <cell r="B6" t="str">
            <v>USB Interface</v>
          </cell>
          <cell r="D6" t="str">
            <v>12Lf-100PT-27MI</v>
          </cell>
        </row>
        <row r="7">
          <cell r="B7" t="str">
            <v>Ext Wire</v>
          </cell>
          <cell r="D7" t="str">
            <v>12Lf-100F-27MI</v>
          </cell>
        </row>
        <row r="8">
          <cell r="B8" t="str">
            <v>Rod End Bearing</v>
          </cell>
          <cell r="D8" t="str">
            <v>L12-20PT-3DM</v>
          </cell>
        </row>
        <row r="9">
          <cell r="B9" t="str">
            <v>Servo Testshield</v>
          </cell>
          <cell r="D9" t="str">
            <v>L12-6PT-3</v>
          </cell>
        </row>
        <row r="10">
          <cell r="B10" t="str">
            <v>Raspberry Pi</v>
          </cell>
          <cell r="D10" t="str">
            <v>L12-12PT-3</v>
          </cell>
        </row>
        <row r="11">
          <cell r="B11" t="str">
            <v>Round Servo</v>
          </cell>
          <cell r="D11" t="str">
            <v>L12-13PT-3</v>
          </cell>
        </row>
        <row r="12">
          <cell r="D12" t="str">
            <v>L12-20PT-3</v>
          </cell>
        </row>
        <row r="13">
          <cell r="D13" t="str">
            <v>L12-20PT-3EL</v>
          </cell>
        </row>
        <row r="14">
          <cell r="D14" t="str">
            <v>L12-40PT-3</v>
          </cell>
        </row>
        <row r="15">
          <cell r="D15" t="str">
            <v>L12-64PT-3</v>
          </cell>
        </row>
        <row r="16">
          <cell r="D16" t="str">
            <v>L12-100PT-3</v>
          </cell>
        </row>
        <row r="17">
          <cell r="D17" t="str">
            <v>L12-12F-3</v>
          </cell>
        </row>
        <row r="18">
          <cell r="D18" t="str">
            <v>L12-20F-3</v>
          </cell>
        </row>
        <row r="19">
          <cell r="D19" t="str">
            <v>L12-40F-3</v>
          </cell>
        </row>
        <row r="20">
          <cell r="D20" t="str">
            <v>L12-64F-3</v>
          </cell>
        </row>
        <row r="21">
          <cell r="D21" t="str">
            <v>L12-100F-3</v>
          </cell>
        </row>
        <row r="22">
          <cell r="D22">
            <v>0</v>
          </cell>
        </row>
        <row r="23">
          <cell r="D23" t="str">
            <v>D7-6PT-3</v>
          </cell>
        </row>
        <row r="24">
          <cell r="D24" t="str">
            <v>D12-12PT-3</v>
          </cell>
        </row>
        <row r="25">
          <cell r="D25" t="str">
            <v>D12-12F-3</v>
          </cell>
        </row>
        <row r="26">
          <cell r="D26" t="str">
            <v>D12-6PT-3</v>
          </cell>
        </row>
        <row r="27">
          <cell r="D27" t="str">
            <v>D12-6F-3</v>
          </cell>
        </row>
        <row r="28">
          <cell r="D28" t="str">
            <v>D7-12PT-3</v>
          </cell>
        </row>
        <row r="29">
          <cell r="D29">
            <v>0</v>
          </cell>
        </row>
        <row r="30">
          <cell r="D30" t="str">
            <v>12D7-12S-22</v>
          </cell>
        </row>
        <row r="31">
          <cell r="D31" t="str">
            <v>12DMc-12S-22</v>
          </cell>
        </row>
        <row r="32">
          <cell r="D32" t="str">
            <v>12L-35S-22</v>
          </cell>
        </row>
        <row r="33">
          <cell r="D33" t="str">
            <v>12L-55S-22</v>
          </cell>
        </row>
        <row r="34">
          <cell r="D34" t="str">
            <v>12L-100S-22</v>
          </cell>
        </row>
        <row r="35">
          <cell r="D35" t="str">
            <v>12DMc-7S-22</v>
          </cell>
        </row>
        <row r="36">
          <cell r="D36" t="str">
            <v>12D-6S-15</v>
          </cell>
        </row>
        <row r="37">
          <cell r="D37">
            <v>0</v>
          </cell>
        </row>
        <row r="38">
          <cell r="D38" t="str">
            <v>L12-20PT-4</v>
          </cell>
        </row>
        <row r="39">
          <cell r="D39" t="str">
            <v>L12-20F-4</v>
          </cell>
        </row>
        <row r="40">
          <cell r="D40" t="str">
            <v>L12-30PT-4</v>
          </cell>
        </row>
        <row r="41">
          <cell r="D41" t="str">
            <v>L12-30F-4</v>
          </cell>
        </row>
        <row r="42">
          <cell r="D42" t="str">
            <v>L12-50PT-4</v>
          </cell>
        </row>
        <row r="43">
          <cell r="D43" t="str">
            <v>L12-50PT-4HP</v>
          </cell>
        </row>
        <row r="44">
          <cell r="D44" t="str">
            <v>L12-80F-4MI</v>
          </cell>
        </row>
        <row r="45">
          <cell r="D45" t="str">
            <v>L12-50F-4</v>
          </cell>
        </row>
        <row r="46">
          <cell r="D46" t="str">
            <v>L12-80PT-4</v>
          </cell>
        </row>
        <row r="47">
          <cell r="D47" t="str">
            <v>L12-80PT-4MI</v>
          </cell>
        </row>
        <row r="48">
          <cell r="D48" t="str">
            <v>L12-80F-4</v>
          </cell>
        </row>
        <row r="49">
          <cell r="D49" t="str">
            <v>L12-20PT-6</v>
          </cell>
        </row>
        <row r="50">
          <cell r="D50" t="str">
            <v>L12-20F-6</v>
          </cell>
        </row>
        <row r="51">
          <cell r="D51" t="str">
            <v>L12-30PT-6</v>
          </cell>
        </row>
        <row r="52">
          <cell r="D52" t="str">
            <v>L12-30F-6</v>
          </cell>
        </row>
        <row r="53">
          <cell r="D53" t="str">
            <v>L12-50PT-6</v>
          </cell>
        </row>
        <row r="54">
          <cell r="D54" t="str">
            <v>L12-50F-6</v>
          </cell>
        </row>
        <row r="55">
          <cell r="D55" t="str">
            <v>L12-80PT-6</v>
          </cell>
        </row>
        <row r="56">
          <cell r="D56" t="str">
            <v>L12-80F-6</v>
          </cell>
        </row>
        <row r="57">
          <cell r="D57" t="str">
            <v>L12-20PT-10</v>
          </cell>
        </row>
        <row r="58">
          <cell r="D58" t="str">
            <v>L12-20F-10</v>
          </cell>
        </row>
        <row r="59">
          <cell r="D59" t="str">
            <v>L12-30PT-10</v>
          </cell>
        </row>
        <row r="60">
          <cell r="D60" t="str">
            <v>L12-30F-10</v>
          </cell>
        </row>
        <row r="61">
          <cell r="D61" t="str">
            <v>L12-50PT-10</v>
          </cell>
        </row>
        <row r="62">
          <cell r="D62" t="str">
            <v>L12-50F-10</v>
          </cell>
        </row>
        <row r="63">
          <cell r="D63" t="str">
            <v>L12-80PT-10</v>
          </cell>
        </row>
        <row r="64">
          <cell r="D64" t="str">
            <v>L12-80F-10</v>
          </cell>
        </row>
        <row r="66">
          <cell r="D66" t="str">
            <v>12Lf-35F-27</v>
          </cell>
        </row>
        <row r="67">
          <cell r="D67" t="str">
            <v>12Lf-100F-27</v>
          </cell>
        </row>
        <row r="68">
          <cell r="D68" t="str">
            <v>12Lf-55F-27</v>
          </cell>
        </row>
        <row r="69">
          <cell r="D69" t="str">
            <v>12Lf-20F-27</v>
          </cell>
        </row>
        <row r="70">
          <cell r="D70" t="str">
            <v>12Lf-12F-27</v>
          </cell>
        </row>
        <row r="71">
          <cell r="D71" t="str">
            <v>12Lf-12PT-27</v>
          </cell>
        </row>
        <row r="72">
          <cell r="D72" t="str">
            <v>12Lf-20PT-27</v>
          </cell>
        </row>
        <row r="73">
          <cell r="D73" t="str">
            <v>12Lf-35PT-27</v>
          </cell>
        </row>
        <row r="74">
          <cell r="D74" t="str">
            <v>12Lf-55PT-27</v>
          </cell>
        </row>
        <row r="75">
          <cell r="D75" t="str">
            <v>12Lf-100PT-27</v>
          </cell>
        </row>
        <row r="76">
          <cell r="D76" t="str">
            <v>12Lf-10PT-40</v>
          </cell>
        </row>
        <row r="77">
          <cell r="D77" t="str">
            <v>12Lf-10F-40</v>
          </cell>
        </row>
        <row r="78">
          <cell r="D78" t="str">
            <v>12Lf-12PT-40</v>
          </cell>
        </row>
        <row r="79">
          <cell r="D79" t="str">
            <v>12Lf-17PT-40</v>
          </cell>
        </row>
        <row r="80">
          <cell r="D80" t="str">
            <v>12Lf-20PT-40</v>
          </cell>
        </row>
        <row r="81">
          <cell r="D81" t="str">
            <v>12Lf-27PT-40</v>
          </cell>
        </row>
        <row r="82">
          <cell r="D82" t="str">
            <v>12Lf-42PT-40</v>
          </cell>
        </row>
        <row r="83">
          <cell r="D83" t="str">
            <v>12Lf-55PT-40</v>
          </cell>
        </row>
        <row r="84">
          <cell r="D84" t="str">
            <v>12Lf-78PT-40</v>
          </cell>
        </row>
        <row r="85">
          <cell r="D85" t="str">
            <v>12Lf-10F-40</v>
          </cell>
        </row>
        <row r="86">
          <cell r="D86" t="str">
            <v>12Lf-12F-40</v>
          </cell>
        </row>
        <row r="87">
          <cell r="D87" t="str">
            <v>12Lf-17F-40</v>
          </cell>
        </row>
        <row r="88">
          <cell r="D88" t="str">
            <v>12Lf-20F-40</v>
          </cell>
        </row>
        <row r="89">
          <cell r="D89" t="str">
            <v>12Lf-27F-40</v>
          </cell>
        </row>
        <row r="90">
          <cell r="D90" t="str">
            <v>12Lf-42F-40</v>
          </cell>
        </row>
        <row r="91">
          <cell r="D91" t="str">
            <v>12Lf-55F-40</v>
          </cell>
        </row>
        <row r="92">
          <cell r="D92" t="str">
            <v>12Lf-78F-40</v>
          </cell>
        </row>
        <row r="93">
          <cell r="D93" t="str">
            <v>12Lf-10PT-53</v>
          </cell>
        </row>
        <row r="94">
          <cell r="D94" t="str">
            <v>12Lf-10F-53</v>
          </cell>
        </row>
        <row r="95">
          <cell r="D95" t="str">
            <v>12Lf-12PT-53</v>
          </cell>
        </row>
        <row r="96">
          <cell r="D96" t="str">
            <v>12Lf-17PT-53</v>
          </cell>
        </row>
        <row r="97">
          <cell r="D97" t="str">
            <v>12Lf-20PT-53</v>
          </cell>
        </row>
        <row r="98">
          <cell r="D98" t="str">
            <v>12Lf-27PT-53</v>
          </cell>
        </row>
        <row r="99">
          <cell r="D99" t="str">
            <v>12Lf-42PT-53</v>
          </cell>
        </row>
        <row r="100">
          <cell r="D100" t="str">
            <v>12Lf-55PT-53</v>
          </cell>
        </row>
        <row r="101">
          <cell r="D101" t="str">
            <v>12Lf-78PT-53</v>
          </cell>
        </row>
        <row r="102">
          <cell r="D102" t="str">
            <v>12Lf-10F-53</v>
          </cell>
        </row>
        <row r="103">
          <cell r="D103" t="str">
            <v>12Lf-12F-53</v>
          </cell>
        </row>
        <row r="104">
          <cell r="D104" t="str">
            <v>12Lf-17F-53</v>
          </cell>
        </row>
        <row r="105">
          <cell r="D105" t="str">
            <v>12Lf-20F-53</v>
          </cell>
        </row>
        <row r="106">
          <cell r="D106" t="str">
            <v>12Lf-27F-53</v>
          </cell>
        </row>
        <row r="107">
          <cell r="D107" t="str">
            <v>12Lf-42F-53</v>
          </cell>
        </row>
        <row r="108">
          <cell r="D108" t="str">
            <v>12Lf-55F-53</v>
          </cell>
        </row>
        <row r="109">
          <cell r="D109" t="str">
            <v>12Lf-78F-53</v>
          </cell>
        </row>
        <row r="110">
          <cell r="D110" t="str">
            <v>12Lf-10PT-90</v>
          </cell>
        </row>
        <row r="111">
          <cell r="D111" t="str">
            <v>12Lf-10F-90</v>
          </cell>
        </row>
        <row r="112">
          <cell r="D112" t="str">
            <v>12Lf-17PT-90</v>
          </cell>
        </row>
        <row r="113">
          <cell r="D113" t="str">
            <v>12Lf-27PT-90</v>
          </cell>
        </row>
        <row r="114">
          <cell r="D114" t="str">
            <v>12Lf-10F-90</v>
          </cell>
        </row>
        <row r="115">
          <cell r="D115" t="str">
            <v>12Lf-17F-90</v>
          </cell>
        </row>
        <row r="116">
          <cell r="D116" t="str">
            <v>12Lf-27F-90</v>
          </cell>
        </row>
        <row r="118">
          <cell r="D118" t="str">
            <v>IR-CT01</v>
          </cell>
        </row>
        <row r="119">
          <cell r="D119" t="str">
            <v>IR-STS01</v>
          </cell>
        </row>
        <row r="120">
          <cell r="D120" t="str">
            <v>IR-USB01</v>
          </cell>
        </row>
        <row r="121">
          <cell r="D121" t="str">
            <v>IR-USB02</v>
          </cell>
        </row>
        <row r="122">
          <cell r="D122" t="str">
            <v>IR-USB03</v>
          </cell>
        </row>
        <row r="123">
          <cell r="D123" t="str">
            <v>IRS-420R</v>
          </cell>
        </row>
        <row r="124">
          <cell r="D124" t="str">
            <v>IRS-1010</v>
          </cell>
        </row>
        <row r="125">
          <cell r="D125" t="str">
            <v>IRS-420M</v>
          </cell>
        </row>
        <row r="127">
          <cell r="D127" t="str">
            <v>L7-20PT-4</v>
          </cell>
        </row>
        <row r="128">
          <cell r="D128" t="str">
            <v>L7-20F-4</v>
          </cell>
        </row>
        <row r="129">
          <cell r="D129" t="str">
            <v>L7-30PT-4</v>
          </cell>
        </row>
        <row r="130">
          <cell r="D130" t="str">
            <v>L7-30F-4</v>
          </cell>
        </row>
        <row r="131">
          <cell r="D131" t="str">
            <v>L7-50PT-4</v>
          </cell>
        </row>
        <row r="132">
          <cell r="D132" t="str">
            <v>L7-50F-4</v>
          </cell>
        </row>
        <row r="133">
          <cell r="D133" t="str">
            <v>L7-80PT-4</v>
          </cell>
        </row>
        <row r="134">
          <cell r="D134" t="str">
            <v>L7-80F-4</v>
          </cell>
        </row>
        <row r="135">
          <cell r="D135" t="str">
            <v>L7-20PT-6</v>
          </cell>
        </row>
        <row r="136">
          <cell r="D136" t="str">
            <v>L7-20F-6</v>
          </cell>
        </row>
        <row r="137">
          <cell r="D137" t="str">
            <v>L7-30PT-6</v>
          </cell>
        </row>
        <row r="138">
          <cell r="D138" t="str">
            <v>L7-30F-6</v>
          </cell>
        </row>
        <row r="139">
          <cell r="D139" t="str">
            <v>L7-50PT-6</v>
          </cell>
        </row>
        <row r="140">
          <cell r="D140" t="str">
            <v>L7-50F-6</v>
          </cell>
        </row>
        <row r="141">
          <cell r="D141" t="str">
            <v>L7-80PT-6</v>
          </cell>
        </row>
        <row r="142">
          <cell r="D142" t="str">
            <v>L7-80F-6</v>
          </cell>
        </row>
        <row r="143">
          <cell r="D143" t="str">
            <v>L7-20PT-10</v>
          </cell>
        </row>
        <row r="144">
          <cell r="D144" t="str">
            <v>L7-20F-10</v>
          </cell>
        </row>
        <row r="145">
          <cell r="D145" t="str">
            <v>L7-30PT-10</v>
          </cell>
        </row>
        <row r="146">
          <cell r="D146" t="str">
            <v>L7-30F-10</v>
          </cell>
        </row>
        <row r="147">
          <cell r="D147" t="str">
            <v>L7-50PT-10</v>
          </cell>
        </row>
        <row r="148">
          <cell r="D148" t="str">
            <v>L7-50F-10</v>
          </cell>
        </row>
        <row r="149">
          <cell r="D149" t="str">
            <v>L7-80PT-10</v>
          </cell>
        </row>
        <row r="150">
          <cell r="D150" t="str">
            <v>L7-80F-10</v>
          </cell>
        </row>
        <row r="151">
          <cell r="D151" t="str">
            <v>L7-6PT-3</v>
          </cell>
        </row>
        <row r="152">
          <cell r="D152" t="str">
            <v>L7-12PT-3</v>
          </cell>
        </row>
        <row r="153">
          <cell r="D153" t="str">
            <v>L7-13PT-3</v>
          </cell>
        </row>
        <row r="154">
          <cell r="D154" t="str">
            <v>L7-20PT-3</v>
          </cell>
        </row>
        <row r="155">
          <cell r="D155" t="str">
            <v>L7-40PT-3</v>
          </cell>
        </row>
        <row r="156">
          <cell r="D156" t="str">
            <v>L7-64PT-3</v>
          </cell>
        </row>
        <row r="157">
          <cell r="D157" t="str">
            <v>L7-100PT-3</v>
          </cell>
        </row>
      </sheetData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현황"/>
      <sheetName val="Model별"/>
      <sheetName val="Model별출하수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MP"/>
      <sheetName val="고객사양"/>
      <sheetName val="추적성"/>
      <sheetName val="Speed"/>
      <sheetName val="AQL"/>
      <sheetName val="PC Version"/>
      <sheetName val="FC Version"/>
      <sheetName val="17파이"/>
      <sheetName val="Refirm"/>
      <sheetName val="연구소 PC Ver 설계 변경 내용"/>
      <sheetName val="연구소PC Ver 정리"/>
      <sheetName val="PA PC 표기사양"/>
      <sheetName val="PA FC 표기사양"/>
      <sheetName val="Starter Kit"/>
      <sheetName val="Board"/>
      <sheetName val="SW Version"/>
      <sheetName val="기준정보"/>
      <sheetName val="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H2" t="str">
            <v>AC</v>
          </cell>
        </row>
        <row r="3">
          <cell r="H3" t="str">
            <v>RE</v>
          </cell>
        </row>
      </sheetData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절차"/>
      <sheetName val="Appearance"/>
      <sheetName val="PC Spec"/>
      <sheetName val="Speed"/>
      <sheetName val="FC Spec"/>
      <sheetName val="SW Version"/>
      <sheetName val="MP"/>
      <sheetName val="MP변경검토"/>
      <sheetName val="Goal Current, Force 도표(연구소)"/>
      <sheetName val="Old Spec 심봉규"/>
      <sheetName val="Re firmware update"/>
      <sheetName val="PC Version"/>
      <sheetName val="FC Version"/>
      <sheetName val="파생모델사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현황"/>
      <sheetName val="Model별"/>
      <sheetName val="Model별출하수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MP"/>
      <sheetName val="고객사양"/>
      <sheetName val="추적성"/>
      <sheetName val="Speed"/>
      <sheetName val="AQL"/>
      <sheetName val="PC Version"/>
      <sheetName val="FC Version"/>
      <sheetName val="17파이"/>
      <sheetName val="Refirm"/>
      <sheetName val="연구소 PC Ver 설계 변경 내용"/>
      <sheetName val="연구소PC Ver 정리"/>
      <sheetName val="PA PC 표기사양"/>
      <sheetName val="PA FC 표기사양"/>
      <sheetName val="Starter Kit"/>
      <sheetName val="Board"/>
      <sheetName val="SW Version"/>
      <sheetName val="기준정보"/>
      <sheetName val="자료"/>
    </sheetNames>
    <sheetDataSet>
      <sheetData sheetId="0">
        <row r="3">
          <cell r="B3">
            <v>43</v>
          </cell>
          <cell r="C3">
            <v>45</v>
          </cell>
          <cell r="D3">
            <v>55</v>
          </cell>
          <cell r="E3">
            <v>49</v>
          </cell>
          <cell r="F3">
            <v>44</v>
          </cell>
          <cell r="G3">
            <v>49</v>
          </cell>
        </row>
        <row r="6">
          <cell r="B6">
            <v>1563</v>
          </cell>
          <cell r="C6">
            <v>465</v>
          </cell>
          <cell r="D6">
            <v>772</v>
          </cell>
          <cell r="E6">
            <v>706</v>
          </cell>
          <cell r="F6">
            <v>777</v>
          </cell>
          <cell r="G6">
            <v>1310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현황"/>
      <sheetName val="Model별"/>
      <sheetName val="Model별출하수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MP"/>
      <sheetName val="고객사양"/>
      <sheetName val="Bulk P"/>
      <sheetName val="추적성"/>
      <sheetName val="Speed"/>
      <sheetName val="AQL"/>
      <sheetName val="PC Version"/>
      <sheetName val="FC Version"/>
      <sheetName val="17파이"/>
      <sheetName val="Refirm"/>
      <sheetName val="연구소 PC Ver 설계 변경 내용"/>
      <sheetName val="연구소PC Ver 정리"/>
      <sheetName val="PA PC 표기사양"/>
      <sheetName val="PA FC 표기사양"/>
      <sheetName val="Starter Kit"/>
      <sheetName val="Board"/>
      <sheetName val="SW Version"/>
      <sheetName val="기준정보"/>
      <sheetName val="자료"/>
    </sheetNames>
    <sheetDataSet>
      <sheetData sheetId="0">
        <row r="3">
          <cell r="H3">
            <v>54</v>
          </cell>
          <cell r="I3">
            <v>60</v>
          </cell>
          <cell r="J3">
            <v>63</v>
          </cell>
          <cell r="K3">
            <v>52</v>
          </cell>
          <cell r="L3">
            <v>55</v>
          </cell>
          <cell r="M3">
            <v>0</v>
          </cell>
        </row>
        <row r="6">
          <cell r="H6">
            <v>1276</v>
          </cell>
          <cell r="I6">
            <v>1036</v>
          </cell>
          <cell r="J6">
            <v>1473</v>
          </cell>
          <cell r="K6">
            <v>1459</v>
          </cell>
          <cell r="L6">
            <v>551</v>
          </cell>
          <cell r="M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절차"/>
      <sheetName val="Appearance"/>
      <sheetName val="Motor Ass'y"/>
      <sheetName val="파생모델 고객 사양"/>
      <sheetName val="MP"/>
      <sheetName val="Speed"/>
      <sheetName val="PC Spec"/>
      <sheetName val="SW Version"/>
      <sheetName val="MP변경검토"/>
      <sheetName val="FC Spec"/>
      <sheetName val="GCF 도표 연구소"/>
      <sheetName val="Old Spec 심봉규"/>
      <sheetName val="Re firmware update"/>
      <sheetName val="PC Version"/>
      <sheetName val="FC Version"/>
      <sheetName val="17파이"/>
      <sheetName val="12D-12S-15"/>
      <sheetName val="12D-7S-15"/>
      <sheetName val="Mini SW"/>
      <sheetName val="Starter Kit"/>
      <sheetName val="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검사절차"/>
      <sheetName val="Appearance"/>
      <sheetName val="Motor Ass'y"/>
      <sheetName val="파생모델 고객 사양"/>
      <sheetName val="MP"/>
      <sheetName val="PC Spec"/>
      <sheetName val="Speed"/>
      <sheetName val="SW Version"/>
      <sheetName val="MP변경검토"/>
      <sheetName val="FC Spec"/>
      <sheetName val="GCF 도표 연구소"/>
      <sheetName val="Old Spec 심봉규"/>
      <sheetName val="Re firmware update"/>
      <sheetName val="PC Version"/>
      <sheetName val="FC Version"/>
      <sheetName val="17파이"/>
      <sheetName val="12D-12S-15"/>
      <sheetName val="12D-7S-15"/>
      <sheetName val="Mini SW"/>
      <sheetName val="Starter Kit"/>
      <sheetName val="Board"/>
      <sheetName val="Inspection Standard motor ass'y"/>
      <sheetName val="Goal Current, Force 도표(연구소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COM9470/AppData/Roaming/Microsoft/AppData/Roaming/Microsoft/AppData/Roaming/2024/AppData/Roaming/Microsoft/AppData/Roaming/Microsoft/AppData/Roaming/2019/&#44277;&#51221;&#44160;&#49324;/2019&#45380;%20&#44277;&#51221;&#44160;&#49324;%20&#51068;&#51648;2019-01-02.xlsx" TargetMode="External"/><Relationship Id="rId13" Type="http://schemas.openxmlformats.org/officeDocument/2006/relationships/hyperlink" Target="../../COM9470/AppData/Roaming/Microsoft/AppData/Roaming/Microsoft/AppData/Roaming/2024/AppData/Roaming/Microsoft/AppData/Roaming/Microsoft/2.QA/3.&#44256;&#44061;&#44288;&#47532;/VOC/Quality%20Issue/Swiss%20Asryil/L12-100PT-3MI%20Asyril%20&#44256;&#44061;%20&#48520;&#47564;%20&#51228;&#54408;%20&#48516;&#49437;%202020-10-23.xlsx" TargetMode="External"/><Relationship Id="rId18" Type="http://schemas.openxmlformats.org/officeDocument/2006/relationships/hyperlink" Target="../../COM9470/AppData/Roaming/Microsoft/AppData/Roaming/Microsoft/AppData/Roaming/2024/AppData/Roaming/Microsoft/AppData/Roaming/Microsoft/2.QA/1.&#49440;&#54665;&#54408;&#51656;/2.Test/&#44036;&#51060;%20&#49884;&#54744;%20&#51068;&#51648;%202019-11-08.xlsx" TargetMode="External"/><Relationship Id="rId26" Type="http://schemas.openxmlformats.org/officeDocument/2006/relationships/image" Target="../media/image1.emf"/><Relationship Id="rId3" Type="http://schemas.openxmlformats.org/officeDocument/2006/relationships/hyperlink" Target="../../COM9470/AppData/Roaming/Microsoft/AppData/Roaming/Microsoft/AppData/Roaming/2024/AppData/Roaming/Microsoft/AppData/Roaming/Microsoft/AppData/Roaming/2018/&#44277;&#51221;&#44160;&#49324;/&#44277;&#51221;&#44160;&#49324;%20&#51068;&#51648;%202018.xlsx" TargetMode="External"/><Relationship Id="rId21" Type="http://schemas.openxmlformats.org/officeDocument/2006/relationships/hyperlink" Target="../../COM9470/AppData/Roaming/Microsoft/AppData/Roaming/Microsoft/AppData/Roaming/2024/2.&#44277;&#51221;&#44160;&#49324;/2024&#45380;%20&#44277;&#51221;&#44160;&#49324;%20&#51068;&#51648;%202023-11-14.xlsx" TargetMode="External"/><Relationship Id="rId7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19&#45380;%20&#44277;&#51221;&#44160;&#49324;%20&#51068;&#51648;2019-01-02.xlsx" TargetMode="External"/><Relationship Id="rId12" Type="http://schemas.openxmlformats.org/officeDocument/2006/relationships/hyperlink" Target="../../../../../" TargetMode="External"/><Relationship Id="rId17" Type="http://schemas.openxmlformats.org/officeDocument/2006/relationships/hyperlink" Target="../../COM9470/AppData/Roaming/Microsoft/AppData/Roaming/Microsoft/AppData/Roaming/2024/AppData/Roaming/Microsoft/AppData/Roaming/Microsoft/AppData/Roaming/Microsoft/Excel/2023&#45380;%20&#44277;&#51221;&#44160;&#49324;%20&#51068;&#51648;%202022-12-22.xlsx" TargetMode="External"/><Relationship Id="rId25" Type="http://schemas.openxmlformats.org/officeDocument/2006/relationships/package" Target="../embeddings/Microsoft_Excel_____.xlsx"/><Relationship Id="rId2" Type="http://schemas.openxmlformats.org/officeDocument/2006/relationships/hyperlink" Target="../../COM9470/AppData/Roaming/Microsoft/AppData/Roaming/Microsoft/AppData/Roaming/2024/AppData/Roaming/Microsoft/AppData/Roaming/Microsoft/AppData/Roaming/2018/&#44277;&#51221;&#44160;&#49324;/&#44277;&#51221;&#44160;&#49324;%20&#51068;&#51648;%202018.xlsx" TargetMode="External"/><Relationship Id="rId16" Type="http://schemas.openxmlformats.org/officeDocument/2006/relationships/hyperlink" Target="../../COM9470/AppData/Roaming/Microsoft/AppData/Roaming/Microsoft/AppData/Roaming/2024/AppData/Roaming/Microsoft/AppData/Roaming/Microsoft/AppData/Roaming/Microsoft/Excel/2023&#45380;%20&#44277;&#51221;&#44160;&#49324;%20&#51068;&#51648;%202022-12-22.xlsx" TargetMode="External"/><Relationship Id="rId20" Type="http://schemas.openxmlformats.org/officeDocument/2006/relationships/hyperlink" Target="../../COM9470/AppData/Roaming/Microsoft/AppData/Roaming/Microsoft/AppData/Roaming/2024/AppData/Roaming/Microsoft/Excel/2024&#45380;%20&#44277;&#51221;&#44160;&#49324;%20&#51068;&#51648;%202023-11-14.xlsx" TargetMode="External"/><Relationship Id="rId1" Type="http://schemas.openxmlformats.org/officeDocument/2006/relationships/hyperlink" Target="../../COM9470/AppData/Roaming/Microsoft/AppData/Roaming/Microsoft/AppData/Roaming/2024/AppData/Roaming/Microsoft/AppData/Roaming/Microsoft/AppData/Roaming/2018/&#44277;&#51221;&#44160;&#49324;/&#44277;&#51221;&#44160;&#49324;%20&#51068;&#51648;%202018.xlsx" TargetMode="External"/><Relationship Id="rId6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19&#45380;%20&#44277;&#51221;&#44160;&#49324;%20&#51068;&#51648;2019-01-02.xlsx" TargetMode="External"/><Relationship Id="rId11" Type="http://schemas.openxmlformats.org/officeDocument/2006/relationships/hyperlink" Target="../../COM9470/AppData/Roaming/Microsoft/AppData/Roaming/Microsoft/AppData/Roaming/2024/AppData/Roaming/Microsoft/AppData/Roaming/Microsoft/AppData/Roaming/2021/2.&#44277;&#51221;&#44160;&#49324;/2021&#45380;%20&#44277;&#51221;&#44160;&#49324;%20&#51068;&#51648;%202021-01-04.xlsx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19&#45380;%20&#44277;&#51221;&#44160;&#49324;%20&#51068;&#51648;2019-01-02.xlsx" TargetMode="External"/><Relationship Id="rId15" Type="http://schemas.openxmlformats.org/officeDocument/2006/relationships/hyperlink" Target="../../COM9470/AppData/Roaming/Microsoft/AppData/Roaming/Microsoft/AppData/Roaming/2024/AppData/Roaming/Microsoft/AppData/Roaming/Microsoft/AppData/Roaming/Microsoft/Excel/2023&#45380;%20&#44277;&#51221;&#44160;&#49324;%20&#51068;&#51648;%202022-12-22.xlsx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20&#45380;%20&#44277;&#51221;&#44160;&#49324;%20&#51068;&#51648;2020-01-02.xlsx" TargetMode="External"/><Relationship Id="rId19" Type="http://schemas.openxmlformats.org/officeDocument/2006/relationships/hyperlink" Target="../../COM9470/AppData/Roaming/Microsoft/AppData/Roaming/Microsoft/AppData/Roaming/2024/AppData/Roaming/Microsoft/AppData/Roaming/Microsoft/Excel/2024&#45380;%20&#44277;&#51221;&#44160;&#49324;%20&#51068;&#51648;%202023-11-14.xlsx" TargetMode="External"/><Relationship Id="rId4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19&#45380;%20&#44277;&#51221;&#44160;&#49324;%20&#51068;&#51648;2019-01-02.xlsx" TargetMode="External"/><Relationship Id="rId9" Type="http://schemas.openxmlformats.org/officeDocument/2006/relationships/hyperlink" Target="../../COM9470/AppData/Roaming/Microsoft/AppData/Roaming/Microsoft/AppData/Roaming/2024/AppData/Roaming/Microsoft/AppData/Roaming/Microsoft/AppData/Roaming/2020/&#44277;&#51221;&#44160;&#49324;/2020&#45380;%20&#44277;&#51221;&#44160;&#49324;%20&#51068;&#51648;2020-01-02.xlsx" TargetMode="External"/><Relationship Id="rId14" Type="http://schemas.openxmlformats.org/officeDocument/2006/relationships/hyperlink" Target="file:///\\new_ir_disc\&#54408;&#51656;&#48512;\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____1.xls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15.emf"/><Relationship Id="rId5" Type="http://schemas.openxmlformats.org/officeDocument/2006/relationships/package" Target="../embeddings/Microsoft_Excel_____2.xlsx"/><Relationship Id="rId4" Type="http://schemas.openxmlformats.org/officeDocument/2006/relationships/image" Target="../media/image14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file:///\\NEW_IR_Disc\&#49373;&#49328;&#48512;\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6.emf"/><Relationship Id="rId4" Type="http://schemas.openxmlformats.org/officeDocument/2006/relationships/package" Target="../embeddings/Microsoft_Excel_____3.xls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32.emf"/><Relationship Id="rId4" Type="http://schemas.openxmlformats.org/officeDocument/2006/relationships/package" Target="../embeddings/Microsoft_Excel_____4.xlsx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vmlDrawing" Target="../drawings/vmlDrawing22.vml"/><Relationship Id="rId7" Type="http://schemas.openxmlformats.org/officeDocument/2006/relationships/image" Target="../media/image41.emf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40.emf"/><Relationship Id="rId4" Type="http://schemas.openxmlformats.org/officeDocument/2006/relationships/oleObject" Target="../embeddings/oleObject1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../../COM9470/AppData/Roaming/Microsoft/AppData/1.&#44160;&#49324;&#54364;&#51456;/2.&#44277;&#51221;&#44160;&#49324;/Linear%20Servo%20Spec%202020-04-09.xlsx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Relationship Id="rId5" Type="http://schemas.openxmlformats.org/officeDocument/2006/relationships/image" Target="../media/image46.emf"/><Relationship Id="rId4" Type="http://schemas.openxmlformats.org/officeDocument/2006/relationships/package" Target="../embeddings/Microsoft_Excel_____5.xlsx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4.bin"/><Relationship Id="rId5" Type="http://schemas.openxmlformats.org/officeDocument/2006/relationships/image" Target="../media/image52.emf"/><Relationship Id="rId4" Type="http://schemas.openxmlformats.org/officeDocument/2006/relationships/package" Target="../embeddings/Microsoft_Excel_____6.xlsx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30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31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3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7030A0"/>
  </sheetPr>
  <dimension ref="A1:AV143"/>
  <sheetViews>
    <sheetView showGridLines="0" zoomScale="90" zoomScaleNormal="90" workbookViewId="0">
      <selection activeCell="C3" sqref="C3"/>
    </sheetView>
  </sheetViews>
  <sheetFormatPr defaultRowHeight="16.5"/>
  <cols>
    <col min="1" max="1" width="8.625" customWidth="1"/>
    <col min="2" max="2" width="15.125" bestFit="1" customWidth="1"/>
    <col min="3" max="14" width="9.125" bestFit="1" customWidth="1"/>
    <col min="15" max="15" width="6.875" bestFit="1" customWidth="1"/>
    <col min="16" max="16" width="8.625" customWidth="1"/>
    <col min="17" max="17" width="0.875" customWidth="1"/>
    <col min="18" max="18" width="12.625" customWidth="1"/>
    <col min="19" max="19" width="11.625" bestFit="1" customWidth="1"/>
    <col min="20" max="20" width="9.875" bestFit="1" customWidth="1"/>
    <col min="21" max="22" width="11.625" bestFit="1" customWidth="1"/>
    <col min="23" max="23" width="9.875" bestFit="1" customWidth="1"/>
    <col min="24" max="24" width="9.875" customWidth="1"/>
    <col min="31" max="31" width="9" style="447"/>
  </cols>
  <sheetData>
    <row r="1" spans="1:48" ht="21" thickBot="1">
      <c r="A1" s="1029" t="s">
        <v>603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  <c r="M1" s="1029"/>
      <c r="N1" s="1029"/>
    </row>
    <row r="2" spans="1:48" ht="17.25" thickBot="1">
      <c r="A2" s="969" t="s">
        <v>1475</v>
      </c>
      <c r="B2" s="970" t="s">
        <v>1473</v>
      </c>
      <c r="C2" s="970">
        <v>1</v>
      </c>
      <c r="D2" s="970">
        <v>2</v>
      </c>
      <c r="E2" s="970">
        <v>3</v>
      </c>
      <c r="F2" s="970">
        <v>4</v>
      </c>
      <c r="G2" s="970">
        <v>5</v>
      </c>
      <c r="H2" s="970">
        <v>6</v>
      </c>
      <c r="I2" s="970">
        <v>7</v>
      </c>
      <c r="J2" s="970">
        <v>8</v>
      </c>
      <c r="K2" s="970">
        <v>9</v>
      </c>
      <c r="L2" s="970">
        <v>10</v>
      </c>
      <c r="M2" s="970">
        <v>11</v>
      </c>
      <c r="N2" s="970">
        <v>12</v>
      </c>
      <c r="O2" s="970" t="s">
        <v>36</v>
      </c>
      <c r="P2" s="971" t="s">
        <v>1470</v>
      </c>
      <c r="R2" s="1039" t="s">
        <v>602</v>
      </c>
      <c r="S2" s="1040"/>
      <c r="T2" s="1041"/>
      <c r="U2" s="1051" t="s">
        <v>563</v>
      </c>
      <c r="V2" s="1052"/>
      <c r="W2" s="1053"/>
      <c r="AG2" s="1045" t="s">
        <v>178</v>
      </c>
      <c r="AH2" s="1045"/>
    </row>
    <row r="3" spans="1:48" ht="33">
      <c r="A3" s="1033" t="s">
        <v>1472</v>
      </c>
      <c r="B3" s="956" t="s">
        <v>44</v>
      </c>
      <c r="C3" s="964">
        <f>'1월'!C3</f>
        <v>548</v>
      </c>
      <c r="D3" s="964">
        <f>'2월'!C3</f>
        <v>415</v>
      </c>
      <c r="E3" s="964">
        <f>'3월'!C3</f>
        <v>712</v>
      </c>
      <c r="F3" s="964">
        <f>'4월'!C3</f>
        <v>836</v>
      </c>
      <c r="G3" s="964">
        <f>'5월'!C3</f>
        <v>821</v>
      </c>
      <c r="H3" s="964">
        <f>'6월'!C3</f>
        <v>1013</v>
      </c>
      <c r="I3" s="964">
        <f>'7월'!C3</f>
        <v>968</v>
      </c>
      <c r="J3" s="964">
        <f>'8월'!C3</f>
        <v>868</v>
      </c>
      <c r="K3" s="964">
        <f>'9월'!C3</f>
        <v>922</v>
      </c>
      <c r="L3" s="964">
        <f>'10월'!C3</f>
        <v>594</v>
      </c>
      <c r="M3" s="964">
        <f>'11월'!C3</f>
        <v>430</v>
      </c>
      <c r="N3" s="964">
        <f>'12월'!C3</f>
        <v>413</v>
      </c>
      <c r="O3" s="965">
        <f>SUM(C3:N3)</f>
        <v>8540</v>
      </c>
      <c r="P3" s="966">
        <f t="shared" ref="P3:P9" si="0">AVERAGEIF(C3:N3,"&gt;0")</f>
        <v>711.66666666666663</v>
      </c>
      <c r="R3" s="431" t="s">
        <v>551</v>
      </c>
      <c r="S3" s="432" t="s">
        <v>550</v>
      </c>
      <c r="T3" s="433" t="s">
        <v>51</v>
      </c>
      <c r="U3" s="422" t="s">
        <v>551</v>
      </c>
      <c r="V3" s="423" t="s">
        <v>550</v>
      </c>
      <c r="W3" s="424" t="s">
        <v>566</v>
      </c>
      <c r="AG3" s="270" t="s">
        <v>179</v>
      </c>
      <c r="AH3" s="270" t="s">
        <v>180</v>
      </c>
      <c r="AI3" s="270"/>
      <c r="AJ3" s="63" t="s">
        <v>181</v>
      </c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</row>
    <row r="4" spans="1:48">
      <c r="A4" s="1034"/>
      <c r="B4" s="957" t="s">
        <v>6</v>
      </c>
      <c r="C4" s="438">
        <f>'1월'!F3</f>
        <v>15</v>
      </c>
      <c r="D4" s="438">
        <f>'2월'!F3</f>
        <v>18</v>
      </c>
      <c r="E4" s="438">
        <f>'3월'!F3</f>
        <v>17</v>
      </c>
      <c r="F4" s="438">
        <f>'4월'!F3</f>
        <v>8</v>
      </c>
      <c r="G4" s="438">
        <f>'5월'!F3</f>
        <v>12</v>
      </c>
      <c r="H4" s="438">
        <f>'6월'!F3</f>
        <v>7</v>
      </c>
      <c r="I4" s="438">
        <f>'7월'!F3</f>
        <v>7</v>
      </c>
      <c r="J4" s="438">
        <f>'8월'!F3</f>
        <v>6</v>
      </c>
      <c r="K4" s="438">
        <f>'9월'!F3</f>
        <v>11</v>
      </c>
      <c r="L4" s="438">
        <f>'10월'!F3</f>
        <v>7</v>
      </c>
      <c r="M4" s="438">
        <f>'11월'!F3</f>
        <v>5</v>
      </c>
      <c r="N4" s="438">
        <f>'12월'!F3</f>
        <v>2</v>
      </c>
      <c r="O4" s="960">
        <f>SUM(C4:N4)</f>
        <v>115</v>
      </c>
      <c r="P4" s="561">
        <f t="shared" si="0"/>
        <v>9.5833333333333339</v>
      </c>
      <c r="R4" s="434" t="s">
        <v>548</v>
      </c>
      <c r="S4" s="435">
        <v>0.03</v>
      </c>
      <c r="T4" s="832">
        <f>IFERROR((SUM(C4:H4)/SUM(C3:H3)*100),"0")</f>
        <v>1.7721518987341773</v>
      </c>
      <c r="U4" s="425" t="s">
        <v>548</v>
      </c>
      <c r="V4" s="426">
        <v>0.05</v>
      </c>
      <c r="W4" s="427">
        <v>1.84</v>
      </c>
      <c r="AG4" s="270">
        <v>2017</v>
      </c>
      <c r="AH4" s="270">
        <v>0</v>
      </c>
      <c r="AI4" s="271"/>
      <c r="AJ4" s="270" t="s">
        <v>182</v>
      </c>
      <c r="AK4" s="270" t="s">
        <v>183</v>
      </c>
      <c r="AL4" s="270" t="s">
        <v>184</v>
      </c>
      <c r="AM4" s="270" t="s">
        <v>185</v>
      </c>
      <c r="AN4" s="270" t="s">
        <v>186</v>
      </c>
      <c r="AO4" s="270" t="s">
        <v>187</v>
      </c>
      <c r="AP4" s="270" t="s">
        <v>188</v>
      </c>
      <c r="AQ4" s="270" t="s">
        <v>189</v>
      </c>
      <c r="AR4" s="270" t="s">
        <v>190</v>
      </c>
      <c r="AS4" s="270" t="s">
        <v>191</v>
      </c>
      <c r="AT4" s="270" t="s">
        <v>192</v>
      </c>
      <c r="AU4" s="270" t="s">
        <v>193</v>
      </c>
    </row>
    <row r="5" spans="1:48" ht="17.25" thickBot="1">
      <c r="A5" s="1034"/>
      <c r="B5" s="957" t="s">
        <v>1477</v>
      </c>
      <c r="C5" s="934">
        <f>IFERROR(C4*100/C3,"0")</f>
        <v>2.7372262773722627</v>
      </c>
      <c r="D5" s="934">
        <f>IFERROR(D4*100/D3,"0")</f>
        <v>4.3373493975903612</v>
      </c>
      <c r="E5" s="934">
        <f t="shared" ref="E5:N5" si="1">IFERROR(E4*100/E3,"0")</f>
        <v>2.3876404494382024</v>
      </c>
      <c r="F5" s="934">
        <f t="shared" si="1"/>
        <v>0.9569377990430622</v>
      </c>
      <c r="G5" s="934">
        <f t="shared" si="1"/>
        <v>1.4616321559074299</v>
      </c>
      <c r="H5" s="934">
        <f>IFERROR(H4*100/H3,"0")</f>
        <v>0.69101678183613036</v>
      </c>
      <c r="I5" s="934">
        <f t="shared" si="1"/>
        <v>0.72314049586776863</v>
      </c>
      <c r="J5" s="934">
        <f t="shared" si="1"/>
        <v>0.69124423963133641</v>
      </c>
      <c r="K5" s="934">
        <f t="shared" si="1"/>
        <v>1.1930585683297179</v>
      </c>
      <c r="L5" s="934">
        <f t="shared" si="1"/>
        <v>1.1784511784511784</v>
      </c>
      <c r="M5" s="934">
        <f t="shared" si="1"/>
        <v>1.1627906976744187</v>
      </c>
      <c r="N5" s="934">
        <f t="shared" si="1"/>
        <v>0.48426150121065376</v>
      </c>
      <c r="O5" s="961">
        <f>IFERROR(O4*100/O3,"0")</f>
        <v>1.3466042154566744</v>
      </c>
      <c r="P5" s="561">
        <f t="shared" si="0"/>
        <v>1.5003957951960434</v>
      </c>
      <c r="R5" s="436" t="s">
        <v>549</v>
      </c>
      <c r="S5" s="437">
        <v>0.03</v>
      </c>
      <c r="T5" s="819">
        <f>IFERROR((SUM(I4:N4)/SUM(I3:N3)*100),"0")</f>
        <v>0.90584028605482714</v>
      </c>
      <c r="U5" s="428" t="s">
        <v>549</v>
      </c>
      <c r="V5" s="429">
        <v>0.05</v>
      </c>
      <c r="W5" s="427">
        <v>2.35</v>
      </c>
      <c r="AF5" s="270">
        <v>2018</v>
      </c>
      <c r="AG5" s="270">
        <v>1</v>
      </c>
      <c r="AH5" s="63"/>
      <c r="AI5" s="270">
        <v>1</v>
      </c>
      <c r="AJ5" s="270">
        <v>2</v>
      </c>
      <c r="AK5" s="270">
        <v>3</v>
      </c>
      <c r="AL5" s="270">
        <v>4</v>
      </c>
      <c r="AM5" s="270">
        <v>5</v>
      </c>
      <c r="AN5" s="270">
        <v>6</v>
      </c>
      <c r="AO5" s="270">
        <v>7</v>
      </c>
      <c r="AP5" s="270">
        <v>8</v>
      </c>
      <c r="AQ5" s="270">
        <v>9</v>
      </c>
      <c r="AR5" s="270">
        <v>10</v>
      </c>
      <c r="AS5" s="270">
        <v>11</v>
      </c>
      <c r="AT5" s="270">
        <v>12</v>
      </c>
    </row>
    <row r="6" spans="1:48" ht="17.25" thickBot="1">
      <c r="A6" s="1035"/>
      <c r="B6" s="143" t="s">
        <v>663</v>
      </c>
      <c r="C6" s="958">
        <f t="shared" ref="C6:N6" si="2">C3-C4</f>
        <v>533</v>
      </c>
      <c r="D6" s="958">
        <f t="shared" si="2"/>
        <v>397</v>
      </c>
      <c r="E6" s="958">
        <f t="shared" si="2"/>
        <v>695</v>
      </c>
      <c r="F6" s="958">
        <f t="shared" si="2"/>
        <v>828</v>
      </c>
      <c r="G6" s="958">
        <f t="shared" si="2"/>
        <v>809</v>
      </c>
      <c r="H6" s="958">
        <f t="shared" si="2"/>
        <v>1006</v>
      </c>
      <c r="I6" s="958">
        <f t="shared" si="2"/>
        <v>961</v>
      </c>
      <c r="J6" s="958">
        <f t="shared" si="2"/>
        <v>862</v>
      </c>
      <c r="K6" s="958">
        <f t="shared" si="2"/>
        <v>911</v>
      </c>
      <c r="L6" s="958">
        <f t="shared" si="2"/>
        <v>587</v>
      </c>
      <c r="M6" s="958">
        <f t="shared" si="2"/>
        <v>425</v>
      </c>
      <c r="N6" s="958">
        <f t="shared" si="2"/>
        <v>411</v>
      </c>
      <c r="O6" s="967">
        <f>SUM(C6:N6)</f>
        <v>8425</v>
      </c>
      <c r="P6" s="980">
        <f t="shared" si="0"/>
        <v>702.08333333333337</v>
      </c>
      <c r="R6" s="446" t="s">
        <v>552</v>
      </c>
      <c r="S6" s="1042">
        <f>O5</f>
        <v>1.3466042154566744</v>
      </c>
      <c r="T6" s="1043"/>
      <c r="U6" s="430" t="s">
        <v>552</v>
      </c>
      <c r="V6" s="1047">
        <v>2.14</v>
      </c>
      <c r="W6" s="1048"/>
      <c r="AG6" s="270">
        <v>2019</v>
      </c>
      <c r="AH6" s="270">
        <v>2</v>
      </c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</row>
    <row r="7" spans="1:48">
      <c r="A7" s="1036" t="s">
        <v>1474</v>
      </c>
      <c r="B7" s="957" t="s">
        <v>1471</v>
      </c>
      <c r="C7" s="401">
        <v>566</v>
      </c>
      <c r="D7" s="401">
        <v>288</v>
      </c>
      <c r="E7" s="401">
        <v>639</v>
      </c>
      <c r="F7" s="401">
        <v>602</v>
      </c>
      <c r="G7" s="401">
        <v>1005</v>
      </c>
      <c r="H7" s="401">
        <v>1081</v>
      </c>
      <c r="I7" s="401">
        <v>723</v>
      </c>
      <c r="J7" s="401">
        <v>1543</v>
      </c>
      <c r="K7" s="401">
        <v>663</v>
      </c>
      <c r="L7" s="401">
        <v>616</v>
      </c>
      <c r="M7" s="401">
        <v>1168</v>
      </c>
      <c r="N7" s="401">
        <v>1104</v>
      </c>
      <c r="O7" s="401">
        <v>9998</v>
      </c>
      <c r="P7" s="979">
        <f t="shared" si="0"/>
        <v>833.16666666666663</v>
      </c>
      <c r="Q7" s="959"/>
      <c r="AE7"/>
      <c r="AF7" s="447"/>
      <c r="AH7" s="270">
        <v>2020</v>
      </c>
      <c r="AI7" s="270">
        <v>3</v>
      </c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</row>
    <row r="8" spans="1:48">
      <c r="A8" s="1037"/>
      <c r="B8" s="962" t="s">
        <v>1476</v>
      </c>
      <c r="C8" s="981">
        <v>3.36</v>
      </c>
      <c r="D8" s="981">
        <v>2.4300000000000002</v>
      </c>
      <c r="E8" s="981">
        <v>1.72</v>
      </c>
      <c r="F8" s="981">
        <v>2.33</v>
      </c>
      <c r="G8" s="981">
        <v>1.39</v>
      </c>
      <c r="H8" s="981">
        <v>1.1100000000000001</v>
      </c>
      <c r="I8" s="981">
        <v>3.04</v>
      </c>
      <c r="J8" s="981">
        <v>1.48</v>
      </c>
      <c r="K8" s="981">
        <v>4.5199999999999996</v>
      </c>
      <c r="L8" s="981">
        <v>4.38</v>
      </c>
      <c r="M8" s="981">
        <v>1.88</v>
      </c>
      <c r="N8" s="981">
        <v>1.18</v>
      </c>
      <c r="O8" s="963">
        <v>2.14</v>
      </c>
      <c r="P8" s="968">
        <f t="shared" si="0"/>
        <v>2.4016666666666664</v>
      </c>
      <c r="Q8" s="959"/>
      <c r="AE8"/>
      <c r="AF8" s="447"/>
      <c r="AH8" s="270">
        <v>2021</v>
      </c>
      <c r="AI8" s="270">
        <v>4</v>
      </c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</row>
    <row r="9" spans="1:48" ht="17.25" thickBot="1">
      <c r="A9" s="1038"/>
      <c r="B9" s="958" t="s">
        <v>663</v>
      </c>
      <c r="C9" s="565">
        <v>547</v>
      </c>
      <c r="D9" s="565">
        <v>281</v>
      </c>
      <c r="E9" s="565">
        <v>628</v>
      </c>
      <c r="F9" s="565">
        <v>588</v>
      </c>
      <c r="G9" s="565">
        <v>991</v>
      </c>
      <c r="H9" s="565">
        <v>1069</v>
      </c>
      <c r="I9" s="565">
        <v>701</v>
      </c>
      <c r="J9" s="565">
        <v>1520</v>
      </c>
      <c r="K9" s="565">
        <v>633</v>
      </c>
      <c r="L9" s="565">
        <v>589</v>
      </c>
      <c r="M9" s="565">
        <v>1146</v>
      </c>
      <c r="N9" s="565">
        <v>1091</v>
      </c>
      <c r="O9" s="565">
        <v>9784</v>
      </c>
      <c r="P9" s="980">
        <f t="shared" si="0"/>
        <v>815.33333333333337</v>
      </c>
      <c r="Q9" s="959"/>
      <c r="AE9"/>
      <c r="AF9" s="447"/>
      <c r="AH9" s="270">
        <v>2022</v>
      </c>
      <c r="AI9" s="270">
        <v>5</v>
      </c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</row>
    <row r="10" spans="1:48">
      <c r="AG10" s="270">
        <v>2023</v>
      </c>
      <c r="AH10" s="270">
        <v>6</v>
      </c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</row>
    <row r="11" spans="1:48">
      <c r="AG11" s="270">
        <v>2024</v>
      </c>
      <c r="AH11" s="270">
        <v>7</v>
      </c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</row>
    <row r="12" spans="1:48">
      <c r="AG12" s="270">
        <v>2025</v>
      </c>
      <c r="AH12" s="270">
        <v>8</v>
      </c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</row>
    <row r="13" spans="1:48">
      <c r="AG13" s="270">
        <v>2026</v>
      </c>
      <c r="AH13" s="270">
        <v>9</v>
      </c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</row>
    <row r="14" spans="1:48">
      <c r="AG14" s="270">
        <v>2027</v>
      </c>
      <c r="AH14" s="270">
        <v>10</v>
      </c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</row>
    <row r="15" spans="1:48">
      <c r="AG15" s="270">
        <v>2028</v>
      </c>
      <c r="AH15" s="270">
        <v>11</v>
      </c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</row>
    <row r="17" spans="1:16">
      <c r="A17" s="975"/>
      <c r="B17" s="972" t="s">
        <v>54</v>
      </c>
      <c r="C17" s="973">
        <f>O17</f>
        <v>728.5454545454545</v>
      </c>
      <c r="D17" s="973">
        <f>O17</f>
        <v>728.5454545454545</v>
      </c>
      <c r="E17" s="973">
        <f>O17</f>
        <v>728.5454545454545</v>
      </c>
      <c r="F17" s="973">
        <f>O17</f>
        <v>728.5454545454545</v>
      </c>
      <c r="G17" s="973">
        <f>O17</f>
        <v>728.5454545454545</v>
      </c>
      <c r="H17" s="973">
        <f>O17</f>
        <v>728.5454545454545</v>
      </c>
      <c r="I17" s="973">
        <f>O17</f>
        <v>728.5454545454545</v>
      </c>
      <c r="J17" s="973">
        <f>O17</f>
        <v>728.5454545454545</v>
      </c>
      <c r="K17" s="973">
        <f>O17</f>
        <v>728.5454545454545</v>
      </c>
      <c r="L17" s="973">
        <f>O17</f>
        <v>728.5454545454545</v>
      </c>
      <c r="M17" s="973">
        <f>O17</f>
        <v>728.5454545454545</v>
      </c>
      <c r="N17" s="973">
        <f>O17</f>
        <v>728.5454545454545</v>
      </c>
      <c r="O17" s="973">
        <f>AVERAGE(C6:M6)</f>
        <v>728.5454545454545</v>
      </c>
      <c r="P17" s="976"/>
    </row>
    <row r="18" spans="1:16">
      <c r="A18" s="975"/>
      <c r="B18" s="972" t="s">
        <v>564</v>
      </c>
      <c r="C18" s="974">
        <v>3</v>
      </c>
      <c r="D18" s="974">
        <v>3</v>
      </c>
      <c r="E18" s="974">
        <v>3</v>
      </c>
      <c r="F18" s="974">
        <v>3</v>
      </c>
      <c r="G18" s="974">
        <v>3</v>
      </c>
      <c r="H18" s="974">
        <v>3</v>
      </c>
      <c r="I18" s="974">
        <v>3</v>
      </c>
      <c r="J18" s="974">
        <v>3</v>
      </c>
      <c r="K18" s="974">
        <v>3</v>
      </c>
      <c r="L18" s="974">
        <v>3</v>
      </c>
      <c r="M18" s="974">
        <v>3</v>
      </c>
      <c r="N18" s="974">
        <v>3</v>
      </c>
      <c r="O18" s="974"/>
      <c r="P18" s="976"/>
    </row>
    <row r="19" spans="1:16">
      <c r="A19" s="975"/>
      <c r="B19" s="972" t="s">
        <v>575</v>
      </c>
      <c r="C19" s="977">
        <f>$O$5</f>
        <v>1.3466042154566744</v>
      </c>
      <c r="D19" s="977">
        <f t="shared" ref="D19:N19" si="3">$O$5</f>
        <v>1.3466042154566744</v>
      </c>
      <c r="E19" s="977">
        <f t="shared" si="3"/>
        <v>1.3466042154566744</v>
      </c>
      <c r="F19" s="977">
        <f t="shared" si="3"/>
        <v>1.3466042154566744</v>
      </c>
      <c r="G19" s="977">
        <f t="shared" si="3"/>
        <v>1.3466042154566744</v>
      </c>
      <c r="H19" s="977">
        <f t="shared" si="3"/>
        <v>1.3466042154566744</v>
      </c>
      <c r="I19" s="977">
        <f t="shared" si="3"/>
        <v>1.3466042154566744</v>
      </c>
      <c r="J19" s="977">
        <f t="shared" si="3"/>
        <v>1.3466042154566744</v>
      </c>
      <c r="K19" s="977">
        <f t="shared" si="3"/>
        <v>1.3466042154566744</v>
      </c>
      <c r="L19" s="977">
        <f t="shared" si="3"/>
        <v>1.3466042154566744</v>
      </c>
      <c r="M19" s="977">
        <f t="shared" si="3"/>
        <v>1.3466042154566744</v>
      </c>
      <c r="N19" s="977">
        <f t="shared" si="3"/>
        <v>1.3466042154566744</v>
      </c>
      <c r="O19" s="978"/>
      <c r="P19" s="976"/>
    </row>
    <row r="33" spans="1:29">
      <c r="A33" s="45"/>
    </row>
    <row r="34" spans="1:29">
      <c r="A34" s="45"/>
    </row>
    <row r="35" spans="1:29">
      <c r="A35" s="45"/>
    </row>
    <row r="36" spans="1:29" s="953" customFormat="1">
      <c r="A36" s="45"/>
    </row>
    <row r="37" spans="1:29" s="953" customFormat="1">
      <c r="A37" s="45"/>
    </row>
    <row r="38" spans="1:29">
      <c r="A38" s="949" t="s">
        <v>48</v>
      </c>
      <c r="B38" s="949"/>
      <c r="C38" s="949"/>
      <c r="D38" s="949"/>
      <c r="E38" s="949"/>
      <c r="F38" s="949"/>
      <c r="G38" s="949"/>
      <c r="H38" s="949"/>
      <c r="I38" s="949"/>
      <c r="J38" s="949"/>
      <c r="Q38" s="949"/>
      <c r="R38" s="949"/>
    </row>
    <row r="39" spans="1:29" ht="17.25" thickBot="1">
      <c r="A39" s="949" t="s">
        <v>47</v>
      </c>
      <c r="B39" s="949"/>
      <c r="C39" s="949"/>
      <c r="D39" s="949"/>
      <c r="E39" s="949"/>
      <c r="F39" s="949"/>
      <c r="G39" s="949"/>
      <c r="H39" s="949"/>
      <c r="Q39" s="951"/>
      <c r="R39" s="951"/>
      <c r="S39" s="91"/>
      <c r="T39" s="91"/>
      <c r="U39" s="91"/>
      <c r="V39" s="1032" t="s">
        <v>74</v>
      </c>
      <c r="W39" s="1032"/>
      <c r="X39" s="1032"/>
    </row>
    <row r="40" spans="1:29">
      <c r="A40" s="949" t="s">
        <v>61</v>
      </c>
      <c r="B40" s="949"/>
      <c r="C40" s="949"/>
      <c r="D40" s="949"/>
      <c r="E40" s="949"/>
      <c r="F40" s="949"/>
      <c r="G40" s="949"/>
      <c r="H40" s="949"/>
      <c r="I40" s="949"/>
      <c r="J40" s="949"/>
      <c r="K40" s="949"/>
      <c r="L40" s="949"/>
      <c r="M40" s="949"/>
      <c r="N40" s="949"/>
      <c r="O40" s="949"/>
      <c r="P40" s="949"/>
      <c r="V40" s="88" t="s">
        <v>75</v>
      </c>
      <c r="W40" s="1054" t="s">
        <v>76</v>
      </c>
      <c r="X40" s="1054"/>
      <c r="Y40" s="1054"/>
      <c r="Z40" s="1054"/>
      <c r="AA40" s="1054"/>
      <c r="AB40" s="1054"/>
      <c r="AC40" s="1055"/>
    </row>
    <row r="41" spans="1:29" ht="17.25" thickBot="1">
      <c r="A41" s="950" t="s">
        <v>80</v>
      </c>
      <c r="B41" s="950"/>
      <c r="C41" s="950"/>
      <c r="D41" s="950"/>
      <c r="E41" s="950"/>
      <c r="F41" s="950"/>
      <c r="G41" s="950"/>
      <c r="H41" s="950"/>
      <c r="I41" s="950"/>
      <c r="J41" s="950"/>
      <c r="K41" s="950"/>
      <c r="L41" s="950"/>
      <c r="M41" s="950"/>
      <c r="N41" s="950"/>
      <c r="P41" s="951" t="s">
        <v>55</v>
      </c>
      <c r="V41" s="92"/>
      <c r="W41" s="1030" t="s">
        <v>77</v>
      </c>
      <c r="X41" s="1030"/>
      <c r="Y41" s="1030"/>
      <c r="Z41" s="1030"/>
      <c r="AA41" s="1030"/>
      <c r="AB41" s="1030"/>
      <c r="AC41" s="1031"/>
    </row>
    <row r="42" spans="1:29">
      <c r="A42" s="949" t="s">
        <v>109</v>
      </c>
      <c r="B42" s="949"/>
      <c r="C42" s="949"/>
      <c r="D42" s="949"/>
      <c r="E42" s="949"/>
      <c r="F42" s="949"/>
      <c r="G42" s="949"/>
      <c r="H42" s="949"/>
      <c r="I42" s="949"/>
      <c r="J42" s="949"/>
      <c r="K42" s="949"/>
      <c r="L42" s="949"/>
      <c r="M42" s="949"/>
      <c r="N42" s="949"/>
      <c r="P42" s="48" t="s">
        <v>56</v>
      </c>
      <c r="Q42" s="956" t="s">
        <v>57</v>
      </c>
      <c r="R42" s="46" t="s">
        <v>58</v>
      </c>
      <c r="S42" s="46" t="s">
        <v>63</v>
      </c>
      <c r="T42" s="47" t="s">
        <v>112</v>
      </c>
      <c r="V42" s="93"/>
      <c r="W42" s="1030" t="s">
        <v>78</v>
      </c>
      <c r="X42" s="1030"/>
      <c r="Y42" s="1030"/>
      <c r="Z42" s="1030"/>
      <c r="AA42" s="1030"/>
      <c r="AB42" s="1030"/>
      <c r="AC42" s="1031"/>
    </row>
    <row r="43" spans="1:29">
      <c r="A43" s="949" t="s">
        <v>110</v>
      </c>
      <c r="B43" s="949"/>
      <c r="C43" s="949"/>
      <c r="D43" s="949"/>
      <c r="E43" s="949"/>
      <c r="F43" s="949"/>
      <c r="G43" s="949"/>
      <c r="H43" s="949"/>
      <c r="I43" s="949"/>
      <c r="J43" s="949"/>
      <c r="K43" s="949"/>
      <c r="L43" s="949"/>
      <c r="M43" s="949"/>
      <c r="N43" s="949"/>
      <c r="P43" s="133">
        <v>1</v>
      </c>
      <c r="Q43" s="132" t="s">
        <v>70</v>
      </c>
      <c r="R43" s="135">
        <v>3</v>
      </c>
      <c r="S43" s="137"/>
      <c r="T43" s="136">
        <v>4</v>
      </c>
      <c r="V43" s="94"/>
      <c r="W43" s="1030" t="s">
        <v>79</v>
      </c>
      <c r="X43" s="1030"/>
      <c r="Y43" s="1030"/>
      <c r="Z43" s="1030"/>
      <c r="AA43" s="1030"/>
      <c r="AB43" s="1030"/>
      <c r="AC43" s="1031"/>
    </row>
    <row r="44" spans="1:29">
      <c r="A44" s="949" t="s">
        <v>111</v>
      </c>
      <c r="B44" s="949"/>
      <c r="C44" s="949"/>
      <c r="D44" s="949"/>
      <c r="E44" s="949"/>
      <c r="F44" s="949"/>
      <c r="G44" s="949"/>
      <c r="H44" s="949"/>
      <c r="I44" s="949"/>
      <c r="J44" s="949"/>
      <c r="K44" s="949"/>
      <c r="L44" s="949"/>
      <c r="M44" s="949"/>
      <c r="N44" s="949"/>
      <c r="P44" s="133">
        <v>2</v>
      </c>
      <c r="Q44" s="132" t="s">
        <v>71</v>
      </c>
      <c r="R44" s="135">
        <v>3</v>
      </c>
      <c r="S44" s="137"/>
      <c r="T44" s="136">
        <v>4</v>
      </c>
      <c r="V44" s="95"/>
      <c r="W44" s="1030"/>
      <c r="X44" s="1030"/>
      <c r="Y44" s="1030"/>
      <c r="Z44" s="1030"/>
      <c r="AA44" s="1030"/>
      <c r="AB44" s="1030"/>
      <c r="AC44" s="1031"/>
    </row>
    <row r="45" spans="1:29">
      <c r="A45" s="949" t="s">
        <v>116</v>
      </c>
      <c r="B45" s="949"/>
      <c r="C45" s="949"/>
      <c r="D45" s="949"/>
      <c r="E45" s="949"/>
      <c r="F45" s="949"/>
      <c r="G45" s="949"/>
      <c r="H45" s="949"/>
      <c r="I45" s="949"/>
      <c r="J45" s="949"/>
      <c r="K45" s="949"/>
      <c r="L45" s="949"/>
      <c r="M45" s="949"/>
      <c r="N45" s="949"/>
      <c r="P45" s="133">
        <v>3</v>
      </c>
      <c r="Q45" s="132" t="s">
        <v>89</v>
      </c>
      <c r="R45" s="135">
        <v>3</v>
      </c>
      <c r="S45" s="137"/>
      <c r="T45" s="136"/>
      <c r="V45" s="95"/>
      <c r="W45" s="1030"/>
      <c r="X45" s="1030"/>
      <c r="Y45" s="1030"/>
      <c r="Z45" s="1030"/>
      <c r="AA45" s="1030"/>
      <c r="AB45" s="1030"/>
      <c r="AC45" s="1031"/>
    </row>
    <row r="46" spans="1:29" ht="17.25" thickBot="1">
      <c r="A46" s="949" t="s">
        <v>117</v>
      </c>
      <c r="B46" s="949"/>
      <c r="C46" s="949"/>
      <c r="D46" s="949"/>
      <c r="E46" s="949"/>
      <c r="F46" s="949"/>
      <c r="G46" s="949"/>
      <c r="H46" s="949"/>
      <c r="I46" s="949"/>
      <c r="J46" s="949"/>
      <c r="K46" s="949"/>
      <c r="L46" s="949"/>
      <c r="M46" s="949"/>
      <c r="N46" s="949"/>
      <c r="P46" s="133">
        <v>4</v>
      </c>
      <c r="Q46" s="132" t="s">
        <v>90</v>
      </c>
      <c r="R46" s="135">
        <v>4</v>
      </c>
      <c r="S46" s="137"/>
      <c r="T46" s="136">
        <v>5</v>
      </c>
      <c r="V46" s="96"/>
      <c r="W46" s="1049"/>
      <c r="X46" s="1049"/>
      <c r="Y46" s="1049"/>
      <c r="Z46" s="1049"/>
      <c r="AA46" s="1049"/>
      <c r="AB46" s="1049"/>
      <c r="AC46" s="1050"/>
    </row>
    <row r="47" spans="1:29">
      <c r="A47" s="950" t="s">
        <v>118</v>
      </c>
      <c r="B47" s="950"/>
      <c r="C47" s="950"/>
      <c r="D47" s="950"/>
      <c r="E47" s="950"/>
      <c r="F47" s="950"/>
      <c r="G47" s="950"/>
      <c r="H47" s="950"/>
      <c r="I47" s="950"/>
      <c r="J47" s="950"/>
      <c r="K47" s="950"/>
      <c r="L47" s="950"/>
      <c r="M47" s="950"/>
      <c r="N47" s="950"/>
      <c r="P47" s="140">
        <v>5</v>
      </c>
      <c r="Q47" s="138" t="s">
        <v>91</v>
      </c>
      <c r="R47" s="44">
        <v>2</v>
      </c>
      <c r="S47" s="137"/>
      <c r="T47" s="136"/>
    </row>
    <row r="48" spans="1:29">
      <c r="A48" s="950"/>
      <c r="B48" s="950"/>
      <c r="C48" s="950"/>
      <c r="D48" s="950"/>
      <c r="E48" s="950"/>
      <c r="F48" s="950"/>
      <c r="G48" s="950"/>
      <c r="H48" s="950"/>
      <c r="I48" s="950"/>
      <c r="J48" s="950"/>
      <c r="K48" s="950"/>
      <c r="L48" s="950"/>
      <c r="M48" s="950"/>
      <c r="N48" s="950"/>
      <c r="O48" s="952"/>
      <c r="P48" s="133">
        <v>6</v>
      </c>
      <c r="Q48" s="132" t="s">
        <v>72</v>
      </c>
      <c r="R48" s="135">
        <v>3</v>
      </c>
      <c r="S48" s="137"/>
      <c r="T48" s="136"/>
      <c r="V48" s="1032"/>
      <c r="W48" s="1032"/>
      <c r="X48" s="1032"/>
      <c r="Y48" s="1032"/>
      <c r="Z48" s="1032"/>
      <c r="AA48" s="1032"/>
      <c r="AB48" s="1032"/>
      <c r="AC48" s="1032"/>
    </row>
    <row r="49" spans="1:20">
      <c r="A49" s="950"/>
      <c r="B49" s="950"/>
      <c r="C49" s="950"/>
      <c r="D49" s="950"/>
      <c r="E49" s="950"/>
      <c r="F49" s="950"/>
      <c r="G49" s="950"/>
      <c r="H49" s="950"/>
      <c r="I49" s="950"/>
      <c r="J49" s="950"/>
      <c r="K49" s="950"/>
      <c r="L49" s="950"/>
      <c r="M49" s="950"/>
      <c r="N49" s="950"/>
      <c r="O49" s="952"/>
      <c r="P49" s="140">
        <v>7</v>
      </c>
      <c r="Q49" s="132" t="s">
        <v>73</v>
      </c>
      <c r="R49" s="135">
        <v>3</v>
      </c>
      <c r="S49" s="137"/>
      <c r="T49" s="136">
        <v>4</v>
      </c>
    </row>
    <row r="50" spans="1:20">
      <c r="A50" s="950"/>
      <c r="B50" s="950"/>
      <c r="C50" s="950"/>
      <c r="D50" s="950"/>
      <c r="E50" s="950"/>
      <c r="F50" s="950"/>
      <c r="G50" s="950"/>
      <c r="H50" s="950"/>
      <c r="I50" s="950"/>
      <c r="J50" s="950"/>
      <c r="K50" s="950"/>
      <c r="L50" s="950"/>
      <c r="M50" s="950"/>
      <c r="N50" s="950"/>
      <c r="O50" s="952"/>
      <c r="P50" s="133">
        <v>8</v>
      </c>
      <c r="Q50" s="132" t="s">
        <v>59</v>
      </c>
      <c r="R50" s="135">
        <v>3</v>
      </c>
      <c r="S50" s="139"/>
      <c r="T50" s="136">
        <v>4</v>
      </c>
    </row>
    <row r="51" spans="1:20">
      <c r="A51" s="950"/>
      <c r="B51" s="950"/>
      <c r="C51" s="950"/>
      <c r="D51" s="950"/>
      <c r="E51" s="950"/>
      <c r="F51" s="950"/>
      <c r="G51" s="950"/>
      <c r="H51" s="950"/>
      <c r="I51" s="950"/>
      <c r="J51" s="950"/>
      <c r="K51" s="950"/>
      <c r="L51" s="950"/>
      <c r="M51" s="950"/>
      <c r="N51" s="950"/>
      <c r="O51" s="952"/>
      <c r="P51" s="140">
        <v>9</v>
      </c>
      <c r="Q51" s="132" t="s">
        <v>62</v>
      </c>
      <c r="R51" s="135">
        <v>3</v>
      </c>
      <c r="S51" s="139"/>
      <c r="T51" s="136">
        <v>4</v>
      </c>
    </row>
    <row r="52" spans="1:20">
      <c r="A52" s="950"/>
      <c r="B52" s="950"/>
      <c r="C52" s="950"/>
      <c r="D52" s="950"/>
      <c r="E52" s="950"/>
      <c r="F52" s="950"/>
      <c r="G52" s="950"/>
      <c r="H52" s="950"/>
      <c r="I52" s="950"/>
      <c r="J52" s="950"/>
      <c r="K52" s="950"/>
      <c r="L52" s="950"/>
      <c r="M52" s="950"/>
      <c r="N52" s="950"/>
      <c r="O52" s="952"/>
      <c r="P52" s="133">
        <v>10</v>
      </c>
      <c r="Q52" s="132" t="s">
        <v>64</v>
      </c>
      <c r="R52" s="135">
        <v>2</v>
      </c>
      <c r="S52" s="139"/>
      <c r="T52" s="136"/>
    </row>
    <row r="53" spans="1:20">
      <c r="P53" s="140">
        <v>11</v>
      </c>
      <c r="Q53" s="132" t="s">
        <v>65</v>
      </c>
      <c r="R53" s="135">
        <v>2</v>
      </c>
      <c r="S53" s="139"/>
      <c r="T53" s="136"/>
    </row>
    <row r="54" spans="1:20">
      <c r="P54" s="133">
        <v>12</v>
      </c>
      <c r="Q54" s="132" t="s">
        <v>66</v>
      </c>
      <c r="R54" s="135">
        <v>5</v>
      </c>
      <c r="S54" s="139"/>
      <c r="T54" s="136"/>
    </row>
    <row r="55" spans="1:20">
      <c r="P55" s="140">
        <v>13</v>
      </c>
      <c r="Q55" s="132" t="s">
        <v>67</v>
      </c>
      <c r="R55" s="135">
        <v>3</v>
      </c>
      <c r="S55" s="139"/>
      <c r="T55" s="136"/>
    </row>
    <row r="56" spans="1:20">
      <c r="P56" s="133">
        <v>14</v>
      </c>
      <c r="Q56" s="132" t="s">
        <v>68</v>
      </c>
      <c r="R56" s="135">
        <v>2</v>
      </c>
      <c r="S56" s="139"/>
      <c r="T56" s="136">
        <v>3</v>
      </c>
    </row>
    <row r="57" spans="1:20">
      <c r="P57" s="140">
        <v>15</v>
      </c>
      <c r="Q57" s="132" t="s">
        <v>69</v>
      </c>
      <c r="R57" s="135">
        <v>2</v>
      </c>
      <c r="S57" s="139"/>
      <c r="T57" s="136"/>
    </row>
    <row r="58" spans="1:20">
      <c r="P58" s="133">
        <v>16</v>
      </c>
      <c r="Q58" s="132" t="s">
        <v>82</v>
      </c>
      <c r="R58" s="135">
        <v>0</v>
      </c>
      <c r="S58" s="139"/>
      <c r="T58" s="136">
        <v>1</v>
      </c>
    </row>
    <row r="59" spans="1:20">
      <c r="P59" s="140">
        <v>17</v>
      </c>
      <c r="Q59" s="132" t="s">
        <v>81</v>
      </c>
      <c r="R59" s="135">
        <v>0</v>
      </c>
      <c r="S59" s="139"/>
      <c r="T59" s="136">
        <v>1</v>
      </c>
    </row>
    <row r="60" spans="1:20">
      <c r="P60" s="133">
        <v>18</v>
      </c>
      <c r="Q60" s="132" t="s">
        <v>83</v>
      </c>
      <c r="R60" s="135">
        <v>0</v>
      </c>
      <c r="S60" s="139"/>
      <c r="T60" s="136">
        <v>1</v>
      </c>
    </row>
    <row r="61" spans="1:20">
      <c r="P61" s="140">
        <v>19</v>
      </c>
      <c r="Q61" s="132" t="s">
        <v>84</v>
      </c>
      <c r="R61" s="135">
        <v>0</v>
      </c>
      <c r="S61" s="139"/>
      <c r="T61" s="136">
        <v>1</v>
      </c>
    </row>
    <row r="62" spans="1:20">
      <c r="P62" s="133">
        <v>20</v>
      </c>
      <c r="Q62" s="132" t="s">
        <v>85</v>
      </c>
      <c r="R62" s="135">
        <v>0</v>
      </c>
      <c r="S62" s="137"/>
      <c r="T62" s="136">
        <v>1</v>
      </c>
    </row>
    <row r="63" spans="1:20">
      <c r="P63" s="140">
        <v>21</v>
      </c>
      <c r="Q63" s="132" t="s">
        <v>87</v>
      </c>
      <c r="R63" s="135">
        <v>0</v>
      </c>
      <c r="S63" s="137"/>
      <c r="T63" s="136">
        <v>1</v>
      </c>
    </row>
    <row r="64" spans="1:20">
      <c r="P64" s="133">
        <v>22</v>
      </c>
      <c r="Q64" s="132" t="s">
        <v>86</v>
      </c>
      <c r="R64" s="135">
        <v>0</v>
      </c>
      <c r="S64" s="137"/>
      <c r="T64" s="136">
        <v>1</v>
      </c>
    </row>
    <row r="65" spans="16:26">
      <c r="P65" s="133">
        <v>23</v>
      </c>
      <c r="Q65" s="132" t="s">
        <v>88</v>
      </c>
      <c r="R65" s="135">
        <v>0</v>
      </c>
      <c r="S65" s="137"/>
      <c r="T65" s="136">
        <v>1</v>
      </c>
    </row>
    <row r="66" spans="16:26">
      <c r="P66" s="133">
        <v>24</v>
      </c>
      <c r="Q66" s="138" t="s">
        <v>113</v>
      </c>
      <c r="R66" s="44">
        <v>1</v>
      </c>
      <c r="S66" s="62"/>
      <c r="T66" s="141"/>
    </row>
    <row r="67" spans="16:26" ht="17.25" thickBot="1">
      <c r="P67" s="134">
        <v>25</v>
      </c>
      <c r="Q67" s="142" t="s">
        <v>114</v>
      </c>
      <c r="R67" s="143">
        <v>1</v>
      </c>
      <c r="S67" s="144"/>
      <c r="T67" s="145"/>
    </row>
    <row r="69" spans="16:26">
      <c r="Q69" s="1046" t="s">
        <v>150</v>
      </c>
      <c r="R69" s="1046"/>
      <c r="S69" s="1046"/>
      <c r="T69" s="1046"/>
      <c r="U69" s="1046"/>
      <c r="V69" s="1046"/>
      <c r="W69" s="1046"/>
      <c r="X69" s="1046"/>
      <c r="Y69" s="1046"/>
      <c r="Z69" s="1046"/>
    </row>
    <row r="81" spans="1:26">
      <c r="A81" s="949" t="s">
        <v>120</v>
      </c>
      <c r="B81" s="949"/>
      <c r="C81" s="949"/>
      <c r="D81" s="949"/>
      <c r="E81" s="949"/>
      <c r="F81" s="949"/>
      <c r="G81" s="949"/>
      <c r="H81" s="949"/>
      <c r="I81" s="949"/>
      <c r="J81" s="949"/>
      <c r="K81" s="949"/>
      <c r="L81" s="949"/>
      <c r="M81" s="949"/>
      <c r="N81" s="949"/>
    </row>
    <row r="83" spans="1:26">
      <c r="A83" s="160" t="s">
        <v>121</v>
      </c>
      <c r="F83" t="s">
        <v>122</v>
      </c>
    </row>
    <row r="96" spans="1:26">
      <c r="Q96" s="1044" t="s">
        <v>164</v>
      </c>
      <c r="R96" s="1044"/>
      <c r="S96" s="1044"/>
      <c r="T96" s="1044"/>
      <c r="U96" s="1044"/>
      <c r="V96" s="1044"/>
      <c r="W96" s="1044"/>
      <c r="X96" s="1044"/>
      <c r="Y96" s="1044"/>
      <c r="Z96" s="1044"/>
    </row>
    <row r="97" spans="1:29">
      <c r="Q97" s="1032" t="s">
        <v>165</v>
      </c>
      <c r="R97" s="1032"/>
      <c r="S97" s="1032"/>
      <c r="T97" s="1032"/>
      <c r="U97" s="1032"/>
      <c r="V97" s="1032"/>
      <c r="W97" s="1032"/>
      <c r="X97" s="1032"/>
      <c r="Y97" s="1032"/>
      <c r="Z97" s="1032"/>
    </row>
    <row r="98" spans="1:29">
      <c r="Q98" s="1032" t="s">
        <v>166</v>
      </c>
      <c r="R98" s="1032"/>
      <c r="S98" s="1032"/>
      <c r="T98" s="1032"/>
      <c r="U98" s="1032"/>
      <c r="V98" s="1032"/>
      <c r="W98" s="1032"/>
      <c r="X98" s="1032"/>
      <c r="Y98" s="1032"/>
      <c r="Z98" s="1032"/>
    </row>
    <row r="99" spans="1:29">
      <c r="A99" s="949" t="s">
        <v>157</v>
      </c>
      <c r="B99" s="949"/>
      <c r="C99" s="949"/>
      <c r="D99" s="949"/>
      <c r="E99" s="949"/>
      <c r="F99" s="949"/>
      <c r="G99" s="949"/>
      <c r="H99" s="949"/>
      <c r="I99" s="949"/>
      <c r="J99" s="949"/>
      <c r="K99" s="949"/>
      <c r="L99" s="949"/>
      <c r="M99" s="949"/>
      <c r="N99" s="949"/>
      <c r="O99" s="949"/>
      <c r="Q99" s="1032" t="s">
        <v>167</v>
      </c>
      <c r="R99" s="1032"/>
      <c r="S99" s="1032"/>
      <c r="T99" s="1032"/>
      <c r="U99" s="1032"/>
      <c r="V99" s="1032"/>
      <c r="W99" s="1032"/>
      <c r="X99" s="1032"/>
      <c r="Y99" s="1032"/>
      <c r="Z99" s="1032"/>
    </row>
    <row r="100" spans="1:29">
      <c r="A100" s="950"/>
      <c r="B100" s="950"/>
      <c r="C100" s="950"/>
      <c r="D100" s="950"/>
      <c r="E100" s="950"/>
      <c r="F100" s="950"/>
      <c r="G100" s="950"/>
      <c r="H100" s="950"/>
      <c r="I100" s="950"/>
      <c r="J100" s="950"/>
      <c r="K100" s="950"/>
      <c r="L100" s="950"/>
      <c r="Q100" s="1032" t="s">
        <v>168</v>
      </c>
      <c r="R100" s="1032"/>
      <c r="S100" s="1032"/>
      <c r="T100" s="1032"/>
      <c r="U100" s="1032"/>
      <c r="V100" s="1032"/>
      <c r="W100" s="1032"/>
      <c r="X100" s="1032"/>
      <c r="Y100" s="1032"/>
      <c r="Z100" s="1032"/>
    </row>
    <row r="101" spans="1:29">
      <c r="A101" s="949" t="s">
        <v>158</v>
      </c>
      <c r="B101" s="949"/>
      <c r="C101" s="949"/>
      <c r="D101" s="949"/>
      <c r="E101" s="949"/>
      <c r="F101" s="949"/>
      <c r="G101" s="949"/>
      <c r="H101" s="949"/>
      <c r="I101" s="949"/>
      <c r="J101" s="949"/>
      <c r="K101" s="949"/>
      <c r="L101" s="91"/>
      <c r="Q101" s="1032" t="s">
        <v>169</v>
      </c>
      <c r="R101" s="1032"/>
      <c r="S101" s="1032"/>
      <c r="T101" s="1032"/>
      <c r="U101" s="1032"/>
      <c r="V101" s="1032"/>
      <c r="W101" s="1032"/>
      <c r="X101" s="1032"/>
      <c r="Y101" s="1032"/>
      <c r="Z101" s="1032"/>
      <c r="AA101" s="1032"/>
      <c r="AB101" s="1032"/>
      <c r="AC101" s="1032"/>
    </row>
    <row r="102" spans="1:29">
      <c r="A102" s="950" t="s">
        <v>159</v>
      </c>
      <c r="B102" s="950"/>
      <c r="C102" s="950"/>
      <c r="D102" s="950"/>
      <c r="E102" s="950"/>
      <c r="F102" s="950"/>
      <c r="G102" s="950"/>
      <c r="H102" s="950"/>
      <c r="I102" s="950"/>
      <c r="J102" s="950"/>
      <c r="K102" s="950"/>
      <c r="L102" s="91"/>
      <c r="Q102" s="1044" t="s">
        <v>170</v>
      </c>
      <c r="R102" s="1044"/>
      <c r="S102" s="1044"/>
      <c r="T102" s="1044"/>
      <c r="U102" s="1044"/>
      <c r="V102" s="1044"/>
      <c r="W102" s="1044"/>
      <c r="X102" s="1044"/>
      <c r="Y102" s="1044"/>
      <c r="Z102" s="1044"/>
      <c r="AA102" s="1044"/>
      <c r="AB102" s="1044"/>
    </row>
    <row r="103" spans="1:29">
      <c r="A103" s="950" t="s">
        <v>160</v>
      </c>
      <c r="B103" s="950"/>
      <c r="C103" s="950"/>
      <c r="D103" s="950"/>
      <c r="E103" s="950"/>
      <c r="F103" s="950"/>
      <c r="G103" s="950"/>
      <c r="H103" s="950"/>
      <c r="I103" s="950"/>
      <c r="J103" s="950"/>
      <c r="K103" s="950"/>
      <c r="L103" s="91"/>
    </row>
    <row r="104" spans="1:29">
      <c r="A104" s="950" t="s">
        <v>161</v>
      </c>
      <c r="B104" s="950"/>
      <c r="C104" s="950"/>
      <c r="D104" s="950"/>
      <c r="E104" s="950"/>
      <c r="F104" s="950"/>
      <c r="G104" s="950"/>
      <c r="H104" s="950"/>
      <c r="I104" s="950"/>
      <c r="J104" s="950"/>
      <c r="K104" s="950"/>
      <c r="L104" s="91"/>
      <c r="Q104" s="1032" t="s">
        <v>171</v>
      </c>
      <c r="R104" s="1032"/>
      <c r="S104" s="1032"/>
      <c r="T104" s="1032"/>
      <c r="U104" s="1032"/>
      <c r="V104" s="1032"/>
      <c r="W104" s="1032"/>
      <c r="X104" s="1032"/>
      <c r="Y104" s="1032"/>
      <c r="Z104" s="1032"/>
      <c r="AA104" s="1032"/>
      <c r="AB104" s="1032"/>
    </row>
    <row r="105" spans="1:29">
      <c r="A105" s="950" t="s">
        <v>162</v>
      </c>
      <c r="B105" s="950"/>
      <c r="C105" s="950"/>
      <c r="D105" s="950"/>
      <c r="E105" s="950"/>
      <c r="F105" s="950"/>
      <c r="G105" s="950"/>
      <c r="H105" s="950"/>
      <c r="I105" s="950"/>
      <c r="J105" s="950"/>
      <c r="K105" s="950"/>
      <c r="Q105" s="1032" t="s">
        <v>172</v>
      </c>
      <c r="R105" s="1032"/>
      <c r="S105" s="1032"/>
      <c r="T105" s="1032"/>
      <c r="U105" s="1032"/>
      <c r="V105" s="1032"/>
      <c r="W105" s="1032"/>
      <c r="X105" s="1032"/>
      <c r="Y105" s="1032"/>
      <c r="Z105" s="1032"/>
      <c r="AA105" s="1032"/>
      <c r="AB105" s="1032"/>
    </row>
    <row r="106" spans="1:29">
      <c r="A106" s="949" t="s">
        <v>163</v>
      </c>
      <c r="B106" s="949"/>
      <c r="C106" s="949"/>
      <c r="D106" s="949"/>
      <c r="E106" s="949"/>
      <c r="F106" s="949"/>
      <c r="G106" s="949"/>
      <c r="H106" s="949"/>
      <c r="I106" s="949"/>
      <c r="J106" s="949"/>
      <c r="K106" s="949"/>
      <c r="Q106" s="1032" t="s">
        <v>173</v>
      </c>
      <c r="R106" s="1032"/>
      <c r="S106" s="1032"/>
      <c r="T106" s="1032"/>
      <c r="U106" s="1032"/>
      <c r="V106" s="1032"/>
      <c r="W106" s="1032"/>
      <c r="X106" s="1032"/>
      <c r="Y106" s="1032"/>
      <c r="Z106" s="1032"/>
      <c r="AA106" s="1032"/>
      <c r="AB106" s="1032"/>
    </row>
    <row r="107" spans="1:29">
      <c r="Q107" s="1032" t="s">
        <v>174</v>
      </c>
      <c r="R107" s="1032"/>
      <c r="S107" s="1032"/>
      <c r="T107" s="1032"/>
      <c r="U107" s="1032"/>
      <c r="V107" s="1032"/>
      <c r="W107" s="1032"/>
      <c r="X107" s="1032"/>
      <c r="Y107" s="1032"/>
      <c r="Z107" s="1032"/>
      <c r="AA107" s="1032"/>
      <c r="AB107" s="1032"/>
    </row>
    <row r="108" spans="1:29">
      <c r="Q108" s="1032" t="s">
        <v>175</v>
      </c>
      <c r="R108" s="1032"/>
      <c r="S108" s="1032"/>
      <c r="T108" s="1032"/>
      <c r="U108" s="1032"/>
      <c r="V108" s="1032"/>
      <c r="W108" s="1032"/>
      <c r="X108" s="1032"/>
      <c r="Y108" s="1032"/>
      <c r="Z108" s="1032"/>
      <c r="AA108" s="1032"/>
      <c r="AB108" s="1032"/>
    </row>
    <row r="109" spans="1:29">
      <c r="Q109" s="1032" t="s">
        <v>176</v>
      </c>
      <c r="R109" s="1032"/>
      <c r="S109" s="1032"/>
      <c r="T109" s="1032"/>
      <c r="U109" s="1032"/>
      <c r="V109" s="1032"/>
      <c r="W109" s="1032"/>
      <c r="X109" s="1032"/>
      <c r="Y109" s="1032"/>
      <c r="Z109" s="1032"/>
      <c r="AA109" s="1032"/>
      <c r="AB109" s="1032"/>
      <c r="AC109" s="1032"/>
    </row>
    <row r="110" spans="1:29">
      <c r="Q110" s="1032" t="s">
        <v>177</v>
      </c>
      <c r="R110" s="1032"/>
      <c r="S110" s="1032"/>
      <c r="T110" s="1032"/>
      <c r="U110" s="1032"/>
      <c r="V110" s="1032"/>
      <c r="W110" s="1032"/>
      <c r="X110" s="1032"/>
      <c r="Y110" s="1032"/>
      <c r="Z110" s="1032"/>
      <c r="AA110" s="1032"/>
      <c r="AB110" s="1032"/>
      <c r="AC110" s="1032"/>
    </row>
    <row r="112" spans="1:29">
      <c r="Q112" s="1032" t="s">
        <v>365</v>
      </c>
      <c r="R112" s="1032"/>
      <c r="S112" s="1032"/>
      <c r="T112" s="1032"/>
      <c r="U112" s="1032"/>
      <c r="V112" s="1032"/>
      <c r="W112" s="1032"/>
      <c r="X112" s="1032"/>
      <c r="Y112" s="1032"/>
      <c r="Z112" s="1032"/>
      <c r="AA112" s="1032"/>
      <c r="AB112" s="1032"/>
      <c r="AC112" s="1032"/>
    </row>
    <row r="118" spans="1:28">
      <c r="Q118" s="1044" t="s">
        <v>567</v>
      </c>
      <c r="R118" s="1044"/>
      <c r="S118" s="1044"/>
      <c r="T118" s="1044"/>
      <c r="U118" s="1044"/>
      <c r="V118" s="1044"/>
      <c r="W118" s="1044"/>
      <c r="X118" s="1044"/>
      <c r="Y118" s="1044"/>
      <c r="Z118" s="1044"/>
      <c r="AA118" s="1044"/>
      <c r="AB118" s="1044"/>
    </row>
    <row r="119" spans="1:28">
      <c r="Q119" s="1056" t="s">
        <v>568</v>
      </c>
      <c r="R119" s="1056"/>
      <c r="S119" s="1056"/>
      <c r="T119" s="1056"/>
      <c r="U119" s="1056"/>
      <c r="V119" s="1056"/>
      <c r="W119" s="1056"/>
      <c r="X119" s="1056"/>
      <c r="Y119" s="1056"/>
      <c r="Z119" s="1056"/>
      <c r="AA119" s="1056"/>
      <c r="AB119" s="1056"/>
    </row>
    <row r="120" spans="1:28">
      <c r="Q120" s="1032" t="s">
        <v>569</v>
      </c>
      <c r="R120" s="1032"/>
      <c r="S120" s="1032"/>
      <c r="T120" s="1032"/>
      <c r="U120" s="1032"/>
      <c r="V120" s="1032"/>
      <c r="W120" s="1032"/>
      <c r="X120" s="1032"/>
      <c r="Y120" s="1032"/>
      <c r="Z120" s="1032"/>
      <c r="AA120" s="1032"/>
      <c r="AB120" s="1032"/>
    </row>
    <row r="121" spans="1:28">
      <c r="A121" s="949" t="s">
        <v>542</v>
      </c>
      <c r="B121" s="949"/>
      <c r="C121" s="949"/>
      <c r="D121" s="949"/>
      <c r="E121" s="949"/>
      <c r="F121" s="949"/>
      <c r="G121" s="949"/>
      <c r="H121" s="949"/>
      <c r="I121" s="949"/>
      <c r="J121" s="949"/>
      <c r="K121" s="949"/>
      <c r="L121" s="949"/>
      <c r="M121" s="949"/>
      <c r="N121" s="949"/>
      <c r="Q121" s="1032" t="s">
        <v>570</v>
      </c>
      <c r="R121" s="1032"/>
      <c r="S121" s="1032"/>
      <c r="T121" s="1032"/>
      <c r="U121" s="1032"/>
      <c r="V121" s="1032"/>
      <c r="W121" s="1032"/>
      <c r="X121" s="1032"/>
      <c r="Y121" s="1032"/>
      <c r="Z121" s="1032"/>
      <c r="AA121" s="1032"/>
      <c r="AB121" s="1032"/>
    </row>
    <row r="122" spans="1:28">
      <c r="Q122" s="1032" t="s">
        <v>571</v>
      </c>
      <c r="R122" s="1032"/>
      <c r="S122" s="1032"/>
      <c r="T122" s="1032"/>
      <c r="U122" s="1032"/>
      <c r="V122" s="1032"/>
      <c r="W122" s="1032"/>
      <c r="X122" s="1032"/>
      <c r="Y122" s="1032"/>
      <c r="Z122" s="1032"/>
      <c r="AA122" s="1032"/>
      <c r="AB122" s="1032"/>
    </row>
    <row r="123" spans="1:28">
      <c r="A123" s="949" t="s">
        <v>544</v>
      </c>
      <c r="B123" s="949"/>
      <c r="C123" s="949"/>
      <c r="D123" s="949"/>
      <c r="E123" s="949"/>
      <c r="F123" s="949"/>
      <c r="G123" s="949"/>
      <c r="H123" s="949"/>
      <c r="I123" s="949"/>
      <c r="J123" s="949"/>
      <c r="K123" s="949"/>
      <c r="L123" s="949"/>
      <c r="Q123" s="1032" t="s">
        <v>572</v>
      </c>
      <c r="R123" s="1032"/>
      <c r="S123" s="1032"/>
      <c r="T123" s="1032"/>
      <c r="U123" s="1032"/>
      <c r="V123" s="1032"/>
      <c r="W123" s="1032"/>
      <c r="X123" s="1032"/>
      <c r="Y123" s="1032"/>
      <c r="Z123" s="1032"/>
      <c r="AA123" s="1032"/>
      <c r="AB123" s="1032"/>
    </row>
    <row r="124" spans="1:28">
      <c r="Q124" s="1032"/>
      <c r="R124" s="1032"/>
      <c r="S124" s="1032"/>
      <c r="T124" s="1032"/>
      <c r="U124" s="1032"/>
      <c r="V124" s="1032"/>
      <c r="W124" s="1032"/>
      <c r="X124" s="1032"/>
      <c r="Y124" s="1032"/>
      <c r="Z124" s="1032"/>
      <c r="AA124" s="1032"/>
      <c r="AB124" s="1032"/>
    </row>
    <row r="125" spans="1:28">
      <c r="A125" s="949" t="s">
        <v>545</v>
      </c>
      <c r="B125" s="949"/>
      <c r="C125" s="949"/>
      <c r="D125" s="949"/>
      <c r="E125" s="949"/>
      <c r="F125" s="949"/>
      <c r="G125" s="949"/>
      <c r="H125" s="949"/>
      <c r="I125" s="949"/>
      <c r="J125" s="949"/>
      <c r="K125" s="949"/>
      <c r="Q125" s="1032"/>
      <c r="R125" s="1032"/>
      <c r="S125" s="1032"/>
      <c r="T125" s="1032"/>
      <c r="U125" s="1032"/>
      <c r="V125" s="1032"/>
      <c r="W125" s="1032"/>
      <c r="X125" s="1032"/>
      <c r="Y125" s="1032"/>
      <c r="Z125" s="1032"/>
      <c r="AA125" s="1032"/>
      <c r="AB125" s="1032"/>
    </row>
    <row r="126" spans="1:28">
      <c r="Q126" s="1032"/>
      <c r="R126" s="1032"/>
      <c r="S126" s="1032"/>
      <c r="T126" s="1032"/>
      <c r="U126" s="1032"/>
      <c r="V126" s="1032"/>
      <c r="W126" s="1032"/>
      <c r="X126" s="1032"/>
      <c r="Y126" s="1032"/>
      <c r="Z126" s="1032"/>
      <c r="AA126" s="1032"/>
      <c r="AB126" s="1032"/>
    </row>
    <row r="127" spans="1:28">
      <c r="A127" s="949" t="s">
        <v>547</v>
      </c>
      <c r="B127" s="949"/>
      <c r="C127" s="949"/>
      <c r="D127" s="949"/>
      <c r="E127" s="949"/>
      <c r="F127" s="949"/>
      <c r="G127" s="949"/>
      <c r="H127" s="949"/>
      <c r="I127" s="949"/>
      <c r="J127" s="949"/>
      <c r="K127" s="949"/>
      <c r="L127" s="949"/>
      <c r="Q127" s="1032"/>
      <c r="R127" s="1032"/>
      <c r="S127" s="1032"/>
      <c r="T127" s="1032"/>
      <c r="U127" s="1032"/>
      <c r="V127" s="1032"/>
      <c r="W127" s="1032"/>
      <c r="X127" s="1032"/>
      <c r="Y127" s="1032"/>
      <c r="Z127" s="1032"/>
      <c r="AA127" s="1032"/>
      <c r="AB127" s="1032"/>
    </row>
    <row r="128" spans="1:28">
      <c r="Q128" s="1032"/>
      <c r="R128" s="1032"/>
      <c r="S128" s="1032"/>
      <c r="T128" s="1032"/>
      <c r="U128" s="1032"/>
      <c r="V128" s="1032"/>
      <c r="W128" s="1032"/>
      <c r="X128" s="1032"/>
      <c r="Y128" s="1032"/>
      <c r="Z128" s="1032"/>
      <c r="AA128" s="1032"/>
      <c r="AB128" s="1032"/>
    </row>
    <row r="129" spans="1:28">
      <c r="A129" s="955" t="s">
        <v>583</v>
      </c>
      <c r="B129" s="955"/>
      <c r="C129" s="955"/>
      <c r="D129" s="955"/>
      <c r="E129" s="955"/>
      <c r="F129" s="955"/>
      <c r="G129" s="955"/>
      <c r="H129" s="955"/>
      <c r="I129" s="955"/>
      <c r="Q129" s="1032"/>
      <c r="R129" s="1032"/>
      <c r="S129" s="1032"/>
      <c r="T129" s="1032"/>
      <c r="U129" s="1032"/>
      <c r="V129" s="1032"/>
      <c r="W129" s="1032"/>
      <c r="X129" s="1032"/>
      <c r="Y129" s="1032"/>
      <c r="Z129" s="1032"/>
      <c r="AA129" s="1032"/>
      <c r="AB129" s="1032"/>
    </row>
    <row r="130" spans="1:28">
      <c r="Q130" s="1032"/>
      <c r="R130" s="1032"/>
      <c r="S130" s="1032"/>
      <c r="T130" s="1032"/>
      <c r="U130" s="1032"/>
      <c r="V130" s="1032"/>
      <c r="W130" s="1032"/>
      <c r="X130" s="1032"/>
      <c r="Y130" s="1032"/>
      <c r="Z130" s="1032"/>
      <c r="AA130" s="1032"/>
      <c r="AB130" s="1032"/>
    </row>
    <row r="131" spans="1:28">
      <c r="A131" s="954" t="s">
        <v>600</v>
      </c>
      <c r="B131" s="954"/>
      <c r="C131" s="954"/>
      <c r="D131" s="954"/>
      <c r="E131" s="954"/>
      <c r="F131" s="954"/>
      <c r="G131" s="954"/>
      <c r="H131" s="954"/>
      <c r="I131" s="954"/>
      <c r="J131" s="954"/>
      <c r="Q131" s="1032"/>
      <c r="R131" s="1032"/>
      <c r="S131" s="1032"/>
      <c r="T131" s="1032"/>
      <c r="U131" s="1032"/>
      <c r="V131" s="1032"/>
      <c r="W131" s="1032"/>
      <c r="X131" s="1032"/>
      <c r="Y131" s="1032"/>
      <c r="Z131" s="1032"/>
      <c r="AA131" s="1032"/>
      <c r="AB131" s="1032"/>
    </row>
    <row r="132" spans="1:28">
      <c r="Q132" s="1032"/>
      <c r="R132" s="1032"/>
      <c r="S132" s="1032"/>
      <c r="T132" s="1032"/>
      <c r="U132" s="1032"/>
      <c r="V132" s="1032"/>
      <c r="W132" s="1032"/>
      <c r="X132" s="1032"/>
      <c r="Y132" s="1032"/>
      <c r="Z132" s="1032"/>
      <c r="AA132" s="1032"/>
      <c r="AB132" s="1032"/>
    </row>
    <row r="133" spans="1:28">
      <c r="Q133" s="1032"/>
      <c r="R133" s="1032"/>
      <c r="S133" s="1032"/>
      <c r="T133" s="1032"/>
      <c r="U133" s="1032"/>
      <c r="V133" s="1032"/>
      <c r="W133" s="1032"/>
      <c r="X133" s="1032"/>
      <c r="Y133" s="1032"/>
      <c r="Z133" s="1032"/>
      <c r="AA133" s="1032"/>
      <c r="AB133" s="1032"/>
    </row>
    <row r="134" spans="1:28">
      <c r="Q134" s="1032"/>
      <c r="R134" s="1032"/>
      <c r="S134" s="1032"/>
      <c r="T134" s="1032"/>
      <c r="U134" s="1032"/>
      <c r="V134" s="1032"/>
      <c r="W134" s="1032"/>
      <c r="X134" s="1032"/>
      <c r="Y134" s="1032"/>
      <c r="Z134" s="1032"/>
      <c r="AA134" s="1032"/>
      <c r="AB134" s="1032"/>
    </row>
    <row r="135" spans="1:28">
      <c r="Q135" s="1032"/>
      <c r="R135" s="1032"/>
      <c r="S135" s="1032"/>
      <c r="T135" s="1032"/>
      <c r="U135" s="1032"/>
      <c r="V135" s="1032"/>
      <c r="W135" s="1032"/>
      <c r="X135" s="1032"/>
      <c r="Y135" s="1032"/>
      <c r="Z135" s="1032"/>
      <c r="AA135" s="1032"/>
      <c r="AB135" s="1032"/>
    </row>
    <row r="136" spans="1:28">
      <c r="Q136" s="1032"/>
      <c r="R136" s="1032"/>
      <c r="S136" s="1032"/>
      <c r="T136" s="1032"/>
      <c r="U136" s="1032"/>
      <c r="V136" s="1032"/>
      <c r="W136" s="1032"/>
      <c r="X136" s="1032"/>
      <c r="Y136" s="1032"/>
      <c r="Z136" s="1032"/>
      <c r="AA136" s="1032"/>
      <c r="AB136" s="1032"/>
    </row>
    <row r="137" spans="1:28">
      <c r="Q137" s="1032"/>
      <c r="R137" s="1032"/>
      <c r="S137" s="1032"/>
      <c r="T137" s="1032"/>
      <c r="U137" s="1032"/>
      <c r="V137" s="1032"/>
      <c r="W137" s="1032"/>
      <c r="X137" s="1032"/>
      <c r="Y137" s="1032"/>
      <c r="Z137" s="1032"/>
      <c r="AA137" s="1032"/>
      <c r="AB137" s="1032"/>
    </row>
    <row r="138" spans="1:28">
      <c r="Q138" s="1032"/>
      <c r="R138" s="1032"/>
      <c r="S138" s="1032"/>
      <c r="T138" s="1032"/>
      <c r="U138" s="1032"/>
      <c r="V138" s="1032"/>
      <c r="W138" s="1032"/>
      <c r="X138" s="1032"/>
      <c r="Y138" s="1032"/>
      <c r="Z138" s="1032"/>
      <c r="AA138" s="1032"/>
      <c r="AB138" s="1032"/>
    </row>
    <row r="139" spans="1:28">
      <c r="Q139" s="1032"/>
      <c r="R139" s="1032"/>
      <c r="S139" s="1032"/>
      <c r="T139" s="1032"/>
      <c r="U139" s="1032"/>
      <c r="V139" s="1032"/>
      <c r="W139" s="1032"/>
      <c r="X139" s="1032"/>
      <c r="Y139" s="1032"/>
      <c r="Z139" s="1032"/>
      <c r="AA139" s="1032"/>
      <c r="AB139" s="1032"/>
    </row>
    <row r="140" spans="1:28">
      <c r="Q140" s="1032"/>
      <c r="R140" s="1032"/>
      <c r="S140" s="1032"/>
      <c r="T140" s="1032"/>
      <c r="U140" s="1032"/>
      <c r="V140" s="1032"/>
      <c r="W140" s="1032"/>
      <c r="X140" s="1032"/>
      <c r="Y140" s="1032"/>
      <c r="Z140" s="1032"/>
      <c r="AA140" s="1032"/>
      <c r="AB140" s="1032"/>
    </row>
    <row r="141" spans="1:28">
      <c r="Q141" s="1032"/>
      <c r="R141" s="1032"/>
      <c r="S141" s="1032"/>
      <c r="T141" s="1032"/>
      <c r="U141" s="1032"/>
      <c r="V141" s="1032"/>
      <c r="W141" s="1032"/>
      <c r="X141" s="1032"/>
      <c r="Y141" s="1032"/>
      <c r="Z141" s="1032"/>
      <c r="AA141" s="1032"/>
      <c r="AB141" s="1032"/>
    </row>
    <row r="142" spans="1:28">
      <c r="Q142" s="1032"/>
      <c r="R142" s="1032"/>
      <c r="S142" s="1032"/>
      <c r="T142" s="1032"/>
      <c r="U142" s="1032"/>
      <c r="V142" s="1032"/>
      <c r="W142" s="1032"/>
      <c r="X142" s="1032"/>
      <c r="Y142" s="1032"/>
      <c r="Z142" s="1032"/>
      <c r="AA142" s="1032"/>
      <c r="AB142" s="1032"/>
    </row>
    <row r="143" spans="1:28">
      <c r="Q143" s="1032"/>
      <c r="R143" s="1032"/>
      <c r="S143" s="1032"/>
      <c r="T143" s="1032"/>
      <c r="U143" s="1032"/>
      <c r="V143" s="1032"/>
      <c r="W143" s="1032"/>
      <c r="X143" s="1032"/>
      <c r="Y143" s="1032"/>
      <c r="Z143" s="1032"/>
      <c r="AA143" s="1032"/>
      <c r="AB143" s="1032"/>
    </row>
  </sheetData>
  <mergeCells count="59">
    <mergeCell ref="Q133:AB133"/>
    <mergeCell ref="Q134:AB134"/>
    <mergeCell ref="Q135:AB135"/>
    <mergeCell ref="Q136:AB136"/>
    <mergeCell ref="Q137:AB137"/>
    <mergeCell ref="Q143:AB143"/>
    <mergeCell ref="Q138:AB138"/>
    <mergeCell ref="Q139:AB139"/>
    <mergeCell ref="Q140:AB140"/>
    <mergeCell ref="Q141:AB141"/>
    <mergeCell ref="Q142:AB142"/>
    <mergeCell ref="Q121:AB121"/>
    <mergeCell ref="Q122:AB122"/>
    <mergeCell ref="Q131:AB131"/>
    <mergeCell ref="Q132:AB132"/>
    <mergeCell ref="Q123:AB123"/>
    <mergeCell ref="Q124:AB124"/>
    <mergeCell ref="Q125:AB125"/>
    <mergeCell ref="Q126:AB126"/>
    <mergeCell ref="Q127:AB127"/>
    <mergeCell ref="Q128:AB128"/>
    <mergeCell ref="Q129:AB129"/>
    <mergeCell ref="Q130:AB130"/>
    <mergeCell ref="Q112:AC112"/>
    <mergeCell ref="Q109:AC109"/>
    <mergeCell ref="Q118:AB118"/>
    <mergeCell ref="Q119:AB119"/>
    <mergeCell ref="Q120:AB120"/>
    <mergeCell ref="Q110:AC110"/>
    <mergeCell ref="AG2:AH2"/>
    <mergeCell ref="Q69:Z69"/>
    <mergeCell ref="Q101:AC101"/>
    <mergeCell ref="Q96:Z96"/>
    <mergeCell ref="Q97:Z97"/>
    <mergeCell ref="W44:AC44"/>
    <mergeCell ref="V6:W6"/>
    <mergeCell ref="Q100:Z100"/>
    <mergeCell ref="Q98:Z98"/>
    <mergeCell ref="W45:AC45"/>
    <mergeCell ref="W46:AC46"/>
    <mergeCell ref="U2:W2"/>
    <mergeCell ref="V39:X39"/>
    <mergeCell ref="W40:AC40"/>
    <mergeCell ref="W41:AC41"/>
    <mergeCell ref="W43:AC43"/>
    <mergeCell ref="Q108:AB108"/>
    <mergeCell ref="Q104:AB104"/>
    <mergeCell ref="Q102:AB102"/>
    <mergeCell ref="Q99:Z99"/>
    <mergeCell ref="Q105:AB105"/>
    <mergeCell ref="Q106:AB106"/>
    <mergeCell ref="Q107:AB107"/>
    <mergeCell ref="A1:N1"/>
    <mergeCell ref="W42:AC42"/>
    <mergeCell ref="V48:AC48"/>
    <mergeCell ref="A3:A6"/>
    <mergeCell ref="A7:A9"/>
    <mergeCell ref="R2:T2"/>
    <mergeCell ref="S6:T6"/>
  </mergeCells>
  <phoneticPr fontId="48" type="noConversion"/>
  <conditionalFormatting sqref="O5">
    <cfRule type="cellIs" dxfId="249" priority="27" stopIfTrue="1" operator="greaterThan">
      <formula>3</formula>
    </cfRule>
  </conditionalFormatting>
  <conditionalFormatting sqref="S6">
    <cfRule type="cellIs" dxfId="248" priority="24" operator="greaterThan">
      <formula>3</formula>
    </cfRule>
  </conditionalFormatting>
  <conditionalFormatting sqref="V6">
    <cfRule type="cellIs" dxfId="247" priority="23" operator="greaterThan">
      <formula>3</formula>
    </cfRule>
  </conditionalFormatting>
  <conditionalFormatting sqref="O8">
    <cfRule type="cellIs" dxfId="246" priority="22" operator="greaterThan">
      <formula>3</formula>
    </cfRule>
  </conditionalFormatting>
  <conditionalFormatting sqref="V6:W6">
    <cfRule type="cellIs" dxfId="245" priority="21" operator="lessThan">
      <formula>3</formula>
    </cfRule>
  </conditionalFormatting>
  <conditionalFormatting sqref="S5">
    <cfRule type="cellIs" dxfId="244" priority="13" operator="greaterThan">
      <formula>3</formula>
    </cfRule>
  </conditionalFormatting>
  <conditionalFormatting sqref="T4:T5">
    <cfRule type="cellIs" dxfId="243" priority="10" stopIfTrue="1" operator="greaterThan">
      <formula>3</formula>
    </cfRule>
  </conditionalFormatting>
  <conditionalFormatting sqref="C8:N8">
    <cfRule type="cellIs" dxfId="242" priority="3" operator="lessThan">
      <formula>4</formula>
    </cfRule>
    <cfRule type="cellIs" dxfId="241" priority="4" operator="greaterThan">
      <formula>4</formula>
    </cfRule>
  </conditionalFormatting>
  <conditionalFormatting sqref="C5:N5">
    <cfRule type="cellIs" dxfId="240" priority="1" operator="lessThan">
      <formula>3</formula>
    </cfRule>
    <cfRule type="cellIs" dxfId="239" priority="2" operator="greaterThan">
      <formula>3</formula>
    </cfRule>
  </conditionalFormatting>
  <hyperlinks>
    <hyperlink ref="A38:J38" r:id="rId1" location="'2월'!A1" display="#1. 100/64 N New firmware 적용 및 검사 완료 Sticker blue to yellow 첫 적용"/>
    <hyperlink ref="A39:H39" r:id="rId2" location="'2월'!A1" display="#2. 이구스 대체 Metal Rod 첫 적용"/>
    <hyperlink ref="A40:G40" r:id="rId3" location="'8월'!A1" display="#3. Hysterisis 및 Recalibration 오작동 관련 Firmware 수정 : 대상 F , PT Version "/>
    <hyperlink ref="A42:N42" r:id="rId4" location="'1월'!A1" display="#5. D12-12PT-3 Drv circuit 변경 FET to DRV IC (1월 31일)"/>
    <hyperlink ref="A43:N43" r:id="rId5" location="'1월'!A1" display="#6. L12-20PT-4 Bounding 문제로 Firmware 수정 적용"/>
    <hyperlink ref="A44:N44" r:id="rId6" location="'2월'!A1" display="#7. L12-80F-6 Overshoot에 의한 bounding 개선으로 firmware 수정 (Version &quot;0&quot; to &quot;1&quot;)."/>
    <hyperlink ref="A45:N45" r:id="rId7" location="'5월'!A1" display="#8. L12-100F-3 Force limit 미작동 수정 firmware (3D25_v4)"/>
    <hyperlink ref="A46:N46" r:id="rId8" location="'6월'!A1" display="#9. New Over load Protection 적용 변경 6월"/>
    <hyperlink ref="A81:N81" r:id="rId9" location="'2월'!A1" display="#11. FC Version 첫 정기 공정 검사 2020년 2월"/>
    <hyperlink ref="A83" r:id="rId10" location="'3월'!A1"/>
    <hyperlink ref="A99:L99" r:id="rId11" location="'1월'!A1" display="#13. IR-CT01 POT/POT Knob 설변 적용, IO 동작 안되는 불량 문제 PCB 패턴 수정 완료 2021-01-19"/>
    <hyperlink ref="A101:K101" r:id="rId12" location="# IR\1.QC\2.품질현황\COM9470\AppData\Roaming\Microsoft\AppData\Roaming\Microsoft\AppData\Roaming\2024\AppData\Roaming\Microsoft\AppData\Roaming\Microsoft\2.QA\3.고객관리\VOC\Quality Issue\Swiss Asryil\PC Version PWM TTL Rod min position 차이 검토 Report 2020-10-06.xlsx" display="#14. L12-100PT-3MI &quot;Asyril&quot; PWM, TTL Short stroke 위치 오차 관련"/>
    <hyperlink ref="A106:K106" r:id="rId13" display="      5) 개선 및 추가 분석 Report"/>
    <hyperlink ref="Q96:Z96" r:id="rId14" location="1.QC\2.품질현황\2025\AppData\Roaming\Microsoft\AppData\Roaming\2024\AppData\Roaming\Microsoft\AppData\Roaming\Microsoft\2.QA\11.변경관리\설계변경\ECO 검토\PC Version firmware ECO Test TTL PWM 차이 Data in out 차이 Low Input Voltage LED Alarm 변경 2021-02-01.xlsx" display="#16. 2021년 문제 수정 Firmware program 적용 2021-02-05 PC Version only"/>
    <hyperlink ref="Q102:AB102" location="'2월'!A1" display="         5) 생산 제품 표기 v1.6에서 v1.7로 변경 표기"/>
    <hyperlink ref="A121:N121" r:id="rId15" location="'5월'!A1" display="#19. 은성 글로벌 제품 Model 규격 변경 및 Rod 재질 변경 재작업 생산. 2023년 5월3일"/>
    <hyperlink ref="A123:L123" r:id="rId16" location="'5월'!A1" display="#20. TVS Diode 최초 외주 재작업 적용"/>
    <hyperlink ref="A125:K125" r:id="rId17" location="'5월'!A1" display="#21 Cored 제품 V22 최초 적용 2023-05-16 Progressive Automation + 아이씨뱅큐 D12-6PT-3 2pcs "/>
    <hyperlink ref="A127:L127" r:id="rId18" location="No.45!A1" display="#22. PA사 BSCI 납품용 제품 Goal Position 측정 자료"/>
    <hyperlink ref="Q118:AB118" r:id="rId19" location="'3월'!A1" display="#23. 은성 설계 변경"/>
    <hyperlink ref="A129:I129" r:id="rId20" location="'5월'!A1" display="#24. JMT 내방 생산 PP L12-20F-3 (2024-05-13) 제조일자 8F03_v21, 본생산 제품 2024-05, 06"/>
    <hyperlink ref="A131:J131" r:id="rId21" location="'11월'!A1" display="#25. 17파이 firmware V1.1.0 첫적용 2024년 11월 7일"/>
  </hyperlinks>
  <pageMargins left="0.7" right="0.7" top="0.75" bottom="0.75" header="0.3" footer="0.3"/>
  <pageSetup paperSize="9" orientation="portrait" r:id="rId22"/>
  <drawing r:id="rId23"/>
  <legacyDrawing r:id="rId24"/>
  <oleObjects>
    <mc:AlternateContent xmlns:mc="http://schemas.openxmlformats.org/markup-compatibility/2006">
      <mc:Choice Requires="x14">
        <oleObject progId="워크시트" dvAspect="DVASPECT_ICON" shapeId="2" r:id="rId25">
          <objectPr defaultSize="0" r:id="rId26">
            <anchor moveWithCells="1">
              <from>
                <xdr:col>17</xdr:col>
                <xdr:colOff>0</xdr:colOff>
                <xdr:row>112</xdr:row>
                <xdr:rowOff>95250</xdr:rowOff>
              </from>
              <to>
                <xdr:col>17</xdr:col>
                <xdr:colOff>914400</xdr:colOff>
                <xdr:row>115</xdr:row>
                <xdr:rowOff>152400</xdr:rowOff>
              </to>
            </anchor>
          </objectPr>
        </oleObject>
      </mc:Choice>
      <mc:Fallback>
        <oleObject progId="워크시트" dvAspect="DVASPECT_ICON" shapeId="1025" r:id="rId2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9"/>
  <sheetViews>
    <sheetView showGridLines="0" workbookViewId="0">
      <selection activeCell="R23" sqref="R23"/>
    </sheetView>
  </sheetViews>
  <sheetFormatPr defaultRowHeight="16.5"/>
  <cols>
    <col min="1" max="1" width="12.625" style="309" bestFit="1" customWidth="1"/>
    <col min="2" max="2" width="11.25" style="316" customWidth="1"/>
    <col min="3" max="3" width="8.25" style="316" customWidth="1"/>
    <col min="4" max="4" width="9.75" style="316" customWidth="1"/>
    <col min="5" max="22" width="9" style="316"/>
    <col min="23" max="23" width="10.125" style="316" customWidth="1"/>
    <col min="24" max="25" width="9" style="316"/>
    <col min="26" max="16384" width="9" style="309"/>
  </cols>
  <sheetData>
    <row r="1" spans="1:25" ht="16.5" customHeight="1">
      <c r="A1" s="1057"/>
      <c r="B1" s="1057"/>
      <c r="C1" s="1057"/>
      <c r="D1" s="1057"/>
      <c r="E1" s="1057"/>
      <c r="F1" s="1057"/>
      <c r="G1" s="1057"/>
      <c r="H1" s="1057"/>
      <c r="I1" s="1057"/>
      <c r="J1" s="1057"/>
      <c r="K1" s="1057"/>
      <c r="L1" s="1057"/>
      <c r="M1" s="1057"/>
      <c r="N1" s="1057"/>
      <c r="O1" s="1057"/>
      <c r="P1" s="1057"/>
      <c r="Q1" s="1057"/>
      <c r="R1" s="1057"/>
      <c r="S1" s="1057"/>
      <c r="T1" s="1057"/>
      <c r="U1" s="1057"/>
      <c r="V1" s="1057"/>
      <c r="W1" s="1057"/>
      <c r="X1" s="1057"/>
      <c r="Y1" s="1057"/>
    </row>
    <row r="2" spans="1:25" ht="17.25" customHeight="1">
      <c r="A2" s="1057"/>
      <c r="B2" s="1057"/>
      <c r="C2" s="1057"/>
      <c r="D2" s="1057"/>
      <c r="E2" s="1057"/>
      <c r="F2" s="1057"/>
      <c r="G2" s="1057"/>
      <c r="H2" s="1057"/>
      <c r="I2" s="1057"/>
      <c r="J2" s="1057"/>
      <c r="K2" s="1057"/>
      <c r="L2" s="1057"/>
      <c r="M2" s="1057"/>
      <c r="N2" s="1057"/>
      <c r="O2" s="1057"/>
      <c r="P2" s="1057"/>
      <c r="Q2" s="1057"/>
      <c r="R2" s="1057"/>
      <c r="S2" s="1057"/>
      <c r="T2" s="1057"/>
      <c r="U2" s="1057"/>
      <c r="V2" s="1057"/>
      <c r="W2" s="1057"/>
      <c r="X2" s="1057"/>
      <c r="Y2" s="1057"/>
    </row>
    <row r="3" spans="1:25" ht="17.25">
      <c r="A3" s="310"/>
      <c r="B3" s="1058"/>
      <c r="C3" s="1058"/>
      <c r="D3" s="1058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2"/>
      <c r="W3" s="311"/>
      <c r="X3" s="311"/>
      <c r="Y3" s="311"/>
    </row>
    <row r="4" spans="1:25">
      <c r="A4" s="311"/>
      <c r="B4" s="313"/>
      <c r="C4" s="313"/>
      <c r="D4" s="313"/>
      <c r="E4" s="313"/>
      <c r="F4" s="313"/>
      <c r="G4" s="313"/>
      <c r="H4" s="313"/>
      <c r="I4" s="313"/>
      <c r="J4" s="272"/>
      <c r="K4" s="313"/>
      <c r="L4" s="273"/>
      <c r="M4" s="273"/>
      <c r="N4" s="273"/>
      <c r="O4" s="272"/>
      <c r="P4" s="313"/>
      <c r="Q4" s="313"/>
      <c r="R4" s="273"/>
      <c r="S4" s="272"/>
      <c r="T4" s="272"/>
      <c r="U4" s="313"/>
      <c r="V4" s="313"/>
      <c r="W4" s="313"/>
      <c r="X4" s="313"/>
      <c r="Y4" s="313"/>
    </row>
    <row r="5" spans="1:25">
      <c r="A5" s="314"/>
      <c r="B5" s="311"/>
      <c r="C5" s="311"/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5"/>
      <c r="X5" s="311"/>
      <c r="Y5" s="311"/>
    </row>
    <row r="6" spans="1:25">
      <c r="A6" s="314"/>
      <c r="B6" s="311"/>
      <c r="C6" s="311"/>
      <c r="D6" s="311"/>
      <c r="E6" s="311"/>
      <c r="F6" s="311"/>
      <c r="G6" s="311"/>
      <c r="H6" s="311"/>
      <c r="I6" s="311"/>
      <c r="J6" s="311"/>
      <c r="K6" s="311"/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5"/>
      <c r="X6" s="311"/>
      <c r="Y6" s="311"/>
    </row>
    <row r="7" spans="1:25">
      <c r="A7" s="314"/>
      <c r="B7" s="311"/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5"/>
      <c r="X7" s="311"/>
      <c r="Y7" s="311"/>
    </row>
    <row r="8" spans="1:25">
      <c r="A8" s="314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5"/>
      <c r="X8" s="311"/>
      <c r="Y8" s="311"/>
    </row>
    <row r="9" spans="1:25">
      <c r="A9" s="314"/>
      <c r="B9" s="311"/>
      <c r="C9" s="311"/>
      <c r="D9" s="311"/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5"/>
      <c r="X9" s="311"/>
      <c r="Y9" s="311"/>
    </row>
  </sheetData>
  <mergeCells count="2">
    <mergeCell ref="A1:Y2"/>
    <mergeCell ref="B3:D3"/>
  </mergeCells>
  <phoneticPr fontId="48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워크시트" dvAspect="DVASPECT_ICON" shapeId="285697" r:id="rId3">
          <objectPr defaultSize="0" r:id="rId4">
            <anchor moveWithCells="1">
              <from>
                <xdr:col>14</xdr:col>
                <xdr:colOff>123825</xdr:colOff>
                <xdr:row>3</xdr:row>
                <xdr:rowOff>200025</xdr:rowOff>
              </from>
              <to>
                <xdr:col>15</xdr:col>
                <xdr:colOff>352425</xdr:colOff>
                <xdr:row>7</xdr:row>
                <xdr:rowOff>47625</xdr:rowOff>
              </to>
            </anchor>
          </objectPr>
        </oleObject>
      </mc:Choice>
      <mc:Fallback>
        <oleObject progId="워크시트" dvAspect="DVASPECT_ICON" shapeId="285697" r:id="rId3"/>
      </mc:Fallback>
    </mc:AlternateContent>
    <mc:AlternateContent xmlns:mc="http://schemas.openxmlformats.org/markup-compatibility/2006">
      <mc:Choice Requires="x14">
        <oleObject progId="워크시트" dvAspect="DVASPECT_ICON" shapeId="285698" r:id="rId5">
          <objectPr defaultSize="0" r:id="rId6">
            <anchor moveWithCells="1">
              <from>
                <xdr:col>14</xdr:col>
                <xdr:colOff>171450</xdr:colOff>
                <xdr:row>15</xdr:row>
                <xdr:rowOff>76200</xdr:rowOff>
              </from>
              <to>
                <xdr:col>15</xdr:col>
                <xdr:colOff>400050</xdr:colOff>
                <xdr:row>18</xdr:row>
                <xdr:rowOff>133350</xdr:rowOff>
              </to>
            </anchor>
          </objectPr>
        </oleObject>
      </mc:Choice>
      <mc:Fallback>
        <oleObject progId="워크시트" dvAspect="DVASPECT_ICON" shapeId="285698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/>
  </sheetPr>
  <dimension ref="A1"/>
  <sheetViews>
    <sheetView showGridLines="0" zoomScaleNormal="100" workbookViewId="0">
      <selection activeCell="W22" sqref="W22"/>
    </sheetView>
  </sheetViews>
  <sheetFormatPr defaultRowHeight="16.5"/>
  <cols>
    <col min="1" max="16384" width="9" style="274"/>
  </cols>
  <sheetData/>
  <phoneticPr fontId="4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G44"/>
  <sheetViews>
    <sheetView showGridLines="0" showWhiteSpace="0" zoomScale="85" zoomScaleNormal="85" zoomScalePageLayoutView="75" workbookViewId="0">
      <selection activeCell="C47" sqref="C47"/>
    </sheetView>
  </sheetViews>
  <sheetFormatPr defaultRowHeight="14.25"/>
  <cols>
    <col min="1" max="2" width="9" style="334"/>
    <col min="3" max="3" width="15" style="334" bestFit="1" customWidth="1"/>
    <col min="4" max="4" width="47.875" style="334" bestFit="1" customWidth="1"/>
    <col min="5" max="5" width="57.875" style="335" bestFit="1" customWidth="1"/>
    <col min="6" max="6" width="65.125" style="334" customWidth="1"/>
    <col min="7" max="7" width="40.75" style="334" bestFit="1" customWidth="1"/>
    <col min="8" max="16384" width="9" style="334"/>
  </cols>
  <sheetData>
    <row r="2" spans="2:7" ht="46.5">
      <c r="B2" s="1063" t="s">
        <v>375</v>
      </c>
      <c r="C2" s="1063"/>
      <c r="D2" s="1063"/>
      <c r="E2" s="1063"/>
      <c r="F2" s="1063"/>
      <c r="G2" s="1063"/>
    </row>
    <row r="3" spans="2:7" ht="20.100000000000001" customHeight="1"/>
    <row r="4" spans="2:7" ht="20.100000000000001" customHeight="1" thickBot="1"/>
    <row r="5" spans="2:7" ht="24" customHeight="1" thickBot="1">
      <c r="B5" s="336" t="s">
        <v>376</v>
      </c>
      <c r="C5" s="336" t="s">
        <v>377</v>
      </c>
      <c r="D5" s="336" t="s">
        <v>378</v>
      </c>
      <c r="E5" s="336" t="s">
        <v>379</v>
      </c>
      <c r="F5" s="336" t="s">
        <v>380</v>
      </c>
      <c r="G5" s="336" t="s">
        <v>381</v>
      </c>
    </row>
    <row r="6" spans="2:7" ht="20.100000000000001" customHeight="1">
      <c r="B6" s="1064" t="s">
        <v>382</v>
      </c>
      <c r="C6" s="1064" t="s">
        <v>383</v>
      </c>
      <c r="D6" s="337" t="s">
        <v>384</v>
      </c>
      <c r="E6" s="338" t="s">
        <v>385</v>
      </c>
      <c r="F6" s="338" t="s">
        <v>386</v>
      </c>
      <c r="G6" s="339" t="s">
        <v>387</v>
      </c>
    </row>
    <row r="7" spans="2:7" ht="17.25" customHeight="1">
      <c r="B7" s="1059"/>
      <c r="C7" s="1059"/>
      <c r="D7" s="340" t="s">
        <v>388</v>
      </c>
      <c r="E7" s="341" t="s">
        <v>385</v>
      </c>
      <c r="F7" s="341" t="s">
        <v>389</v>
      </c>
      <c r="G7" s="342"/>
    </row>
    <row r="8" spans="2:7" ht="20.100000000000001" customHeight="1">
      <c r="B8" s="1059"/>
      <c r="C8" s="1059"/>
      <c r="D8" s="343" t="s">
        <v>390</v>
      </c>
      <c r="E8" s="343" t="s">
        <v>391</v>
      </c>
      <c r="F8" s="343" t="s">
        <v>392</v>
      </c>
      <c r="G8" s="342"/>
    </row>
    <row r="9" spans="2:7" ht="20.100000000000001" customHeight="1">
      <c r="B9" s="1059"/>
      <c r="C9" s="1059"/>
      <c r="D9" s="343" t="s">
        <v>393</v>
      </c>
      <c r="E9" s="343" t="s">
        <v>394</v>
      </c>
      <c r="F9" s="343" t="s">
        <v>395</v>
      </c>
      <c r="G9" s="342"/>
    </row>
    <row r="10" spans="2:7" ht="20.100000000000001" customHeight="1" thickBot="1">
      <c r="B10" s="1059"/>
      <c r="C10" s="1059"/>
      <c r="D10" s="344" t="s">
        <v>396</v>
      </c>
      <c r="E10" s="344" t="s">
        <v>397</v>
      </c>
      <c r="F10" s="344" t="s">
        <v>398</v>
      </c>
      <c r="G10" s="345"/>
    </row>
    <row r="11" spans="2:7" ht="20.100000000000001" customHeight="1">
      <c r="B11" s="1061" t="s">
        <v>399</v>
      </c>
      <c r="C11" s="1061" t="s">
        <v>400</v>
      </c>
      <c r="D11" s="346" t="s">
        <v>401</v>
      </c>
      <c r="E11" s="346" t="s">
        <v>402</v>
      </c>
      <c r="F11" s="346" t="s">
        <v>403</v>
      </c>
      <c r="G11" s="346"/>
    </row>
    <row r="12" spans="2:7" ht="20.100000000000001" customHeight="1">
      <c r="B12" s="1059"/>
      <c r="C12" s="1059"/>
      <c r="D12" s="347" t="s">
        <v>404</v>
      </c>
      <c r="E12" s="347"/>
      <c r="F12" s="347" t="s">
        <v>405</v>
      </c>
      <c r="G12" s="347"/>
    </row>
    <row r="13" spans="2:7" ht="20.100000000000001" customHeight="1">
      <c r="B13" s="1059"/>
      <c r="C13" s="1059"/>
      <c r="D13" s="347" t="s">
        <v>406</v>
      </c>
      <c r="E13" s="347" t="s">
        <v>407</v>
      </c>
      <c r="F13" s="347" t="s">
        <v>408</v>
      </c>
      <c r="G13" s="347"/>
    </row>
    <row r="14" spans="2:7" ht="20.100000000000001" customHeight="1">
      <c r="B14" s="1059"/>
      <c r="C14" s="1059"/>
      <c r="D14" s="347" t="s">
        <v>409</v>
      </c>
      <c r="E14" s="347" t="s">
        <v>410</v>
      </c>
      <c r="F14" s="347" t="s">
        <v>411</v>
      </c>
      <c r="G14" s="347" t="s">
        <v>412</v>
      </c>
    </row>
    <row r="15" spans="2:7" ht="20.100000000000001" customHeight="1">
      <c r="B15" s="1059"/>
      <c r="C15" s="1059"/>
      <c r="D15" s="347" t="s">
        <v>413</v>
      </c>
      <c r="E15" s="347" t="s">
        <v>414</v>
      </c>
      <c r="F15" s="347" t="s">
        <v>415</v>
      </c>
      <c r="G15" s="347" t="s">
        <v>414</v>
      </c>
    </row>
    <row r="16" spans="2:7" ht="20.100000000000001" customHeight="1">
      <c r="B16" s="1059"/>
      <c r="C16" s="1059"/>
      <c r="D16" s="348" t="s">
        <v>416</v>
      </c>
      <c r="E16" s="348"/>
      <c r="F16" s="349" t="s">
        <v>417</v>
      </c>
      <c r="G16" s="348"/>
    </row>
    <row r="17" spans="2:7" ht="20.100000000000001" customHeight="1">
      <c r="B17" s="1059"/>
      <c r="C17" s="1059"/>
      <c r="D17" s="348" t="s">
        <v>418</v>
      </c>
      <c r="E17" s="348"/>
      <c r="F17" s="348" t="s">
        <v>419</v>
      </c>
      <c r="G17" s="348"/>
    </row>
    <row r="18" spans="2:7" ht="20.100000000000001" customHeight="1">
      <c r="B18" s="1065" t="s">
        <v>420</v>
      </c>
      <c r="C18" s="1065" t="s">
        <v>421</v>
      </c>
      <c r="D18" s="350" t="s">
        <v>422</v>
      </c>
      <c r="E18" s="350" t="s">
        <v>423</v>
      </c>
      <c r="F18" s="350" t="s">
        <v>424</v>
      </c>
      <c r="G18" s="350"/>
    </row>
    <row r="19" spans="2:7" ht="20.100000000000001" customHeight="1" thickBot="1">
      <c r="B19" s="1060"/>
      <c r="C19" s="1060"/>
      <c r="D19" s="351"/>
      <c r="E19" s="351"/>
      <c r="F19" s="351"/>
      <c r="G19" s="351"/>
    </row>
    <row r="20" spans="2:7" ht="20.100000000000001" customHeight="1">
      <c r="B20" s="1059" t="s">
        <v>425</v>
      </c>
      <c r="C20" s="1059" t="s">
        <v>426</v>
      </c>
      <c r="D20" s="352" t="s">
        <v>427</v>
      </c>
      <c r="E20" s="353" t="s">
        <v>428</v>
      </c>
      <c r="F20" s="353" t="s">
        <v>429</v>
      </c>
      <c r="G20" s="354"/>
    </row>
    <row r="21" spans="2:7" ht="33" customHeight="1">
      <c r="B21" s="1059"/>
      <c r="C21" s="1059"/>
      <c r="D21" s="352" t="s">
        <v>430</v>
      </c>
      <c r="E21" s="341" t="s">
        <v>431</v>
      </c>
      <c r="F21" s="341" t="s">
        <v>432</v>
      </c>
      <c r="G21" s="342" t="s">
        <v>433</v>
      </c>
    </row>
    <row r="22" spans="2:7" ht="20.100000000000001" customHeight="1">
      <c r="B22" s="1059"/>
      <c r="C22" s="1059"/>
      <c r="D22" s="343" t="s">
        <v>434</v>
      </c>
      <c r="E22" s="343" t="s">
        <v>435</v>
      </c>
      <c r="F22" s="343" t="s">
        <v>436</v>
      </c>
      <c r="G22" s="342"/>
    </row>
    <row r="23" spans="2:7" ht="20.100000000000001" customHeight="1">
      <c r="B23" s="1059"/>
      <c r="C23" s="1059"/>
      <c r="D23" s="343" t="s">
        <v>437</v>
      </c>
      <c r="E23" s="343" t="s">
        <v>438</v>
      </c>
      <c r="F23" s="343" t="s">
        <v>439</v>
      </c>
      <c r="G23" s="342" t="s">
        <v>440</v>
      </c>
    </row>
    <row r="24" spans="2:7" ht="20.100000000000001" customHeight="1">
      <c r="B24" s="1059"/>
      <c r="C24" s="1059"/>
      <c r="D24" s="343" t="s">
        <v>441</v>
      </c>
      <c r="E24" s="343"/>
      <c r="F24" s="343" t="s">
        <v>442</v>
      </c>
      <c r="G24" s="342" t="s">
        <v>443</v>
      </c>
    </row>
    <row r="25" spans="2:7" ht="20.100000000000001" customHeight="1">
      <c r="B25" s="1059"/>
      <c r="C25" s="1059"/>
      <c r="D25" s="343"/>
      <c r="E25" s="343"/>
      <c r="F25" s="343"/>
      <c r="G25" s="342" t="s">
        <v>444</v>
      </c>
    </row>
    <row r="26" spans="2:7" ht="33" customHeight="1" thickBot="1">
      <c r="B26" s="1060"/>
      <c r="C26" s="1060"/>
      <c r="D26" s="355" t="s">
        <v>445</v>
      </c>
      <c r="E26" s="355"/>
      <c r="F26" s="356" t="s">
        <v>446</v>
      </c>
      <c r="G26" s="357"/>
    </row>
    <row r="27" spans="2:7" ht="20.100000000000001" customHeight="1">
      <c r="B27" s="1061" t="s">
        <v>447</v>
      </c>
      <c r="C27" s="1061" t="s">
        <v>448</v>
      </c>
      <c r="D27" s="347" t="s">
        <v>449</v>
      </c>
      <c r="E27" s="347" t="s">
        <v>450</v>
      </c>
      <c r="F27" s="347" t="s">
        <v>451</v>
      </c>
      <c r="G27" s="347"/>
    </row>
    <row r="28" spans="2:7" ht="20.100000000000001" customHeight="1">
      <c r="B28" s="1062"/>
      <c r="C28" s="1062"/>
      <c r="D28" s="347" t="s">
        <v>452</v>
      </c>
      <c r="E28" s="347" t="s">
        <v>453</v>
      </c>
      <c r="F28" s="347" t="s">
        <v>454</v>
      </c>
      <c r="G28" s="347"/>
    </row>
    <row r="29" spans="2:7" ht="29.25" thickBot="1">
      <c r="B29" s="358" t="s">
        <v>455</v>
      </c>
      <c r="C29" s="358" t="s">
        <v>456</v>
      </c>
      <c r="D29" s="348" t="s">
        <v>457</v>
      </c>
      <c r="E29" s="359" t="s">
        <v>458</v>
      </c>
      <c r="F29" s="359" t="s">
        <v>459</v>
      </c>
      <c r="G29" s="348"/>
    </row>
    <row r="30" spans="2:7" ht="20.100000000000001" customHeight="1">
      <c r="B30" s="360" t="s">
        <v>460</v>
      </c>
      <c r="C30" s="361" t="s">
        <v>461</v>
      </c>
      <c r="D30" s="346" t="s">
        <v>462</v>
      </c>
      <c r="E30" s="346" t="s">
        <v>463</v>
      </c>
      <c r="F30" s="346" t="s">
        <v>464</v>
      </c>
      <c r="G30" s="362"/>
    </row>
    <row r="31" spans="2:7" ht="20.100000000000001" customHeight="1">
      <c r="B31" s="363"/>
      <c r="C31" s="342"/>
      <c r="D31" s="347" t="s">
        <v>465</v>
      </c>
      <c r="E31" s="347" t="s">
        <v>466</v>
      </c>
      <c r="F31" s="347" t="s">
        <v>467</v>
      </c>
      <c r="G31" s="364"/>
    </row>
    <row r="32" spans="2:7" ht="20.100000000000001" customHeight="1">
      <c r="B32" s="363"/>
      <c r="C32" s="342"/>
      <c r="D32" s="347" t="s">
        <v>468</v>
      </c>
      <c r="E32" s="347" t="s">
        <v>469</v>
      </c>
      <c r="F32" s="347" t="s">
        <v>468</v>
      </c>
      <c r="G32" s="364"/>
    </row>
    <row r="33" spans="2:7" ht="20.100000000000001" customHeight="1">
      <c r="B33" s="363"/>
      <c r="C33" s="342"/>
      <c r="D33" s="347" t="s">
        <v>470</v>
      </c>
      <c r="E33" s="347" t="s">
        <v>471</v>
      </c>
      <c r="F33" s="347" t="s">
        <v>472</v>
      </c>
      <c r="G33" s="364"/>
    </row>
    <row r="34" spans="2:7" ht="20.100000000000001" customHeight="1">
      <c r="B34" s="363"/>
      <c r="C34" s="342"/>
      <c r="D34" s="347" t="s">
        <v>473</v>
      </c>
      <c r="E34" s="347" t="s">
        <v>474</v>
      </c>
      <c r="F34" s="347" t="s">
        <v>475</v>
      </c>
      <c r="G34" s="364"/>
    </row>
    <row r="35" spans="2:7" ht="20.100000000000001" customHeight="1">
      <c r="B35" s="363"/>
      <c r="C35" s="342"/>
      <c r="D35" s="347" t="s">
        <v>476</v>
      </c>
      <c r="E35" s="347" t="s">
        <v>463</v>
      </c>
      <c r="F35" s="347" t="s">
        <v>477</v>
      </c>
      <c r="G35" s="364"/>
    </row>
    <row r="36" spans="2:7" ht="28.5">
      <c r="B36" s="363"/>
      <c r="C36" s="342"/>
      <c r="D36" s="365" t="s">
        <v>478</v>
      </c>
      <c r="E36" s="347" t="s">
        <v>479</v>
      </c>
      <c r="F36" s="347" t="s">
        <v>480</v>
      </c>
      <c r="G36" s="364"/>
    </row>
    <row r="37" spans="2:7" ht="85.5">
      <c r="B37" s="363"/>
      <c r="C37" s="342"/>
      <c r="D37" s="347" t="s">
        <v>481</v>
      </c>
      <c r="E37" s="365" t="s">
        <v>482</v>
      </c>
      <c r="F37" s="365" t="s">
        <v>483</v>
      </c>
      <c r="G37" s="364"/>
    </row>
    <row r="38" spans="2:7" ht="20.100000000000001" customHeight="1">
      <c r="B38" s="363"/>
      <c r="C38" s="342"/>
      <c r="D38" s="347" t="s">
        <v>484</v>
      </c>
      <c r="E38" s="347" t="s">
        <v>485</v>
      </c>
      <c r="F38" s="347" t="s">
        <v>486</v>
      </c>
      <c r="G38" s="364"/>
    </row>
    <row r="39" spans="2:7" ht="20.100000000000001" customHeight="1">
      <c r="B39" s="363"/>
      <c r="C39" s="342"/>
      <c r="D39" s="347" t="s">
        <v>487</v>
      </c>
      <c r="E39" s="347" t="s">
        <v>485</v>
      </c>
      <c r="F39" s="347" t="s">
        <v>488</v>
      </c>
      <c r="G39" s="364"/>
    </row>
    <row r="40" spans="2:7" ht="20.100000000000001" customHeight="1">
      <c r="B40" s="363"/>
      <c r="C40" s="342"/>
      <c r="D40" s="347" t="s">
        <v>489</v>
      </c>
      <c r="E40" s="347" t="s">
        <v>464</v>
      </c>
      <c r="F40" s="347" t="s">
        <v>490</v>
      </c>
      <c r="G40" s="364"/>
    </row>
    <row r="41" spans="2:7" ht="20.100000000000001" customHeight="1">
      <c r="B41" s="366"/>
      <c r="C41" s="343"/>
      <c r="D41" s="343" t="s">
        <v>491</v>
      </c>
      <c r="E41" s="343" t="s">
        <v>492</v>
      </c>
      <c r="F41" s="343" t="s">
        <v>493</v>
      </c>
      <c r="G41" s="367"/>
    </row>
    <row r="42" spans="2:7" ht="20.100000000000001" customHeight="1" thickBot="1">
      <c r="B42" s="368"/>
      <c r="C42" s="344"/>
      <c r="D42" s="344" t="s">
        <v>494</v>
      </c>
      <c r="E42" s="344" t="s">
        <v>495</v>
      </c>
      <c r="F42" s="344" t="s">
        <v>496</v>
      </c>
      <c r="G42" s="369"/>
    </row>
    <row r="43" spans="2:7" ht="20.100000000000001" customHeight="1">
      <c r="B43" s="354" t="s">
        <v>497</v>
      </c>
      <c r="C43" s="354" t="s">
        <v>498</v>
      </c>
      <c r="D43" s="340" t="s">
        <v>499</v>
      </c>
      <c r="E43" s="340" t="s">
        <v>463</v>
      </c>
      <c r="F43" s="340" t="s">
        <v>464</v>
      </c>
      <c r="G43" s="353"/>
    </row>
    <row r="44" spans="2:7">
      <c r="B44" s="342"/>
      <c r="C44" s="342"/>
      <c r="D44" s="347" t="s">
        <v>500</v>
      </c>
      <c r="E44" s="347" t="s">
        <v>463</v>
      </c>
      <c r="F44" s="347" t="s">
        <v>464</v>
      </c>
      <c r="G44" s="343"/>
    </row>
  </sheetData>
  <mergeCells count="11">
    <mergeCell ref="B20:B26"/>
    <mergeCell ref="C20:C26"/>
    <mergeCell ref="B27:B28"/>
    <mergeCell ref="C27:C28"/>
    <mergeCell ref="B2:G2"/>
    <mergeCell ref="B6:B10"/>
    <mergeCell ref="C6:C10"/>
    <mergeCell ref="B11:B17"/>
    <mergeCell ref="C11:C17"/>
    <mergeCell ref="B18:B19"/>
    <mergeCell ref="C18:C19"/>
  </mergeCells>
  <phoneticPr fontId="48" type="noConversion"/>
  <pageMargins left="0.59055118110236227" right="0.19685039370078741" top="0.47244094488188981" bottom="0.31496062992125984" header="0.31496062992125984" footer="0.31496062992125984"/>
  <pageSetup paperSize="8" orientation="landscape" r:id="rId1"/>
  <headerFooter>
    <oddFooter xml:space="preserve">&amp;L&amp;12  IR-RD-TO-01-01&amp;C&amp;12(주)아이알로봇&amp;R&amp;12&amp;D   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B0F0"/>
  </sheetPr>
  <dimension ref="A1:AB182"/>
  <sheetViews>
    <sheetView showGridLines="0" workbookViewId="0">
      <selection activeCell="E3" sqref="E3:E182"/>
    </sheetView>
  </sheetViews>
  <sheetFormatPr defaultRowHeight="16.5"/>
  <cols>
    <col min="1" max="1" width="4.5" style="780" bestFit="1" customWidth="1"/>
    <col min="2" max="2" width="13.875" style="780" bestFit="1" customWidth="1"/>
    <col min="3" max="4" width="11.375" style="780" bestFit="1" customWidth="1"/>
    <col min="5" max="5" width="12.75" style="780" bestFit="1" customWidth="1"/>
    <col min="6" max="6" width="2" style="986" customWidth="1"/>
    <col min="17" max="17" width="11" bestFit="1" customWidth="1"/>
    <col min="23" max="23" width="12.25" bestFit="1" customWidth="1"/>
  </cols>
  <sheetData>
    <row r="1" spans="1:12">
      <c r="H1" s="473"/>
      <c r="I1" s="474" t="s">
        <v>580</v>
      </c>
      <c r="J1" s="474" t="s">
        <v>581</v>
      </c>
      <c r="K1" s="573" t="s">
        <v>805</v>
      </c>
      <c r="L1" s="475" t="s">
        <v>582</v>
      </c>
    </row>
    <row r="2" spans="1:12" ht="17.25" thickBot="1">
      <c r="A2" s="44" t="s">
        <v>1269</v>
      </c>
      <c r="B2" s="44" t="s">
        <v>1270</v>
      </c>
      <c r="C2" s="44" t="s">
        <v>1271</v>
      </c>
      <c r="D2" s="44" t="s">
        <v>1272</v>
      </c>
      <c r="E2" s="44" t="s">
        <v>1273</v>
      </c>
      <c r="F2" s="242"/>
      <c r="H2" s="471" t="s">
        <v>578</v>
      </c>
      <c r="I2" s="476">
        <f>SUM(C3:C176)</f>
        <v>8540</v>
      </c>
      <c r="J2" s="476">
        <f>SUM(D3:D176)</f>
        <v>115</v>
      </c>
      <c r="K2" s="574">
        <f>I2-J2</f>
        <v>8425</v>
      </c>
      <c r="L2" s="477">
        <f>J2/I2</f>
        <v>1.3466042154566744E-2</v>
      </c>
    </row>
    <row r="3" spans="1:12">
      <c r="A3" s="44">
        <v>125</v>
      </c>
      <c r="B3" s="932" t="s">
        <v>126</v>
      </c>
      <c r="C3" s="902">
        <f>SUM('생산 현황'!C127)</f>
        <v>8</v>
      </c>
      <c r="D3" s="908">
        <f>SUM('생산 현황'!D127)</f>
        <v>5</v>
      </c>
      <c r="E3" s="901">
        <f>SUM('생산 현황'!E127)</f>
        <v>62.5</v>
      </c>
      <c r="F3" s="991"/>
    </row>
    <row r="4" spans="1:12">
      <c r="A4" s="44">
        <v>137</v>
      </c>
      <c r="B4" s="932" t="s">
        <v>292</v>
      </c>
      <c r="C4" s="908">
        <f>SUM('생산 현황'!C139)</f>
        <v>14</v>
      </c>
      <c r="D4" s="908">
        <f>SUM('생산 현황'!D139)</f>
        <v>4</v>
      </c>
      <c r="E4" s="901">
        <f>SUM('생산 현황'!E139)</f>
        <v>28.571428571428573</v>
      </c>
      <c r="F4" s="991"/>
    </row>
    <row r="5" spans="1:12">
      <c r="A5" s="44">
        <v>121</v>
      </c>
      <c r="B5" s="932" t="s">
        <v>288</v>
      </c>
      <c r="C5" s="908">
        <f>SUM('생산 현황'!C123)</f>
        <v>18</v>
      </c>
      <c r="D5" s="908">
        <f>SUM('생산 현황'!D123)</f>
        <v>3</v>
      </c>
      <c r="E5" s="901">
        <f>SUM('생산 현황'!E123)</f>
        <v>16.666666666666668</v>
      </c>
      <c r="F5" s="991"/>
    </row>
    <row r="6" spans="1:12">
      <c r="A6" s="44">
        <v>150</v>
      </c>
      <c r="B6" s="932" t="s">
        <v>142</v>
      </c>
      <c r="C6" s="908">
        <f>SUM('생산 현황'!C152)</f>
        <v>6</v>
      </c>
      <c r="D6" s="908">
        <f>SUM('생산 현황'!D152)</f>
        <v>1</v>
      </c>
      <c r="E6" s="901">
        <f>SUM('생산 현황'!E152)</f>
        <v>16.666666666666668</v>
      </c>
      <c r="F6" s="991"/>
    </row>
    <row r="7" spans="1:12">
      <c r="A7" s="44">
        <v>156</v>
      </c>
      <c r="B7" s="932" t="s">
        <v>148</v>
      </c>
      <c r="C7" s="908">
        <f>SUM('생산 현황'!C158)</f>
        <v>17</v>
      </c>
      <c r="D7" s="908">
        <f>SUM('생산 현황'!D158)</f>
        <v>2</v>
      </c>
      <c r="E7" s="901">
        <f>SUM('생산 현황'!E158)</f>
        <v>11.764705882352942</v>
      </c>
      <c r="F7" s="991"/>
    </row>
    <row r="8" spans="1:12">
      <c r="A8" s="44">
        <v>148</v>
      </c>
      <c r="B8" s="932" t="s">
        <v>140</v>
      </c>
      <c r="C8" s="908">
        <f>SUM('생산 현황'!C150)</f>
        <v>17</v>
      </c>
      <c r="D8" s="908">
        <f>SUM('생산 현황'!D150)</f>
        <v>2</v>
      </c>
      <c r="E8" s="901">
        <f>SUM('생산 현황'!E150)</f>
        <v>11.764705882352942</v>
      </c>
      <c r="F8" s="991"/>
    </row>
    <row r="9" spans="1:12">
      <c r="A9" s="44">
        <v>126</v>
      </c>
      <c r="B9" s="932" t="s">
        <v>127</v>
      </c>
      <c r="C9" s="908">
        <f>SUM('생산 현황'!C128)</f>
        <v>17</v>
      </c>
      <c r="D9" s="908">
        <f>SUM('생산 현황'!D128)</f>
        <v>2</v>
      </c>
      <c r="E9" s="901">
        <f>SUM('생산 현황'!E128)</f>
        <v>11.764705882352942</v>
      </c>
      <c r="F9" s="991"/>
    </row>
    <row r="10" spans="1:12">
      <c r="A10" s="44">
        <v>133</v>
      </c>
      <c r="B10" s="932" t="s">
        <v>131</v>
      </c>
      <c r="C10" s="908">
        <f>SUM('생산 현황'!C135)</f>
        <v>19</v>
      </c>
      <c r="D10" s="908">
        <f>SUM('생산 현황'!D135)</f>
        <v>2</v>
      </c>
      <c r="E10" s="901">
        <f>SUM('생산 현황'!E135)</f>
        <v>10.526315789473685</v>
      </c>
      <c r="F10" s="991"/>
    </row>
    <row r="11" spans="1:12">
      <c r="A11" s="44">
        <v>163</v>
      </c>
      <c r="B11" s="932" t="s">
        <v>589</v>
      </c>
      <c r="C11" s="908">
        <f>SUM('생산 현황'!C165)</f>
        <v>11</v>
      </c>
      <c r="D11" s="908">
        <f>SUM('생산 현황'!D165)</f>
        <v>1</v>
      </c>
      <c r="E11" s="901">
        <f>SUM('생산 현황'!E165)</f>
        <v>9.0909090909090917</v>
      </c>
      <c r="F11" s="991"/>
    </row>
    <row r="12" spans="1:12">
      <c r="A12" s="44">
        <v>119</v>
      </c>
      <c r="B12" s="932" t="s">
        <v>310</v>
      </c>
      <c r="C12" s="908">
        <f>SUM('생산 현황'!C121)</f>
        <v>22</v>
      </c>
      <c r="D12" s="908">
        <f>SUM('생산 현황'!D121)</f>
        <v>2</v>
      </c>
      <c r="E12" s="901">
        <f>SUM('생산 현황'!E121)</f>
        <v>9.0909090909090917</v>
      </c>
      <c r="F12" s="991"/>
    </row>
    <row r="13" spans="1:12">
      <c r="A13" s="44">
        <v>164</v>
      </c>
      <c r="B13" s="932" t="s">
        <v>590</v>
      </c>
      <c r="C13" s="908">
        <f>SUM('생산 현황'!C166)</f>
        <v>22</v>
      </c>
      <c r="D13" s="908">
        <f>SUM('생산 현황'!D166)</f>
        <v>2</v>
      </c>
      <c r="E13" s="901">
        <f>SUM('생산 현황'!E166)</f>
        <v>9.0909090909090917</v>
      </c>
      <c r="F13" s="991"/>
    </row>
    <row r="14" spans="1:12">
      <c r="A14" s="44">
        <v>152</v>
      </c>
      <c r="B14" s="932" t="s">
        <v>315</v>
      </c>
      <c r="C14" s="908">
        <f>SUM('생산 현황'!C154)</f>
        <v>16</v>
      </c>
      <c r="D14" s="908">
        <f>SUM('생산 현황'!D154)</f>
        <v>1</v>
      </c>
      <c r="E14" s="901">
        <f>SUM('생산 현황'!E154)</f>
        <v>6.25</v>
      </c>
      <c r="F14" s="991"/>
    </row>
    <row r="15" spans="1:12">
      <c r="A15" s="44">
        <v>169</v>
      </c>
      <c r="B15" s="932" t="s">
        <v>595</v>
      </c>
      <c r="C15" s="908">
        <f>SUM('생산 현황'!C171)</f>
        <v>49</v>
      </c>
      <c r="D15" s="908">
        <f>SUM('생산 현황'!D171)</f>
        <v>3</v>
      </c>
      <c r="E15" s="901">
        <f>SUM('생산 현황'!E171)</f>
        <v>6.1224489795918364</v>
      </c>
      <c r="F15" s="991"/>
    </row>
    <row r="16" spans="1:12">
      <c r="A16" s="44">
        <v>131</v>
      </c>
      <c r="B16" s="932" t="s">
        <v>291</v>
      </c>
      <c r="C16" s="908">
        <f>SUM('생산 현황'!C133)</f>
        <v>33</v>
      </c>
      <c r="D16" s="908">
        <f>SUM('생산 현황'!D133)</f>
        <v>2</v>
      </c>
      <c r="E16" s="901">
        <f>SUM('생산 현황'!E133)</f>
        <v>6.0606060606060606</v>
      </c>
      <c r="F16" s="991"/>
    </row>
    <row r="17" spans="1:6">
      <c r="A17" s="44">
        <v>154</v>
      </c>
      <c r="B17" s="932" t="s">
        <v>144</v>
      </c>
      <c r="C17" s="908">
        <f>SUM('생산 현황'!C156)</f>
        <v>34</v>
      </c>
      <c r="D17" s="908">
        <f>SUM('생산 현황'!D156)</f>
        <v>2</v>
      </c>
      <c r="E17" s="901">
        <f>SUM('생산 현황'!E156)</f>
        <v>5.882352941176471</v>
      </c>
      <c r="F17" s="991"/>
    </row>
    <row r="18" spans="1:6">
      <c r="A18" s="44">
        <v>58</v>
      </c>
      <c r="B18" s="932" t="s">
        <v>586</v>
      </c>
      <c r="C18" s="908">
        <f>SUM('생산 현황'!C60)</f>
        <v>37</v>
      </c>
      <c r="D18" s="908">
        <f>SUM('생산 현황'!D60)</f>
        <v>2</v>
      </c>
      <c r="E18" s="901">
        <f>SUM('생산 현황'!E60)</f>
        <v>5.4054054054054053</v>
      </c>
      <c r="F18" s="991"/>
    </row>
    <row r="19" spans="1:6">
      <c r="A19" s="44">
        <v>129</v>
      </c>
      <c r="B19" s="932" t="s">
        <v>290</v>
      </c>
      <c r="C19" s="908">
        <f>SUM('생산 현황'!C131)</f>
        <v>114</v>
      </c>
      <c r="D19" s="908">
        <f>SUM('생산 현황'!D131)</f>
        <v>6</v>
      </c>
      <c r="E19" s="901">
        <f>SUM('생산 현황'!E131)</f>
        <v>5.2631578947368425</v>
      </c>
      <c r="F19" s="991"/>
    </row>
    <row r="20" spans="1:6">
      <c r="A20" s="44">
        <v>166</v>
      </c>
      <c r="B20" s="932" t="s">
        <v>592</v>
      </c>
      <c r="C20" s="908">
        <f>SUM('생산 현황'!C168)</f>
        <v>42</v>
      </c>
      <c r="D20" s="908">
        <f>SUM('생산 현황'!D168)</f>
        <v>2</v>
      </c>
      <c r="E20" s="901">
        <f>SUM('생산 현황'!E168)</f>
        <v>4.7619047619047619</v>
      </c>
      <c r="F20" s="991"/>
    </row>
    <row r="21" spans="1:6">
      <c r="A21" s="44">
        <v>127</v>
      </c>
      <c r="B21" s="932" t="s">
        <v>312</v>
      </c>
      <c r="C21" s="908">
        <f>SUM('생산 현황'!C129)</f>
        <v>46</v>
      </c>
      <c r="D21" s="908">
        <f>SUM('생산 현황'!D129)</f>
        <v>2</v>
      </c>
      <c r="E21" s="901">
        <f>SUM('생산 현황'!E129)</f>
        <v>4.3478260869565215</v>
      </c>
      <c r="F21" s="991"/>
    </row>
    <row r="22" spans="1:6">
      <c r="A22" s="44">
        <v>77</v>
      </c>
      <c r="B22" s="932" t="s">
        <v>231</v>
      </c>
      <c r="C22" s="908">
        <f>SUM('생산 현황'!C79)</f>
        <v>207</v>
      </c>
      <c r="D22" s="908">
        <f>SUM('생산 현황'!D79)</f>
        <v>9</v>
      </c>
      <c r="E22" s="901">
        <f>SUM('생산 현황'!E79)</f>
        <v>4.3478260869565215</v>
      </c>
      <c r="F22" s="991"/>
    </row>
    <row r="23" spans="1:6">
      <c r="A23" s="44">
        <v>168</v>
      </c>
      <c r="B23" s="932" t="s">
        <v>594</v>
      </c>
      <c r="C23" s="908">
        <f>SUM('생산 현황'!C170)</f>
        <v>25</v>
      </c>
      <c r="D23" s="908">
        <f>SUM('생산 현황'!D170)</f>
        <v>1</v>
      </c>
      <c r="E23" s="901">
        <f>SUM('생산 현황'!E170)</f>
        <v>4</v>
      </c>
      <c r="F23" s="991"/>
    </row>
    <row r="24" spans="1:6">
      <c r="A24" s="44">
        <v>80</v>
      </c>
      <c r="B24" s="932" t="s">
        <v>233</v>
      </c>
      <c r="C24" s="908">
        <f>SUM('생산 현황'!C82)</f>
        <v>54</v>
      </c>
      <c r="D24" s="908">
        <f>SUM('생산 현황'!D82)</f>
        <v>2</v>
      </c>
      <c r="E24" s="901">
        <f>SUM('생산 현황'!E82)</f>
        <v>3.7037037037037037</v>
      </c>
      <c r="F24" s="991"/>
    </row>
    <row r="25" spans="1:6">
      <c r="A25" s="44">
        <v>68</v>
      </c>
      <c r="B25" s="932" t="s">
        <v>1023</v>
      </c>
      <c r="C25" s="908">
        <f>SUM('생산 현황'!C70)</f>
        <v>30</v>
      </c>
      <c r="D25" s="908">
        <f>SUM('생산 현황'!D70)</f>
        <v>1</v>
      </c>
      <c r="E25" s="901">
        <f>SUM('생산 현황'!E70)</f>
        <v>3.3333333333333335</v>
      </c>
      <c r="F25" s="991"/>
    </row>
    <row r="26" spans="1:6">
      <c r="A26" s="44">
        <v>142</v>
      </c>
      <c r="B26" s="932" t="s">
        <v>137</v>
      </c>
      <c r="C26" s="908">
        <f>SUM('생산 현황'!C144)</f>
        <v>62</v>
      </c>
      <c r="D26" s="908">
        <f>SUM('생산 현황'!D144)</f>
        <v>2</v>
      </c>
      <c r="E26" s="901">
        <f>SUM('생산 현황'!E144)</f>
        <v>3.225806451612903</v>
      </c>
      <c r="F26" s="991"/>
    </row>
    <row r="27" spans="1:6">
      <c r="A27" s="44">
        <v>153</v>
      </c>
      <c r="B27" s="932" t="s">
        <v>147</v>
      </c>
      <c r="C27" s="908">
        <f>SUM('생산 현황'!C155)</f>
        <v>31</v>
      </c>
      <c r="D27" s="908">
        <f>SUM('생산 현황'!D155)</f>
        <v>1</v>
      </c>
      <c r="E27" s="901">
        <f>SUM('생산 현황'!E155)</f>
        <v>3.225806451612903</v>
      </c>
      <c r="F27" s="991"/>
    </row>
    <row r="28" spans="1:6">
      <c r="A28" s="44">
        <v>50</v>
      </c>
      <c r="B28" s="932" t="s">
        <v>285</v>
      </c>
      <c r="C28" s="908">
        <f>SUM('생산 현황'!C52)</f>
        <v>80</v>
      </c>
      <c r="D28" s="908">
        <f>SUM('생산 현황'!D52)</f>
        <v>2</v>
      </c>
      <c r="E28" s="901">
        <f>SUM('생산 현황'!E52)</f>
        <v>2.5</v>
      </c>
      <c r="F28" s="991"/>
    </row>
    <row r="29" spans="1:6">
      <c r="A29" s="44">
        <v>46</v>
      </c>
      <c r="B29" s="932" t="s">
        <v>283</v>
      </c>
      <c r="C29" s="908">
        <f>SUM('생산 현황'!C48)</f>
        <v>96</v>
      </c>
      <c r="D29" s="908">
        <f>SUM('생산 현황'!D48)</f>
        <v>2</v>
      </c>
      <c r="E29" s="901">
        <f>SUM('생산 현황'!E48)</f>
        <v>2.0833333333333335</v>
      </c>
      <c r="F29" s="991"/>
    </row>
    <row r="30" spans="1:6">
      <c r="A30" s="44">
        <v>49</v>
      </c>
      <c r="B30" s="932" t="s">
        <v>284</v>
      </c>
      <c r="C30" s="908">
        <f>SUM('생산 현황'!C51)</f>
        <v>150</v>
      </c>
      <c r="D30" s="908">
        <f>SUM('생산 현황'!D51)</f>
        <v>3</v>
      </c>
      <c r="E30" s="901">
        <f>SUM('생산 현황'!E51)</f>
        <v>2</v>
      </c>
      <c r="F30" s="991"/>
    </row>
    <row r="31" spans="1:6">
      <c r="A31" s="44">
        <v>39</v>
      </c>
      <c r="B31" s="932" t="s">
        <v>279</v>
      </c>
      <c r="C31" s="908">
        <f>SUM('생산 현황'!C41)</f>
        <v>386</v>
      </c>
      <c r="D31" s="908">
        <f>SUM('생산 현황'!D41)</f>
        <v>6</v>
      </c>
      <c r="E31" s="901">
        <f>SUM('생산 현황'!E41)</f>
        <v>1.5544041450777202</v>
      </c>
      <c r="F31" s="991"/>
    </row>
    <row r="32" spans="1:6">
      <c r="A32" s="44">
        <v>55</v>
      </c>
      <c r="B32" s="932" t="s">
        <v>579</v>
      </c>
      <c r="C32" s="908">
        <f>SUM('생산 현황'!C57)</f>
        <v>67</v>
      </c>
      <c r="D32" s="908">
        <f>SUM('생산 현황'!D57)</f>
        <v>1</v>
      </c>
      <c r="E32" s="901">
        <f>SUM('생산 현황'!E57)</f>
        <v>1.4925373134328359</v>
      </c>
      <c r="F32" s="991"/>
    </row>
    <row r="33" spans="1:28">
      <c r="A33" s="44">
        <v>157</v>
      </c>
      <c r="B33" s="932" t="s">
        <v>145</v>
      </c>
      <c r="C33" s="908">
        <f>SUM('생산 현황'!C159)</f>
        <v>70</v>
      </c>
      <c r="D33" s="908">
        <f>SUM('생산 현황'!D159)</f>
        <v>1</v>
      </c>
      <c r="E33" s="901">
        <f>SUM('생산 현황'!E159)</f>
        <v>1.4285714285714286</v>
      </c>
      <c r="F33" s="991"/>
    </row>
    <row r="34" spans="1:28">
      <c r="A34" s="44">
        <v>23</v>
      </c>
      <c r="B34" s="931" t="s">
        <v>217</v>
      </c>
      <c r="C34" s="908">
        <f>SUM('생산 현황'!C25)</f>
        <v>213</v>
      </c>
      <c r="D34" s="908">
        <f>SUM('생산 현황'!D25)</f>
        <v>3</v>
      </c>
      <c r="E34" s="901">
        <f>SUM('생산 현황'!E25)</f>
        <v>1.408450704225352</v>
      </c>
      <c r="F34" s="991"/>
    </row>
    <row r="35" spans="1:28">
      <c r="A35" s="44">
        <v>53</v>
      </c>
      <c r="B35" s="932" t="s">
        <v>287</v>
      </c>
      <c r="C35" s="908">
        <f>SUM('생산 현황'!C55)</f>
        <v>78</v>
      </c>
      <c r="D35" s="908">
        <f>SUM('생산 현황'!D55)</f>
        <v>1</v>
      </c>
      <c r="E35" s="901">
        <f>SUM('생산 현황'!E55)</f>
        <v>1.2820512820512822</v>
      </c>
      <c r="F35" s="991"/>
      <c r="G35" s="1067" t="s">
        <v>1492</v>
      </c>
      <c r="H35" s="1067"/>
      <c r="I35" s="985" t="s">
        <v>19</v>
      </c>
      <c r="J35" s="985" t="s">
        <v>598</v>
      </c>
      <c r="K35" s="984" t="s">
        <v>151</v>
      </c>
      <c r="L35" s="985" t="s">
        <v>20</v>
      </c>
      <c r="M35" s="988" t="s">
        <v>21</v>
      </c>
      <c r="N35" s="985" t="s">
        <v>22</v>
      </c>
      <c r="O35" s="985" t="s">
        <v>41</v>
      </c>
      <c r="P35" s="985" t="s">
        <v>45</v>
      </c>
      <c r="Q35" s="984" t="s">
        <v>1493</v>
      </c>
      <c r="R35" s="985" t="s">
        <v>308</v>
      </c>
      <c r="S35" s="985" t="s">
        <v>307</v>
      </c>
      <c r="T35" s="985" t="s">
        <v>875</v>
      </c>
      <c r="U35" s="984" t="s">
        <v>93</v>
      </c>
      <c r="V35" s="984" t="s">
        <v>599</v>
      </c>
      <c r="W35" s="984" t="s">
        <v>1494</v>
      </c>
      <c r="X35" s="985" t="s">
        <v>317</v>
      </c>
      <c r="Y35" s="985" t="s">
        <v>15</v>
      </c>
      <c r="Z35" s="985" t="s">
        <v>596</v>
      </c>
      <c r="AA35" s="985" t="s">
        <v>119</v>
      </c>
      <c r="AB35" s="989" t="s">
        <v>36</v>
      </c>
    </row>
    <row r="36" spans="1:28">
      <c r="A36" s="44">
        <v>86</v>
      </c>
      <c r="B36" s="932" t="s">
        <v>239</v>
      </c>
      <c r="C36" s="908">
        <f>SUM('생산 현황'!C88)</f>
        <v>102</v>
      </c>
      <c r="D36" s="908">
        <f>SUM('생산 현황'!D88)</f>
        <v>1</v>
      </c>
      <c r="E36" s="901">
        <f>SUM('생산 현황'!E88)</f>
        <v>0.98039215686274506</v>
      </c>
      <c r="F36" s="991"/>
      <c r="G36" s="1067" t="str">
        <f>B3</f>
        <v>12Lf-55PT-40</v>
      </c>
      <c r="H36" s="1067"/>
      <c r="I36" s="983">
        <f>SUMIF(불량유형!$A$43:$A$222,'Model별 품질현황'!$G$36,불량유형!B43:B222)</f>
        <v>0</v>
      </c>
      <c r="J36" s="987">
        <f>SUMIF(불량유형!$A$43:$A$222,'Model별 품질현황'!$G$36,불량유형!C43:C222)</f>
        <v>0</v>
      </c>
      <c r="K36" s="987">
        <f>SUMIF(불량유형!$A$43:$A$222,'Model별 품질현황'!$G$36,불량유형!D43:D222)</f>
        <v>0</v>
      </c>
      <c r="L36" s="987">
        <f>SUMIF(불량유형!$A$43:$A$222,'Model별 품질현황'!$G$36,불량유형!E43:E222)</f>
        <v>0</v>
      </c>
      <c r="M36" s="987">
        <f>SUMIF(불량유형!$A$43:$A$222,'Model별 품질현황'!$G$36,불량유형!F43:F222)</f>
        <v>0</v>
      </c>
      <c r="N36" s="987">
        <f>SUMIF(불량유형!$A$43:$A$222,'Model별 품질현황'!$G$36,불량유형!G43:G222)</f>
        <v>0</v>
      </c>
      <c r="O36" s="987">
        <f>SUMIF(불량유형!$A$43:$A$222,'Model별 품질현황'!$G$36,불량유형!H43:H222)</f>
        <v>0</v>
      </c>
      <c r="P36" s="987">
        <f>SUMIF(불량유형!$A$43:$A$222,'Model별 품질현황'!$G$36,불량유형!I43:I222)</f>
        <v>0</v>
      </c>
      <c r="Q36" s="987">
        <f>SUMIF(불량유형!$A$43:$A$222,'Model별 품질현황'!$G$36,불량유형!J43:J222)</f>
        <v>0</v>
      </c>
      <c r="R36" s="987">
        <f>SUMIF(불량유형!$A$43:$A$222,'Model별 품질현황'!$G$36,불량유형!K43:K222)</f>
        <v>0</v>
      </c>
      <c r="S36" s="987">
        <f>SUMIF(불량유형!$A$43:$A$222,'Model별 품질현황'!$G$36,불량유형!L43:L222)</f>
        <v>5</v>
      </c>
      <c r="T36" s="987">
        <f>SUMIF(불량유형!$A$43:$A$222,'Model별 품질현황'!$G$36,불량유형!M43:M222)</f>
        <v>0</v>
      </c>
      <c r="U36" s="987">
        <f>SUMIF(불량유형!$A$43:$A$222,'Model별 품질현황'!$G$36,불량유형!N43:N222)</f>
        <v>0</v>
      </c>
      <c r="V36" s="987">
        <f>SUMIF(불량유형!$A$43:$A$222,'Model별 품질현황'!$G$36,불량유형!O43:O222)</f>
        <v>0</v>
      </c>
      <c r="W36" s="987">
        <f>SUMIF(불량유형!$A$43:$A$222,'Model별 품질현황'!$G$36,불량유형!P43:P222)</f>
        <v>0</v>
      </c>
      <c r="X36" s="987">
        <f>SUMIF(불량유형!$A$43:$A$222,'Model별 품질현황'!$G$36,불량유형!Q43:Q222)</f>
        <v>0</v>
      </c>
      <c r="Y36" s="987">
        <f>SUMIF(불량유형!$A$43:$A$222,'Model별 품질현황'!$G$36,불량유형!R43:R222)</f>
        <v>0</v>
      </c>
      <c r="Z36" s="987">
        <f>SUMIF(불량유형!$A$43:$A$222,'Model별 품질현황'!$G$36,불량유형!S43:S222)</f>
        <v>0</v>
      </c>
      <c r="AA36" s="987">
        <f>SUMIF(불량유형!$A$43:$A$222,'Model별 품질현황'!$G$36,불량유형!T43:T222)</f>
        <v>0</v>
      </c>
      <c r="AB36" s="983">
        <f>SUM(I36:AA36)</f>
        <v>5</v>
      </c>
    </row>
    <row r="37" spans="1:28">
      <c r="A37" s="44">
        <v>73</v>
      </c>
      <c r="B37" s="932" t="s">
        <v>227</v>
      </c>
      <c r="C37" s="908">
        <f>SUM('생산 현황'!C75)</f>
        <v>103</v>
      </c>
      <c r="D37" s="908">
        <f>SUM('생산 현황'!D75)</f>
        <v>1</v>
      </c>
      <c r="E37" s="901">
        <f>SUM('생산 현황'!E75)</f>
        <v>0.970873786407767</v>
      </c>
      <c r="F37" s="991"/>
      <c r="G37" s="1067" t="str">
        <f>B4</f>
        <v>12Lf-17PT-53</v>
      </c>
      <c r="H37" s="1067"/>
      <c r="I37" s="987">
        <f>SUMIF(불량유형!$A$43:$A$222,'Model별 품질현황'!$G$37,불량유형!B43:B222)</f>
        <v>0</v>
      </c>
      <c r="J37" s="987">
        <f>SUMIF(불량유형!$A$43:$A$222,'Model별 품질현황'!$G$37,불량유형!C43:C222)</f>
        <v>0</v>
      </c>
      <c r="K37" s="987">
        <f>SUMIF(불량유형!$A$43:$A$222,'Model별 품질현황'!$G$37,불량유형!D43:D222)</f>
        <v>0</v>
      </c>
      <c r="L37" s="987">
        <f>SUMIF(불량유형!$A$43:$A$222,'Model별 품질현황'!$G$37,불량유형!E43:E222)</f>
        <v>0</v>
      </c>
      <c r="M37" s="987">
        <f>SUMIF(불량유형!$A$43:$A$222,'Model별 품질현황'!$G$37,불량유형!F43:F222)</f>
        <v>0</v>
      </c>
      <c r="N37" s="987">
        <f>SUMIF(불량유형!$A$43:$A$222,'Model별 품질현황'!$G$37,불량유형!G43:G222)</f>
        <v>0</v>
      </c>
      <c r="O37" s="987">
        <f>SUMIF(불량유형!$A$43:$A$222,'Model별 품질현황'!$G$37,불량유형!H43:H222)</f>
        <v>0</v>
      </c>
      <c r="P37" s="987">
        <f>SUMIF(불량유형!$A$43:$A$222,'Model별 품질현황'!$G$37,불량유형!I43:I222)</f>
        <v>2</v>
      </c>
      <c r="Q37" s="987">
        <f>SUMIF(불량유형!$A$43:$A$222,'Model별 품질현황'!$G$37,불량유형!J43:J222)</f>
        <v>0</v>
      </c>
      <c r="R37" s="987">
        <f>SUMIF(불량유형!$A$43:$A$222,'Model별 품질현황'!$G$37,불량유형!K43:K222)</f>
        <v>0</v>
      </c>
      <c r="S37" s="987">
        <f>SUMIF(불량유형!$A$43:$A$222,'Model별 품질현황'!$G$37,불량유형!L43:L222)</f>
        <v>0</v>
      </c>
      <c r="T37" s="987">
        <f>SUMIF(불량유형!$A$43:$A$222,'Model별 품질현황'!$G$37,불량유형!M43:M222)</f>
        <v>0</v>
      </c>
      <c r="U37" s="987">
        <f>SUMIF(불량유형!$A$43:$A$222,'Model별 품질현황'!$G$37,불량유형!N43:N222)</f>
        <v>0</v>
      </c>
      <c r="V37" s="987">
        <f>SUMIF(불량유형!$A$43:$A$222,'Model별 품질현황'!$G$37,불량유형!O43:O222)</f>
        <v>0</v>
      </c>
      <c r="W37" s="987">
        <f>SUMIF(불량유형!$A$43:$A$222,'Model별 품질현황'!$G$37,불량유형!P43:P222)</f>
        <v>0</v>
      </c>
      <c r="X37" s="987">
        <f>SUMIF(불량유형!$A$43:$A$222,'Model별 품질현황'!$G$37,불량유형!Q43:Q222)</f>
        <v>2</v>
      </c>
      <c r="Y37" s="987">
        <f>SUMIF(불량유형!$A$43:$A$222,'Model별 품질현황'!$G$37,불량유형!R43:R222)</f>
        <v>0</v>
      </c>
      <c r="Z37" s="987">
        <f>SUMIF(불량유형!$A$43:$A$222,'Model별 품질현황'!$G$37,불량유형!S43:S222)</f>
        <v>0</v>
      </c>
      <c r="AA37" s="987">
        <f>SUMIF(불량유형!$A$43:$A$222,'Model별 품질현황'!$G$37,불량유형!T43:T222)</f>
        <v>0</v>
      </c>
      <c r="AB37" s="987">
        <f>SUM(I37:AA37)</f>
        <v>4</v>
      </c>
    </row>
    <row r="38" spans="1:28">
      <c r="A38" s="44">
        <v>33</v>
      </c>
      <c r="B38" s="932" t="s">
        <v>543</v>
      </c>
      <c r="C38" s="908">
        <f>SUM('생산 현황'!C35)</f>
        <v>426</v>
      </c>
      <c r="D38" s="908">
        <f>SUM('생산 현황'!D35)</f>
        <v>4</v>
      </c>
      <c r="E38" s="901">
        <f>SUM('생산 현황'!E35)</f>
        <v>0.93896713615023475</v>
      </c>
      <c r="F38" s="991"/>
      <c r="G38" s="1067" t="str">
        <f>B5</f>
        <v>12Lf-17PT-40</v>
      </c>
      <c r="H38" s="1067"/>
      <c r="I38" s="987">
        <f>SUMIF(불량유형!$A$43:$A$222,'Model별 품질현황'!$G$38,불량유형!B43:B222)</f>
        <v>0</v>
      </c>
      <c r="J38" s="987">
        <f>SUMIF(불량유형!$A$43:$A$222,'Model별 품질현황'!$G$38,불량유형!C43:C222)</f>
        <v>0</v>
      </c>
      <c r="K38" s="987">
        <f>SUMIF(불량유형!$A$43:$A$222,'Model별 품질현황'!$G$38,불량유형!D43:D222)</f>
        <v>1</v>
      </c>
      <c r="L38" s="987">
        <f>SUMIF(불량유형!$A$43:$A$222,'Model별 품질현황'!$G$38,불량유형!E43:E222)</f>
        <v>0</v>
      </c>
      <c r="M38" s="987">
        <f>SUMIF(불량유형!$A$43:$A$222,'Model별 품질현황'!$G$38,불량유형!F43:F222)</f>
        <v>0</v>
      </c>
      <c r="N38" s="987">
        <f>SUMIF(불량유형!$A$43:$A$222,'Model별 품질현황'!$G$38,불량유형!G43:G222)</f>
        <v>0</v>
      </c>
      <c r="O38" s="987">
        <f>SUMIF(불량유형!$A$43:$A$222,'Model별 품질현황'!$G$38,불량유형!H43:H222)</f>
        <v>0</v>
      </c>
      <c r="P38" s="987">
        <f>SUMIF(불량유형!$A$43:$A$222,'Model별 품질현황'!$G$38,불량유형!I43:I222)</f>
        <v>0</v>
      </c>
      <c r="Q38" s="987">
        <f>SUMIF(불량유형!$A$43:$A$222,'Model별 품질현황'!$G$38,불량유형!J43:J222)</f>
        <v>0</v>
      </c>
      <c r="R38" s="987">
        <f>SUMIF(불량유형!$A$43:$A$222,'Model별 품질현황'!$G$38,불량유형!K43:K222)</f>
        <v>0</v>
      </c>
      <c r="S38" s="987">
        <f>SUMIF(불량유형!$A$43:$A$222,'Model별 품질현황'!$G$38,불량유형!L43:L222)</f>
        <v>2</v>
      </c>
      <c r="T38" s="987">
        <f>SUMIF(불량유형!$A$43:$A$222,'Model별 품질현황'!$G$38,불량유형!M43:M222)</f>
        <v>0</v>
      </c>
      <c r="U38" s="987">
        <f>SUMIF(불량유형!$A$43:$A$222,'Model별 품질현황'!$G$38,불량유형!N43:N222)</f>
        <v>0</v>
      </c>
      <c r="V38" s="987">
        <f>SUMIF(불량유형!$A$43:$A$222,'Model별 품질현황'!$G$38,불량유형!O43:O222)</f>
        <v>0</v>
      </c>
      <c r="W38" s="987">
        <f>SUMIF(불량유형!$A$43:$A$222,'Model별 품질현황'!$G$38,불량유형!P43:P222)</f>
        <v>0</v>
      </c>
      <c r="X38" s="987">
        <f>SUMIF(불량유형!$A$43:$A$222,'Model별 품질현황'!$G$38,불량유형!Q43:Q222)</f>
        <v>0</v>
      </c>
      <c r="Y38" s="987">
        <f>SUMIF(불량유형!$A$43:$A$222,'Model별 품질현황'!$G$38,불량유형!R43:R222)</f>
        <v>0</v>
      </c>
      <c r="Z38" s="987">
        <f>SUMIF(불량유형!$A$43:$A$222,'Model별 품질현황'!$G$38,불량유형!S43:S222)</f>
        <v>0</v>
      </c>
      <c r="AA38" s="987">
        <f>SUMIF(불량유형!$A$43:$A$222,'Model별 품질현황'!$G$38,불량유형!T43:T222)</f>
        <v>0</v>
      </c>
      <c r="AB38" s="987">
        <f>SUM(I38:AA38)</f>
        <v>3</v>
      </c>
    </row>
    <row r="39" spans="1:28">
      <c r="A39" s="44">
        <v>42</v>
      </c>
      <c r="B39" s="932" t="s">
        <v>281</v>
      </c>
      <c r="C39" s="908">
        <f>SUM('생산 현황'!C44)</f>
        <v>115</v>
      </c>
      <c r="D39" s="908">
        <f>SUM('생산 현황'!D44)</f>
        <v>1</v>
      </c>
      <c r="E39" s="901">
        <f>SUM('생산 현황'!E44)</f>
        <v>0.86956521739130432</v>
      </c>
      <c r="F39" s="991"/>
      <c r="G39" s="1067" t="s">
        <v>1495</v>
      </c>
      <c r="H39" s="1067"/>
      <c r="I39" s="983">
        <f>SUM(I36:I38)</f>
        <v>0</v>
      </c>
      <c r="J39" s="983">
        <f t="shared" ref="J39:AA39" si="0">SUM(J36:J38)</f>
        <v>0</v>
      </c>
      <c r="K39" s="983">
        <f t="shared" si="0"/>
        <v>1</v>
      </c>
      <c r="L39" s="983">
        <f t="shared" si="0"/>
        <v>0</v>
      </c>
      <c r="M39" s="983">
        <f t="shared" si="0"/>
        <v>0</v>
      </c>
      <c r="N39" s="983">
        <f t="shared" si="0"/>
        <v>0</v>
      </c>
      <c r="O39" s="983">
        <f t="shared" si="0"/>
        <v>0</v>
      </c>
      <c r="P39" s="983">
        <f t="shared" si="0"/>
        <v>2</v>
      </c>
      <c r="Q39" s="983">
        <f t="shared" si="0"/>
        <v>0</v>
      </c>
      <c r="R39" s="983">
        <f t="shared" si="0"/>
        <v>0</v>
      </c>
      <c r="S39" s="983">
        <f t="shared" si="0"/>
        <v>7</v>
      </c>
      <c r="T39" s="983">
        <f t="shared" si="0"/>
        <v>0</v>
      </c>
      <c r="U39" s="983">
        <f t="shared" si="0"/>
        <v>0</v>
      </c>
      <c r="V39" s="983">
        <f t="shared" si="0"/>
        <v>0</v>
      </c>
      <c r="W39" s="983">
        <f t="shared" si="0"/>
        <v>0</v>
      </c>
      <c r="X39" s="983">
        <f t="shared" si="0"/>
        <v>2</v>
      </c>
      <c r="Y39" s="983">
        <f t="shared" si="0"/>
        <v>0</v>
      </c>
      <c r="Z39" s="983">
        <f t="shared" si="0"/>
        <v>0</v>
      </c>
      <c r="AA39" s="983">
        <f t="shared" si="0"/>
        <v>0</v>
      </c>
      <c r="AB39" s="983">
        <f>SUM(AB36:AB38)</f>
        <v>12</v>
      </c>
    </row>
    <row r="40" spans="1:28">
      <c r="A40" s="44">
        <v>45</v>
      </c>
      <c r="B40" s="932" t="s">
        <v>282</v>
      </c>
      <c r="C40" s="908">
        <f>SUM('생산 현황'!C47)</f>
        <v>619</v>
      </c>
      <c r="D40" s="908">
        <f>SUM('생산 현황'!D47)</f>
        <v>5</v>
      </c>
      <c r="E40" s="901">
        <f>SUM('생산 현황'!E47)</f>
        <v>0.80775444264943452</v>
      </c>
      <c r="F40" s="991"/>
      <c r="G40" s="1066" t="s">
        <v>7</v>
      </c>
      <c r="H40" s="1066"/>
      <c r="I40" s="2">
        <f>IFERROR(I39/AB39*100,"0")</f>
        <v>0</v>
      </c>
      <c r="J40" s="2">
        <f>IFERROR(J39/AB39*100,"0")</f>
        <v>0</v>
      </c>
      <c r="K40" s="2">
        <f>IFERROR(K39/AB39*100,"0")</f>
        <v>8.3333333333333321</v>
      </c>
      <c r="L40" s="2">
        <f>IFERROR(L39/AB39*100,"0")</f>
        <v>0</v>
      </c>
      <c r="M40" s="2">
        <f>IFERROR(M39/AB39*100,"0")</f>
        <v>0</v>
      </c>
      <c r="N40" s="2">
        <f>IFERROR(N39/AB39*100,"0")</f>
        <v>0</v>
      </c>
      <c r="O40" s="2">
        <f>IFERROR(O39/AB39*100,"0")</f>
        <v>0</v>
      </c>
      <c r="P40" s="2">
        <f>IFERROR(P39/AB39*100,"0")</f>
        <v>16.666666666666664</v>
      </c>
      <c r="Q40" s="2">
        <f>IFERROR(Q39/AB39*100,"0")</f>
        <v>0</v>
      </c>
      <c r="R40" s="2">
        <f>IFERROR(R39/AB39*100,"0")</f>
        <v>0</v>
      </c>
      <c r="S40" s="2">
        <f>IFERROR(S39/AB39*100,"0")</f>
        <v>58.333333333333336</v>
      </c>
      <c r="T40" s="2">
        <f>IFERROR(T39/AB39*100,"0")</f>
        <v>0</v>
      </c>
      <c r="U40" s="2">
        <f>IFERROR(U39/AB39*100,"0")</f>
        <v>0</v>
      </c>
      <c r="V40" s="2">
        <f>IFERROR(V39/AB39*100,"0")</f>
        <v>0</v>
      </c>
      <c r="W40" s="2">
        <f>IFERROR(W39/AB39*100,"0")</f>
        <v>0</v>
      </c>
      <c r="X40" s="2">
        <f>IFERROR(X39/AB39*100,"0")</f>
        <v>16.666666666666664</v>
      </c>
      <c r="Y40" s="2">
        <f>IFERROR(Y39/AB39*100,"0")</f>
        <v>0</v>
      </c>
      <c r="Z40" s="2">
        <f>IFERROR(Z39/AB39*100,"0")</f>
        <v>0</v>
      </c>
      <c r="AA40" s="2">
        <f>IFERROR(AA39/AB39*100,"0")</f>
        <v>0</v>
      </c>
      <c r="AB40" s="990">
        <f>SUM(I40:AA40)</f>
        <v>100</v>
      </c>
    </row>
    <row r="41" spans="1:28">
      <c r="A41" s="44">
        <v>19</v>
      </c>
      <c r="B41" s="931" t="s">
        <v>215</v>
      </c>
      <c r="C41" s="908">
        <f>SUM('생산 현황'!C21)</f>
        <v>1058</v>
      </c>
      <c r="D41" s="908">
        <f>SUM('생산 현황'!D21)</f>
        <v>8</v>
      </c>
      <c r="E41" s="901">
        <f>SUM('생산 현황'!E21)</f>
        <v>0.75614366729678639</v>
      </c>
      <c r="F41" s="991"/>
      <c r="G41" s="1066" t="s">
        <v>8</v>
      </c>
      <c r="H41" s="1066"/>
      <c r="I41" s="2">
        <f>I40</f>
        <v>0</v>
      </c>
      <c r="J41" s="2">
        <f>I41+J40</f>
        <v>0</v>
      </c>
      <c r="K41" s="2">
        <f t="shared" ref="K41:AA41" si="1">J41+K40</f>
        <v>8.3333333333333321</v>
      </c>
      <c r="L41" s="2">
        <f t="shared" si="1"/>
        <v>8.3333333333333321</v>
      </c>
      <c r="M41" s="2">
        <f t="shared" si="1"/>
        <v>8.3333333333333321</v>
      </c>
      <c r="N41" s="2">
        <f t="shared" si="1"/>
        <v>8.3333333333333321</v>
      </c>
      <c r="O41" s="2">
        <f t="shared" si="1"/>
        <v>8.3333333333333321</v>
      </c>
      <c r="P41" s="2">
        <f t="shared" si="1"/>
        <v>24.999999999999996</v>
      </c>
      <c r="Q41" s="2">
        <f t="shared" si="1"/>
        <v>24.999999999999996</v>
      </c>
      <c r="R41" s="2">
        <f t="shared" si="1"/>
        <v>24.999999999999996</v>
      </c>
      <c r="S41" s="2">
        <f t="shared" si="1"/>
        <v>83.333333333333329</v>
      </c>
      <c r="T41" s="2">
        <f t="shared" si="1"/>
        <v>83.333333333333329</v>
      </c>
      <c r="U41" s="2">
        <f t="shared" si="1"/>
        <v>83.333333333333329</v>
      </c>
      <c r="V41" s="2">
        <f t="shared" si="1"/>
        <v>83.333333333333329</v>
      </c>
      <c r="W41" s="2">
        <f t="shared" si="1"/>
        <v>83.333333333333329</v>
      </c>
      <c r="X41" s="2">
        <f t="shared" si="1"/>
        <v>100</v>
      </c>
      <c r="Y41" s="2">
        <f t="shared" si="1"/>
        <v>100</v>
      </c>
      <c r="Z41" s="2">
        <f t="shared" si="1"/>
        <v>100</v>
      </c>
      <c r="AA41" s="2">
        <f t="shared" si="1"/>
        <v>100</v>
      </c>
      <c r="AB41" s="44"/>
    </row>
    <row r="42" spans="1:28">
      <c r="A42" s="44">
        <v>38</v>
      </c>
      <c r="B42" s="932" t="s">
        <v>278</v>
      </c>
      <c r="C42" s="908">
        <f>SUM('생산 현황'!C40)</f>
        <v>160</v>
      </c>
      <c r="D42" s="908">
        <f>SUM('생산 현황'!D40)</f>
        <v>1</v>
      </c>
      <c r="E42" s="901">
        <f>SUM('생산 현황'!E40)</f>
        <v>0.625</v>
      </c>
      <c r="F42" s="991"/>
    </row>
    <row r="43" spans="1:28">
      <c r="A43" s="44">
        <v>26</v>
      </c>
      <c r="B43" s="932" t="s">
        <v>219</v>
      </c>
      <c r="C43" s="908">
        <f>SUM('생산 현황'!C28)</f>
        <v>181</v>
      </c>
      <c r="D43" s="908">
        <f>SUM('생산 현황'!D28)</f>
        <v>1</v>
      </c>
      <c r="E43" s="901">
        <f>SUM('생산 현황'!E28)</f>
        <v>0.5524861878453039</v>
      </c>
      <c r="F43" s="991"/>
    </row>
    <row r="44" spans="1:28">
      <c r="A44" s="44">
        <v>18</v>
      </c>
      <c r="B44" s="931" t="s">
        <v>214</v>
      </c>
      <c r="C44" s="908">
        <f>SUM('생산 현황'!C20)</f>
        <v>1841</v>
      </c>
      <c r="D44" s="908">
        <f>SUM('생산 현황'!D20)</f>
        <v>10</v>
      </c>
      <c r="E44" s="901">
        <f>SUM('생산 현황'!E20)</f>
        <v>0.54318305268875611</v>
      </c>
      <c r="F44" s="991"/>
    </row>
    <row r="45" spans="1:28">
      <c r="A45" s="44">
        <v>16</v>
      </c>
      <c r="B45" s="932" t="s">
        <v>294</v>
      </c>
      <c r="C45" s="908">
        <f>SUM('생산 현황'!C18)</f>
        <v>302</v>
      </c>
      <c r="D45" s="908">
        <f>SUM('생산 현황'!D18)</f>
        <v>1</v>
      </c>
      <c r="E45" s="901">
        <f>SUM('생산 현황'!E18)</f>
        <v>0.33112582781456956</v>
      </c>
      <c r="F45" s="991"/>
    </row>
    <row r="46" spans="1:28">
      <c r="A46" s="44">
        <v>13</v>
      </c>
      <c r="B46" s="931" t="s">
        <v>210</v>
      </c>
      <c r="C46" s="908">
        <f>SUM('생산 현황'!C15)</f>
        <v>346</v>
      </c>
      <c r="D46" s="908">
        <f>SUM('생산 현황'!D15)</f>
        <v>1</v>
      </c>
      <c r="E46" s="901">
        <f>SUM('생산 현황'!E15)</f>
        <v>0.28901734104046245</v>
      </c>
      <c r="F46" s="991"/>
    </row>
    <row r="47" spans="1:28">
      <c r="A47" s="44">
        <v>1</v>
      </c>
      <c r="B47" s="931" t="s">
        <v>198</v>
      </c>
      <c r="C47" s="908">
        <f>SUM('생산 현황'!C3)</f>
        <v>0</v>
      </c>
      <c r="D47" s="908">
        <f>SUM('생산 현황'!D3)</f>
        <v>0</v>
      </c>
      <c r="E47" s="901">
        <f>SUM('생산 현황'!E3)</f>
        <v>0</v>
      </c>
      <c r="F47" s="991"/>
    </row>
    <row r="48" spans="1:28">
      <c r="A48" s="44">
        <v>2</v>
      </c>
      <c r="B48" s="931" t="s">
        <v>199</v>
      </c>
      <c r="C48" s="908">
        <f>SUM('생산 현황'!C4)</f>
        <v>0</v>
      </c>
      <c r="D48" s="908">
        <f>SUM('생산 현황'!D4)</f>
        <v>0</v>
      </c>
      <c r="E48" s="901">
        <f>SUM('생산 현황'!E4)</f>
        <v>0</v>
      </c>
      <c r="F48" s="991"/>
    </row>
    <row r="49" spans="1:6">
      <c r="A49" s="44">
        <v>3</v>
      </c>
      <c r="B49" s="931" t="s">
        <v>200</v>
      </c>
      <c r="C49" s="908">
        <f>SUM('생산 현황'!C5)</f>
        <v>0</v>
      </c>
      <c r="D49" s="908">
        <f>SUM('생산 현황'!D5)</f>
        <v>0</v>
      </c>
      <c r="E49" s="901">
        <f>SUM('생산 현황'!E5)</f>
        <v>0</v>
      </c>
      <c r="F49" s="991"/>
    </row>
    <row r="50" spans="1:6">
      <c r="A50" s="44">
        <v>4</v>
      </c>
      <c r="B50" s="931" t="s">
        <v>201</v>
      </c>
      <c r="C50" s="908">
        <f>SUM('생산 현황'!C6)</f>
        <v>0</v>
      </c>
      <c r="D50" s="908">
        <f>SUM('생산 현황'!D6)</f>
        <v>0</v>
      </c>
      <c r="E50" s="901">
        <f>SUM('생산 현황'!E6)</f>
        <v>0</v>
      </c>
      <c r="F50" s="991"/>
    </row>
    <row r="51" spans="1:6">
      <c r="A51" s="44">
        <v>5</v>
      </c>
      <c r="B51" s="931" t="s">
        <v>202</v>
      </c>
      <c r="C51" s="908">
        <f>SUM('생산 현황'!C7)</f>
        <v>0</v>
      </c>
      <c r="D51" s="908">
        <f>SUM('생산 현황'!D7)</f>
        <v>0</v>
      </c>
      <c r="E51" s="901">
        <f>SUM('생산 현황'!E7)</f>
        <v>0</v>
      </c>
      <c r="F51" s="991"/>
    </row>
    <row r="52" spans="1:6">
      <c r="A52" s="44">
        <v>6</v>
      </c>
      <c r="B52" s="931" t="s">
        <v>203</v>
      </c>
      <c r="C52" s="908">
        <f>SUM('생산 현황'!C8)</f>
        <v>0</v>
      </c>
      <c r="D52" s="908">
        <f>SUM('생산 현황'!D8)</f>
        <v>0</v>
      </c>
      <c r="E52" s="901">
        <f>SUM('생산 현황'!E8)</f>
        <v>0</v>
      </c>
      <c r="F52" s="991"/>
    </row>
    <row r="53" spans="1:6">
      <c r="A53" s="44">
        <v>7</v>
      </c>
      <c r="B53" s="931" t="s">
        <v>204</v>
      </c>
      <c r="C53" s="908">
        <f>SUM('생산 현황'!C9)</f>
        <v>0</v>
      </c>
      <c r="D53" s="908">
        <f>SUM('생산 현황'!D9)</f>
        <v>0</v>
      </c>
      <c r="E53" s="901">
        <f>SUM('생산 현황'!E9)</f>
        <v>0</v>
      </c>
      <c r="F53" s="991"/>
    </row>
    <row r="54" spans="1:6">
      <c r="A54" s="44">
        <v>8</v>
      </c>
      <c r="B54" s="931" t="s">
        <v>205</v>
      </c>
      <c r="C54" s="908">
        <f>SUM('생산 현황'!C10)</f>
        <v>0</v>
      </c>
      <c r="D54" s="908">
        <f>SUM('생산 현황'!D10)</f>
        <v>0</v>
      </c>
      <c r="E54" s="901">
        <f>SUM('생산 현황'!E10)</f>
        <v>0</v>
      </c>
      <c r="F54" s="991"/>
    </row>
    <row r="55" spans="1:6">
      <c r="A55" s="44">
        <v>9</v>
      </c>
      <c r="B55" s="931" t="s">
        <v>206</v>
      </c>
      <c r="C55" s="908">
        <f>SUM('생산 현황'!C11)</f>
        <v>0</v>
      </c>
      <c r="D55" s="908">
        <f>SUM('생산 현황'!D11)</f>
        <v>0</v>
      </c>
      <c r="E55" s="901">
        <f>SUM('생산 현황'!E11)</f>
        <v>0</v>
      </c>
      <c r="F55" s="991"/>
    </row>
    <row r="56" spans="1:6">
      <c r="A56" s="44">
        <v>10</v>
      </c>
      <c r="B56" s="931" t="s">
        <v>207</v>
      </c>
      <c r="C56" s="908">
        <f>SUM('생산 현황'!C12)</f>
        <v>0</v>
      </c>
      <c r="D56" s="908">
        <f>SUM('생산 현황'!D12)</f>
        <v>0</v>
      </c>
      <c r="E56" s="901">
        <f>SUM('생산 현황'!E12)</f>
        <v>0</v>
      </c>
      <c r="F56" s="991"/>
    </row>
    <row r="57" spans="1:6">
      <c r="A57" s="44">
        <v>11</v>
      </c>
      <c r="B57" s="931" t="s">
        <v>208</v>
      </c>
      <c r="C57" s="908">
        <f>SUM('생산 현황'!C13)</f>
        <v>0</v>
      </c>
      <c r="D57" s="908">
        <f>SUM('생산 현황'!D13)</f>
        <v>0</v>
      </c>
      <c r="E57" s="901">
        <f>SUM('생산 현황'!E13)</f>
        <v>0</v>
      </c>
      <c r="F57" s="991"/>
    </row>
    <row r="58" spans="1:6">
      <c r="A58" s="44">
        <v>12</v>
      </c>
      <c r="B58" s="931" t="s">
        <v>209</v>
      </c>
      <c r="C58" s="908">
        <f>SUM('생산 현황'!C14)</f>
        <v>11</v>
      </c>
      <c r="D58" s="908">
        <f>SUM('생산 현황'!D14)</f>
        <v>0</v>
      </c>
      <c r="E58" s="901">
        <f>SUM('생산 현황'!E14)</f>
        <v>0</v>
      </c>
      <c r="F58" s="991"/>
    </row>
    <row r="59" spans="1:6">
      <c r="A59" s="44">
        <v>14</v>
      </c>
      <c r="B59" s="931" t="s">
        <v>211</v>
      </c>
      <c r="C59" s="908">
        <f>SUM('생산 현황'!C16)</f>
        <v>0</v>
      </c>
      <c r="D59" s="908">
        <f>SUM('생산 현황'!D16)</f>
        <v>0</v>
      </c>
      <c r="E59" s="901">
        <f>SUM('생산 현황'!E16)</f>
        <v>0</v>
      </c>
      <c r="F59" s="991"/>
    </row>
    <row r="60" spans="1:6">
      <c r="A60" s="44">
        <v>15</v>
      </c>
      <c r="B60" s="931" t="s">
        <v>212</v>
      </c>
      <c r="C60" s="908">
        <f>SUM('생산 현황'!C17)</f>
        <v>0</v>
      </c>
      <c r="D60" s="908">
        <f>SUM('생산 현황'!D17)</f>
        <v>0</v>
      </c>
      <c r="E60" s="901">
        <f>SUM('생산 현황'!E17)</f>
        <v>0</v>
      </c>
      <c r="F60" s="991"/>
    </row>
    <row r="61" spans="1:6">
      <c r="A61" s="44">
        <v>17</v>
      </c>
      <c r="B61" s="931" t="s">
        <v>213</v>
      </c>
      <c r="C61" s="908">
        <f>SUM('생산 현황'!C19)</f>
        <v>1</v>
      </c>
      <c r="D61" s="908">
        <f>SUM('생산 현황'!D19)</f>
        <v>0</v>
      </c>
      <c r="E61" s="901">
        <f>SUM('생산 현황'!E19)</f>
        <v>0</v>
      </c>
      <c r="F61" s="991"/>
    </row>
    <row r="62" spans="1:6">
      <c r="A62" s="44">
        <v>20</v>
      </c>
      <c r="B62" s="931" t="s">
        <v>985</v>
      </c>
      <c r="C62" s="908">
        <f>SUM('생산 현황'!C22)</f>
        <v>10</v>
      </c>
      <c r="D62" s="908">
        <f>SUM('생산 현황'!D22)</f>
        <v>0</v>
      </c>
      <c r="E62" s="901">
        <f>SUM('생산 현황'!E22)</f>
        <v>0</v>
      </c>
      <c r="F62" s="991"/>
    </row>
    <row r="63" spans="1:6">
      <c r="A63" s="44">
        <v>21</v>
      </c>
      <c r="B63" s="932" t="s">
        <v>272</v>
      </c>
      <c r="C63" s="908">
        <f>SUM('생산 현황'!C23)</f>
        <v>0</v>
      </c>
      <c r="D63" s="908">
        <f>SUM('생산 현황'!D23)</f>
        <v>0</v>
      </c>
      <c r="E63" s="901">
        <f>SUM('생산 현황'!E23)</f>
        <v>0</v>
      </c>
      <c r="F63" s="991"/>
    </row>
    <row r="64" spans="1:6">
      <c r="A64" s="44">
        <v>22</v>
      </c>
      <c r="B64" s="931" t="s">
        <v>216</v>
      </c>
      <c r="C64" s="908">
        <f>SUM('생산 현황'!C24)</f>
        <v>0</v>
      </c>
      <c r="D64" s="908">
        <f>SUM('생산 현황'!D24)</f>
        <v>0</v>
      </c>
      <c r="E64" s="901">
        <f>SUM('생산 현황'!E24)</f>
        <v>0</v>
      </c>
      <c r="F64" s="991"/>
    </row>
    <row r="65" spans="1:6">
      <c r="A65" s="44">
        <v>24</v>
      </c>
      <c r="B65" s="932" t="s">
        <v>218</v>
      </c>
      <c r="C65" s="908">
        <f>SUM('생산 현황'!C26)</f>
        <v>10</v>
      </c>
      <c r="D65" s="908">
        <f>SUM('생산 현황'!D26)</f>
        <v>0</v>
      </c>
      <c r="E65" s="901">
        <f>SUM('생산 현황'!E26)</f>
        <v>0</v>
      </c>
      <c r="F65" s="991"/>
    </row>
    <row r="66" spans="1:6">
      <c r="A66" s="44">
        <v>25</v>
      </c>
      <c r="B66" s="932" t="s">
        <v>553</v>
      </c>
      <c r="C66" s="908">
        <f>SUM('생산 현황'!C27)</f>
        <v>0</v>
      </c>
      <c r="D66" s="908">
        <f>SUM('생산 현황'!D27)</f>
        <v>0</v>
      </c>
      <c r="E66" s="901">
        <f>SUM('생산 현황'!E27)</f>
        <v>0</v>
      </c>
      <c r="F66" s="991"/>
    </row>
    <row r="67" spans="1:6">
      <c r="A67" s="44">
        <v>27</v>
      </c>
      <c r="B67" s="932" t="s">
        <v>220</v>
      </c>
      <c r="C67" s="908">
        <f>SUM('생산 현황'!C29)</f>
        <v>71</v>
      </c>
      <c r="D67" s="908">
        <f>SUM('생산 현황'!D29)</f>
        <v>0</v>
      </c>
      <c r="E67" s="901">
        <f>SUM('생산 현황'!E29)</f>
        <v>0</v>
      </c>
      <c r="F67" s="991"/>
    </row>
    <row r="68" spans="1:6">
      <c r="A68" s="44">
        <v>28</v>
      </c>
      <c r="B68" s="932" t="s">
        <v>221</v>
      </c>
      <c r="C68" s="908">
        <f>SUM('생산 현황'!C30)</f>
        <v>40</v>
      </c>
      <c r="D68" s="908">
        <f>SUM('생산 현황'!D30)</f>
        <v>0</v>
      </c>
      <c r="E68" s="901">
        <f>SUM('생산 현황'!E30)</f>
        <v>0</v>
      </c>
      <c r="F68" s="991"/>
    </row>
    <row r="69" spans="1:6">
      <c r="A69" s="44">
        <v>29</v>
      </c>
      <c r="B69" s="931" t="s">
        <v>222</v>
      </c>
      <c r="C69" s="908">
        <f>SUM('생산 현황'!C31)</f>
        <v>20</v>
      </c>
      <c r="D69" s="908">
        <f>SUM('생산 현황'!D31)</f>
        <v>0</v>
      </c>
      <c r="E69" s="901">
        <f>SUM('생산 현황'!E31)</f>
        <v>0</v>
      </c>
      <c r="F69" s="991"/>
    </row>
    <row r="70" spans="1:6">
      <c r="A70" s="44">
        <v>30</v>
      </c>
      <c r="B70" s="932" t="s">
        <v>223</v>
      </c>
      <c r="C70" s="908">
        <f>SUM('생산 현황'!C32)</f>
        <v>10</v>
      </c>
      <c r="D70" s="908">
        <f>SUM('생산 현황'!D32)</f>
        <v>0</v>
      </c>
      <c r="E70" s="901">
        <f>SUM('생산 현황'!E32)</f>
        <v>0</v>
      </c>
      <c r="F70" s="991"/>
    </row>
    <row r="71" spans="1:6">
      <c r="A71" s="44">
        <v>31</v>
      </c>
      <c r="B71" s="932" t="s">
        <v>562</v>
      </c>
      <c r="C71" s="908">
        <f>SUM('생산 현황'!C33)</f>
        <v>0</v>
      </c>
      <c r="D71" s="908">
        <f>SUM('생산 현황'!D33)</f>
        <v>0</v>
      </c>
      <c r="E71" s="901">
        <f>SUM('생산 현황'!E33)</f>
        <v>0</v>
      </c>
      <c r="F71" s="991"/>
    </row>
    <row r="72" spans="1:6">
      <c r="A72" s="44">
        <v>32</v>
      </c>
      <c r="B72" s="932" t="s">
        <v>306</v>
      </c>
      <c r="C72" s="908">
        <f>SUM('생산 현황'!C34)</f>
        <v>0</v>
      </c>
      <c r="D72" s="908">
        <f>SUM('생산 현황'!D34)</f>
        <v>0</v>
      </c>
      <c r="E72" s="901">
        <f>SUM('생산 현황'!E34)</f>
        <v>0</v>
      </c>
      <c r="F72" s="991"/>
    </row>
    <row r="73" spans="1:6">
      <c r="A73" s="44">
        <v>34</v>
      </c>
      <c r="B73" s="932" t="s">
        <v>318</v>
      </c>
      <c r="C73" s="908">
        <f>SUM('생산 현황'!C36)</f>
        <v>0</v>
      </c>
      <c r="D73" s="908">
        <f>SUM('생산 현황'!D36)</f>
        <v>0</v>
      </c>
      <c r="E73" s="901">
        <f>SUM('생산 현황'!E36)</f>
        <v>0</v>
      </c>
      <c r="F73" s="991"/>
    </row>
    <row r="74" spans="1:6">
      <c r="A74" s="44">
        <v>35</v>
      </c>
      <c r="B74" s="932" t="s">
        <v>319</v>
      </c>
      <c r="C74" s="908">
        <f>SUM('생산 현황'!C37)</f>
        <v>0</v>
      </c>
      <c r="D74" s="908">
        <f>SUM('생산 현황'!D37)</f>
        <v>0</v>
      </c>
      <c r="E74" s="901">
        <f>SUM('생산 현황'!E37)</f>
        <v>0</v>
      </c>
      <c r="F74" s="991"/>
    </row>
    <row r="75" spans="1:6">
      <c r="A75" s="44">
        <v>36</v>
      </c>
      <c r="B75" s="932" t="s">
        <v>320</v>
      </c>
      <c r="C75" s="908">
        <f>SUM('생산 현황'!C38)</f>
        <v>0</v>
      </c>
      <c r="D75" s="908">
        <f>SUM('생산 현황'!D38)</f>
        <v>0</v>
      </c>
      <c r="E75" s="901">
        <f>SUM('생산 현황'!E38)</f>
        <v>0</v>
      </c>
      <c r="F75" s="991"/>
    </row>
    <row r="76" spans="1:6">
      <c r="A76" s="44">
        <v>37</v>
      </c>
      <c r="B76" s="932" t="s">
        <v>321</v>
      </c>
      <c r="C76" s="908">
        <f>SUM('생산 현황'!C39)</f>
        <v>0</v>
      </c>
      <c r="D76" s="908">
        <f>SUM('생산 현황'!D39)</f>
        <v>0</v>
      </c>
      <c r="E76" s="901">
        <f>SUM('생산 현황'!E39)</f>
        <v>0</v>
      </c>
      <c r="F76" s="991"/>
    </row>
    <row r="77" spans="1:6">
      <c r="A77" s="44">
        <v>40</v>
      </c>
      <c r="B77" s="932" t="s">
        <v>280</v>
      </c>
      <c r="C77" s="908">
        <f>SUM('생산 현황'!C42)</f>
        <v>44</v>
      </c>
      <c r="D77" s="908">
        <f>SUM('생산 현황'!D42)</f>
        <v>0</v>
      </c>
      <c r="E77" s="901">
        <f>SUM('생산 현황'!E42)</f>
        <v>0</v>
      </c>
      <c r="F77" s="991"/>
    </row>
    <row r="78" spans="1:6">
      <c r="A78" s="44">
        <v>41</v>
      </c>
      <c r="B78" s="932" t="s">
        <v>855</v>
      </c>
      <c r="C78" s="908">
        <f>SUM('생산 현황'!C43)</f>
        <v>35</v>
      </c>
      <c r="D78" s="908">
        <f>SUM('생산 현황'!D43)</f>
        <v>0</v>
      </c>
      <c r="E78" s="901">
        <f>SUM('생산 현황'!E43)</f>
        <v>0</v>
      </c>
      <c r="F78" s="991"/>
    </row>
    <row r="79" spans="1:6">
      <c r="A79" s="44">
        <v>43</v>
      </c>
      <c r="B79" s="932" t="s">
        <v>1367</v>
      </c>
      <c r="C79" s="908">
        <f>SUM('생산 현황'!C45)</f>
        <v>0</v>
      </c>
      <c r="D79" s="908">
        <f>SUM('생산 현황'!D45)</f>
        <v>0</v>
      </c>
      <c r="E79" s="901">
        <f>SUM('생산 현황'!E45)</f>
        <v>0</v>
      </c>
      <c r="F79" s="991"/>
    </row>
    <row r="80" spans="1:6">
      <c r="A80" s="44">
        <v>44</v>
      </c>
      <c r="B80" s="932" t="s">
        <v>1366</v>
      </c>
      <c r="C80" s="908">
        <f>SUM('생산 현황'!C46)</f>
        <v>30</v>
      </c>
      <c r="D80" s="908">
        <f>SUM('생산 현황'!D46)</f>
        <v>0</v>
      </c>
      <c r="E80" s="901">
        <f>SUM('생산 현황'!E46)</f>
        <v>0</v>
      </c>
      <c r="F80" s="991"/>
    </row>
    <row r="81" spans="1:6">
      <c r="A81" s="44">
        <v>47</v>
      </c>
      <c r="B81" s="932" t="s">
        <v>1368</v>
      </c>
      <c r="C81" s="908">
        <f>SUM('생산 현황'!C49)</f>
        <v>0</v>
      </c>
      <c r="D81" s="908">
        <f>SUM('생산 현황'!D49)</f>
        <v>0</v>
      </c>
      <c r="E81" s="901">
        <f>SUM('생산 현황'!E49)</f>
        <v>0</v>
      </c>
      <c r="F81" s="991"/>
    </row>
    <row r="82" spans="1:6">
      <c r="A82" s="44">
        <v>48</v>
      </c>
      <c r="B82" s="932" t="s">
        <v>1369</v>
      </c>
      <c r="C82" s="908">
        <f>SUM('생산 현황'!C50)</f>
        <v>0</v>
      </c>
      <c r="D82" s="908">
        <f>SUM('생산 현황'!D50)</f>
        <v>0</v>
      </c>
      <c r="E82" s="901">
        <f>SUM('생산 현황'!E50)</f>
        <v>0</v>
      </c>
      <c r="F82" s="991"/>
    </row>
    <row r="83" spans="1:6">
      <c r="A83" s="44">
        <v>51</v>
      </c>
      <c r="B83" s="932" t="s">
        <v>286</v>
      </c>
      <c r="C83" s="908">
        <f>SUM('생산 현황'!C53)</f>
        <v>15</v>
      </c>
      <c r="D83" s="908">
        <f>SUM('생산 현황'!D53)</f>
        <v>0</v>
      </c>
      <c r="E83" s="901">
        <f>SUM('생산 현황'!E53)</f>
        <v>0</v>
      </c>
      <c r="F83" s="991"/>
    </row>
    <row r="84" spans="1:6">
      <c r="A84" s="44">
        <v>52</v>
      </c>
      <c r="B84" s="932" t="s">
        <v>854</v>
      </c>
      <c r="C84" s="908">
        <f>SUM('생산 현황'!C54)</f>
        <v>14</v>
      </c>
      <c r="D84" s="908">
        <f>SUM('생산 현황'!D54)</f>
        <v>0</v>
      </c>
      <c r="E84" s="901">
        <f>SUM('생산 현황'!E54)</f>
        <v>0</v>
      </c>
      <c r="F84" s="991"/>
    </row>
    <row r="85" spans="1:6">
      <c r="A85" s="44">
        <v>54</v>
      </c>
      <c r="B85" s="932" t="s">
        <v>576</v>
      </c>
      <c r="C85" s="908">
        <f>SUM('생산 현황'!C56)</f>
        <v>0</v>
      </c>
      <c r="D85" s="908">
        <f>SUM('생산 현황'!D56)</f>
        <v>0</v>
      </c>
      <c r="E85" s="901">
        <f>SUM('생산 현황'!E56)</f>
        <v>0</v>
      </c>
      <c r="F85" s="991"/>
    </row>
    <row r="86" spans="1:6">
      <c r="A86" s="44">
        <v>56</v>
      </c>
      <c r="B86" s="932" t="s">
        <v>584</v>
      </c>
      <c r="C86" s="908">
        <f>SUM('생산 현황'!C58)</f>
        <v>50</v>
      </c>
      <c r="D86" s="908">
        <f>SUM('생산 현황'!D58)</f>
        <v>0</v>
      </c>
      <c r="E86" s="901">
        <f>SUM('생산 현황'!E58)</f>
        <v>0</v>
      </c>
      <c r="F86" s="991"/>
    </row>
    <row r="87" spans="1:6">
      <c r="A87" s="44">
        <v>57</v>
      </c>
      <c r="B87" s="932" t="s">
        <v>585</v>
      </c>
      <c r="C87" s="908">
        <f>SUM('생산 현황'!C59)</f>
        <v>40</v>
      </c>
      <c r="D87" s="908">
        <f>SUM('생산 현황'!D59)</f>
        <v>0</v>
      </c>
      <c r="E87" s="901">
        <f>SUM('생산 현황'!E59)</f>
        <v>0</v>
      </c>
      <c r="F87" s="991"/>
    </row>
    <row r="88" spans="1:6">
      <c r="A88" s="44">
        <v>59</v>
      </c>
      <c r="B88" s="931" t="s">
        <v>835</v>
      </c>
      <c r="C88" s="908">
        <f>SUM('생산 현황'!C61)</f>
        <v>5</v>
      </c>
      <c r="D88" s="908">
        <f>SUM('생산 현황'!D61)</f>
        <v>0</v>
      </c>
      <c r="E88" s="901">
        <f>SUM('생산 현황'!E61)</f>
        <v>0</v>
      </c>
      <c r="F88" s="991"/>
    </row>
    <row r="89" spans="1:6">
      <c r="A89" s="44">
        <v>60</v>
      </c>
      <c r="B89" s="932" t="s">
        <v>299</v>
      </c>
      <c r="C89" s="908">
        <f>SUM('생산 현황'!C62)</f>
        <v>0</v>
      </c>
      <c r="D89" s="908">
        <f>SUM('생산 현황'!D62)</f>
        <v>0</v>
      </c>
      <c r="E89" s="901">
        <f>SUM('생산 현황'!E62)</f>
        <v>0</v>
      </c>
      <c r="F89" s="991"/>
    </row>
    <row r="90" spans="1:6">
      <c r="A90" s="44">
        <v>61</v>
      </c>
      <c r="B90" s="932" t="s">
        <v>359</v>
      </c>
      <c r="C90" s="908">
        <f>SUM('생산 현황'!C63)</f>
        <v>0</v>
      </c>
      <c r="D90" s="908">
        <f>SUM('생산 현황'!D63)</f>
        <v>0</v>
      </c>
      <c r="E90" s="901">
        <f>SUM('생산 현황'!E63)</f>
        <v>0</v>
      </c>
      <c r="F90" s="991"/>
    </row>
    <row r="91" spans="1:6">
      <c r="A91" s="44">
        <v>62</v>
      </c>
      <c r="B91" s="932" t="s">
        <v>300</v>
      </c>
      <c r="C91" s="908">
        <f>SUM('생산 현황'!C64)</f>
        <v>70</v>
      </c>
      <c r="D91" s="908">
        <f>SUM('생산 현황'!D64)</f>
        <v>0</v>
      </c>
      <c r="E91" s="901">
        <f>SUM('생산 현황'!E64)</f>
        <v>0</v>
      </c>
      <c r="F91" s="991"/>
    </row>
    <row r="92" spans="1:6">
      <c r="A92" s="44">
        <v>63</v>
      </c>
      <c r="B92" s="932" t="s">
        <v>301</v>
      </c>
      <c r="C92" s="908">
        <f>SUM('생산 현황'!C65)</f>
        <v>30</v>
      </c>
      <c r="D92" s="908">
        <f>SUM('생산 현황'!D65)</f>
        <v>0</v>
      </c>
      <c r="E92" s="901">
        <f>SUM('생산 현황'!E65)</f>
        <v>0</v>
      </c>
      <c r="F92" s="991"/>
    </row>
    <row r="93" spans="1:6">
      <c r="A93" s="44">
        <v>64</v>
      </c>
      <c r="B93" s="932" t="s">
        <v>302</v>
      </c>
      <c r="C93" s="908">
        <f>SUM('생산 현황'!C66)</f>
        <v>10</v>
      </c>
      <c r="D93" s="908">
        <f>SUM('생산 현황'!D66)</f>
        <v>0</v>
      </c>
      <c r="E93" s="901">
        <f>SUM('생산 현황'!E66)</f>
        <v>0</v>
      </c>
      <c r="F93" s="991"/>
    </row>
    <row r="94" spans="1:6">
      <c r="A94" s="44">
        <v>65</v>
      </c>
      <c r="B94" s="932" t="s">
        <v>303</v>
      </c>
      <c r="C94" s="908">
        <f>SUM('생산 현황'!C67)</f>
        <v>81</v>
      </c>
      <c r="D94" s="908">
        <f>SUM('생산 현황'!D67)</f>
        <v>0</v>
      </c>
      <c r="E94" s="901">
        <f>SUM('생산 현황'!E67)</f>
        <v>0</v>
      </c>
      <c r="F94" s="991"/>
    </row>
    <row r="95" spans="1:6">
      <c r="A95" s="44">
        <v>66</v>
      </c>
      <c r="B95" s="932" t="s">
        <v>358</v>
      </c>
      <c r="C95" s="908">
        <f>SUM('생산 현황'!C68)</f>
        <v>0</v>
      </c>
      <c r="D95" s="908">
        <f>SUM('생산 현황'!D68)</f>
        <v>0</v>
      </c>
      <c r="E95" s="901">
        <f>SUM('생산 현황'!E68)</f>
        <v>0</v>
      </c>
      <c r="F95" s="991"/>
    </row>
    <row r="96" spans="1:6">
      <c r="A96" s="44">
        <v>67</v>
      </c>
      <c r="B96" s="932" t="s">
        <v>322</v>
      </c>
      <c r="C96" s="908">
        <f>SUM('생산 현황'!C69)</f>
        <v>0</v>
      </c>
      <c r="D96" s="908">
        <f>SUM('생산 현황'!D69)</f>
        <v>0</v>
      </c>
      <c r="E96" s="901">
        <f>SUM('생산 현황'!E69)</f>
        <v>0</v>
      </c>
      <c r="F96" s="991"/>
    </row>
    <row r="97" spans="1:6">
      <c r="A97" s="44">
        <v>69</v>
      </c>
      <c r="B97" s="932" t="s">
        <v>1024</v>
      </c>
      <c r="C97" s="908">
        <f>SUM('생산 현황'!C71)</f>
        <v>30</v>
      </c>
      <c r="D97" s="908">
        <f>SUM('생산 현황'!D71)</f>
        <v>0</v>
      </c>
      <c r="E97" s="901">
        <f>SUM('생산 현황'!E71)</f>
        <v>0</v>
      </c>
      <c r="F97" s="991"/>
    </row>
    <row r="98" spans="1:6">
      <c r="A98" s="44">
        <v>70</v>
      </c>
      <c r="B98" s="932" t="s">
        <v>224</v>
      </c>
      <c r="C98" s="908">
        <f>SUM('생산 현황'!C72)</f>
        <v>0</v>
      </c>
      <c r="D98" s="908">
        <f>SUM('생산 현황'!D72)</f>
        <v>0</v>
      </c>
      <c r="E98" s="901">
        <f>SUM('생산 현황'!E72)</f>
        <v>0</v>
      </c>
      <c r="F98" s="991"/>
    </row>
    <row r="99" spans="1:6">
      <c r="A99" s="44">
        <v>71</v>
      </c>
      <c r="B99" s="932" t="s">
        <v>225</v>
      </c>
      <c r="C99" s="908">
        <f>SUM('생산 현황'!C73)</f>
        <v>0</v>
      </c>
      <c r="D99" s="908">
        <f>SUM('생산 현황'!D73)</f>
        <v>0</v>
      </c>
      <c r="E99" s="901">
        <f>SUM('생산 현황'!E73)</f>
        <v>0</v>
      </c>
      <c r="F99" s="991"/>
    </row>
    <row r="100" spans="1:6">
      <c r="A100" s="44">
        <v>72</v>
      </c>
      <c r="B100" s="932" t="s">
        <v>226</v>
      </c>
      <c r="C100" s="908">
        <f>SUM('생산 현황'!C74)</f>
        <v>0</v>
      </c>
      <c r="D100" s="908">
        <f>SUM('생산 현황'!D74)</f>
        <v>0</v>
      </c>
      <c r="E100" s="901">
        <f>SUM('생산 현황'!E74)</f>
        <v>0</v>
      </c>
      <c r="F100" s="991"/>
    </row>
    <row r="101" spans="1:6">
      <c r="A101" s="44">
        <v>74</v>
      </c>
      <c r="B101" s="932" t="s">
        <v>228</v>
      </c>
      <c r="C101" s="908">
        <f>SUM('생산 현황'!C76)</f>
        <v>0</v>
      </c>
      <c r="D101" s="908">
        <f>SUM('생산 현황'!D76)</f>
        <v>0</v>
      </c>
      <c r="E101" s="901">
        <f>SUM('생산 현황'!E76)</f>
        <v>0</v>
      </c>
      <c r="F101" s="991"/>
    </row>
    <row r="102" spans="1:6">
      <c r="A102" s="44">
        <v>75</v>
      </c>
      <c r="B102" s="932" t="s">
        <v>229</v>
      </c>
      <c r="C102" s="908">
        <f>SUM('생산 현황'!C77)</f>
        <v>0</v>
      </c>
      <c r="D102" s="908">
        <f>SUM('생산 현황'!D77)</f>
        <v>0</v>
      </c>
      <c r="E102" s="901">
        <f>SUM('생산 현황'!E77)</f>
        <v>0</v>
      </c>
      <c r="F102" s="991"/>
    </row>
    <row r="103" spans="1:6">
      <c r="A103" s="44">
        <v>76</v>
      </c>
      <c r="B103" s="932" t="s">
        <v>230</v>
      </c>
      <c r="C103" s="908">
        <f>SUM('생산 현황'!C78)</f>
        <v>2</v>
      </c>
      <c r="D103" s="908">
        <f>SUM('생산 현황'!D78)</f>
        <v>0</v>
      </c>
      <c r="E103" s="901">
        <f>SUM('생산 현황'!E78)</f>
        <v>0</v>
      </c>
      <c r="F103" s="991"/>
    </row>
    <row r="104" spans="1:6">
      <c r="A104" s="44">
        <v>78</v>
      </c>
      <c r="B104" s="932" t="s">
        <v>1345</v>
      </c>
      <c r="C104" s="908">
        <f>SUM('생산 현황'!C80)</f>
        <v>50</v>
      </c>
      <c r="D104" s="908">
        <f>SUM('생산 현황'!D80)</f>
        <v>0</v>
      </c>
      <c r="E104" s="901">
        <f>SUM('생산 현황'!E80)</f>
        <v>0</v>
      </c>
      <c r="F104" s="991"/>
    </row>
    <row r="105" spans="1:6">
      <c r="A105" s="44">
        <v>79</v>
      </c>
      <c r="B105" s="932" t="s">
        <v>232</v>
      </c>
      <c r="C105" s="908">
        <f>SUM('생산 현황'!C81)</f>
        <v>0</v>
      </c>
      <c r="D105" s="908">
        <f>SUM('생산 현황'!D81)</f>
        <v>0</v>
      </c>
      <c r="E105" s="901">
        <f>SUM('생산 현황'!E81)</f>
        <v>0</v>
      </c>
      <c r="F105" s="991"/>
    </row>
    <row r="106" spans="1:6">
      <c r="A106" s="44">
        <v>81</v>
      </c>
      <c r="B106" s="932" t="s">
        <v>234</v>
      </c>
      <c r="C106" s="908">
        <f>SUM('생산 현황'!C83)</f>
        <v>0</v>
      </c>
      <c r="D106" s="908">
        <f>SUM('생산 현황'!D83)</f>
        <v>0</v>
      </c>
      <c r="E106" s="901">
        <f>SUM('생산 현황'!E83)</f>
        <v>0</v>
      </c>
      <c r="F106" s="991"/>
    </row>
    <row r="107" spans="1:6">
      <c r="A107" s="44">
        <v>82</v>
      </c>
      <c r="B107" s="932" t="s">
        <v>235</v>
      </c>
      <c r="C107" s="908">
        <f>SUM('생산 현황'!C84)</f>
        <v>10</v>
      </c>
      <c r="D107" s="908">
        <f>SUM('생산 현황'!D84)</f>
        <v>0</v>
      </c>
      <c r="E107" s="901">
        <f>SUM('생산 현황'!E84)</f>
        <v>0</v>
      </c>
      <c r="F107" s="991"/>
    </row>
    <row r="108" spans="1:6">
      <c r="A108" s="44">
        <v>83</v>
      </c>
      <c r="B108" s="932" t="s">
        <v>236</v>
      </c>
      <c r="C108" s="908">
        <f>SUM('생산 현황'!C85)</f>
        <v>0</v>
      </c>
      <c r="D108" s="908">
        <f>SUM('생산 현황'!D85)</f>
        <v>0</v>
      </c>
      <c r="E108" s="901">
        <f>SUM('생산 현황'!E85)</f>
        <v>0</v>
      </c>
      <c r="F108" s="991"/>
    </row>
    <row r="109" spans="1:6">
      <c r="A109" s="44">
        <v>84</v>
      </c>
      <c r="B109" s="932" t="s">
        <v>237</v>
      </c>
      <c r="C109" s="908">
        <f>SUM('생산 현황'!C86)</f>
        <v>0</v>
      </c>
      <c r="D109" s="908">
        <f>SUM('생산 현황'!D86)</f>
        <v>0</v>
      </c>
      <c r="E109" s="901">
        <f>SUM('생산 현황'!E86)</f>
        <v>0</v>
      </c>
      <c r="F109" s="991"/>
    </row>
    <row r="110" spans="1:6">
      <c r="A110" s="44">
        <v>85</v>
      </c>
      <c r="B110" s="932" t="s">
        <v>238</v>
      </c>
      <c r="C110" s="908">
        <f>SUM('생산 현황'!C87)</f>
        <v>0</v>
      </c>
      <c r="D110" s="908">
        <f>SUM('생산 현황'!D87)</f>
        <v>0</v>
      </c>
      <c r="E110" s="901">
        <f>SUM('생산 현황'!E87)</f>
        <v>0</v>
      </c>
      <c r="F110" s="991"/>
    </row>
    <row r="111" spans="1:6">
      <c r="A111" s="44">
        <v>87</v>
      </c>
      <c r="B111" s="932" t="s">
        <v>240</v>
      </c>
      <c r="C111" s="908">
        <f>SUM('생산 현황'!C89)</f>
        <v>0</v>
      </c>
      <c r="D111" s="908">
        <f>SUM('생산 현황'!D89)</f>
        <v>0</v>
      </c>
      <c r="E111" s="901">
        <f>SUM('생산 현황'!E89)</f>
        <v>0</v>
      </c>
      <c r="F111" s="991"/>
    </row>
    <row r="112" spans="1:6">
      <c r="A112" s="44">
        <v>88</v>
      </c>
      <c r="B112" s="932" t="s">
        <v>241</v>
      </c>
      <c r="C112" s="908">
        <f>SUM('생산 현황'!C90)</f>
        <v>0</v>
      </c>
      <c r="D112" s="908">
        <f>SUM('생산 현황'!D90)</f>
        <v>0</v>
      </c>
      <c r="E112" s="901">
        <f>SUM('생산 현황'!E90)</f>
        <v>0</v>
      </c>
      <c r="F112" s="991"/>
    </row>
    <row r="113" spans="1:6">
      <c r="A113" s="44">
        <v>89</v>
      </c>
      <c r="B113" s="932" t="s">
        <v>242</v>
      </c>
      <c r="C113" s="908">
        <f>SUM('생산 현황'!C91)</f>
        <v>0</v>
      </c>
      <c r="D113" s="908">
        <f>SUM('생산 현황'!D91)</f>
        <v>0</v>
      </c>
      <c r="E113" s="901">
        <f>SUM('생산 현황'!E91)</f>
        <v>0</v>
      </c>
      <c r="F113" s="991"/>
    </row>
    <row r="114" spans="1:6">
      <c r="A114" s="44">
        <v>90</v>
      </c>
      <c r="B114" s="932" t="s">
        <v>243</v>
      </c>
      <c r="C114" s="908">
        <f>SUM('생산 현황'!C92)</f>
        <v>0</v>
      </c>
      <c r="D114" s="908">
        <f>SUM('생산 현황'!D92)</f>
        <v>0</v>
      </c>
      <c r="E114" s="901">
        <f>SUM('생산 현황'!E92)</f>
        <v>0</v>
      </c>
      <c r="F114" s="991"/>
    </row>
    <row r="115" spans="1:6">
      <c r="A115" s="44">
        <v>91</v>
      </c>
      <c r="B115" s="932" t="s">
        <v>244</v>
      </c>
      <c r="C115" s="908">
        <f>SUM('생산 현황'!C93)</f>
        <v>0</v>
      </c>
      <c r="D115" s="908">
        <f>SUM('생산 현황'!D93)</f>
        <v>0</v>
      </c>
      <c r="E115" s="901">
        <f>SUM('생산 현황'!E93)</f>
        <v>0</v>
      </c>
      <c r="F115" s="991"/>
    </row>
    <row r="116" spans="1:6">
      <c r="A116" s="44">
        <v>92</v>
      </c>
      <c r="B116" s="932" t="s">
        <v>245</v>
      </c>
      <c r="C116" s="908">
        <f>SUM('생산 현황'!C94)</f>
        <v>0</v>
      </c>
      <c r="D116" s="908">
        <f>SUM('생산 현황'!D94)</f>
        <v>0</v>
      </c>
      <c r="E116" s="901">
        <f>SUM('생산 현황'!E94)</f>
        <v>0</v>
      </c>
      <c r="F116" s="991"/>
    </row>
    <row r="117" spans="1:6">
      <c r="A117" s="44">
        <v>93</v>
      </c>
      <c r="B117" s="932" t="s">
        <v>246</v>
      </c>
      <c r="C117" s="908">
        <f>SUM('생산 현황'!C95)</f>
        <v>0</v>
      </c>
      <c r="D117" s="908">
        <f>SUM('생산 현황'!D95)</f>
        <v>0</v>
      </c>
      <c r="E117" s="901">
        <f>SUM('생산 현황'!E95)</f>
        <v>0</v>
      </c>
      <c r="F117" s="991"/>
    </row>
    <row r="118" spans="1:6">
      <c r="A118" s="44">
        <v>94</v>
      </c>
      <c r="B118" s="932" t="s">
        <v>247</v>
      </c>
      <c r="C118" s="908">
        <f>SUM('생산 현황'!C96)</f>
        <v>0</v>
      </c>
      <c r="D118" s="908">
        <f>SUM('생산 현황'!D96)</f>
        <v>0</v>
      </c>
      <c r="E118" s="901">
        <f>SUM('생산 현황'!E96)</f>
        <v>0</v>
      </c>
      <c r="F118" s="991"/>
    </row>
    <row r="119" spans="1:6">
      <c r="A119" s="44">
        <v>95</v>
      </c>
      <c r="B119" s="932" t="s">
        <v>248</v>
      </c>
      <c r="C119" s="908">
        <f>SUM('생산 현황'!C97)</f>
        <v>0</v>
      </c>
      <c r="D119" s="908">
        <f>SUM('생산 현황'!D97)</f>
        <v>0</v>
      </c>
      <c r="E119" s="901">
        <f>SUM('생산 현황'!E97)</f>
        <v>0</v>
      </c>
      <c r="F119" s="991"/>
    </row>
    <row r="120" spans="1:6">
      <c r="A120" s="44">
        <v>96</v>
      </c>
      <c r="B120" s="932" t="s">
        <v>249</v>
      </c>
      <c r="C120" s="908">
        <f>SUM('생산 현황'!C98)</f>
        <v>0</v>
      </c>
      <c r="D120" s="908">
        <f>SUM('생산 현황'!D98)</f>
        <v>0</v>
      </c>
      <c r="E120" s="901">
        <f>SUM('생산 현황'!E98)</f>
        <v>0</v>
      </c>
      <c r="F120" s="991"/>
    </row>
    <row r="121" spans="1:6">
      <c r="A121" s="44">
        <v>97</v>
      </c>
      <c r="B121" s="933" t="s">
        <v>250</v>
      </c>
      <c r="C121" s="908">
        <f>SUM('생산 현황'!C99)</f>
        <v>0</v>
      </c>
      <c r="D121" s="908">
        <f>SUM('생산 현황'!D99)</f>
        <v>0</v>
      </c>
      <c r="E121" s="901">
        <f>SUM('생산 현황'!E99)</f>
        <v>0</v>
      </c>
      <c r="F121" s="991"/>
    </row>
    <row r="122" spans="1:6">
      <c r="A122" s="44">
        <v>98</v>
      </c>
      <c r="B122" s="933" t="s">
        <v>251</v>
      </c>
      <c r="C122" s="908">
        <f>SUM('생산 현황'!C100)</f>
        <v>0</v>
      </c>
      <c r="D122" s="908">
        <f>SUM('생산 현황'!D100)</f>
        <v>0</v>
      </c>
      <c r="E122" s="901">
        <f>SUM('생산 현황'!E100)</f>
        <v>0</v>
      </c>
      <c r="F122" s="991"/>
    </row>
    <row r="123" spans="1:6">
      <c r="A123" s="44">
        <v>99</v>
      </c>
      <c r="B123" s="933" t="s">
        <v>252</v>
      </c>
      <c r="C123" s="908">
        <f>SUM('생산 현황'!C101)</f>
        <v>0</v>
      </c>
      <c r="D123" s="908">
        <f>SUM('생산 현황'!D101)</f>
        <v>0</v>
      </c>
      <c r="E123" s="901">
        <f>SUM('생산 현황'!E101)</f>
        <v>0</v>
      </c>
      <c r="F123" s="991"/>
    </row>
    <row r="124" spans="1:6">
      <c r="A124" s="44">
        <v>100</v>
      </c>
      <c r="B124" s="933" t="s">
        <v>253</v>
      </c>
      <c r="C124" s="908">
        <f>SUM('생산 현황'!C102)</f>
        <v>0</v>
      </c>
      <c r="D124" s="908">
        <f>SUM('생산 현황'!D102)</f>
        <v>0</v>
      </c>
      <c r="E124" s="901">
        <f>SUM('생산 현황'!E102)</f>
        <v>0</v>
      </c>
      <c r="F124" s="991"/>
    </row>
    <row r="125" spans="1:6">
      <c r="A125" s="44">
        <v>101</v>
      </c>
      <c r="B125" s="933" t="s">
        <v>254</v>
      </c>
      <c r="C125" s="908">
        <f>SUM('생산 현황'!C103)</f>
        <v>0</v>
      </c>
      <c r="D125" s="908">
        <f>SUM('생산 현황'!D103)</f>
        <v>0</v>
      </c>
      <c r="E125" s="901">
        <f>SUM('생산 현황'!E103)</f>
        <v>0</v>
      </c>
      <c r="F125" s="991"/>
    </row>
    <row r="126" spans="1:6">
      <c r="A126" s="44">
        <v>102</v>
      </c>
      <c r="B126" s="933" t="s">
        <v>255</v>
      </c>
      <c r="C126" s="908">
        <f>SUM('생산 현황'!C104)</f>
        <v>0</v>
      </c>
      <c r="D126" s="908">
        <f>SUM('생산 현황'!D104)</f>
        <v>0</v>
      </c>
      <c r="E126" s="901">
        <f>SUM('생산 현황'!E104)</f>
        <v>0</v>
      </c>
      <c r="F126" s="991"/>
    </row>
    <row r="127" spans="1:6">
      <c r="A127" s="44">
        <v>103</v>
      </c>
      <c r="B127" s="933" t="s">
        <v>256</v>
      </c>
      <c r="C127" s="908">
        <f>SUM('생산 현황'!C105)</f>
        <v>1</v>
      </c>
      <c r="D127" s="908">
        <f>SUM('생산 현황'!D105)</f>
        <v>0</v>
      </c>
      <c r="E127" s="901">
        <f>SUM('생산 현황'!E105)</f>
        <v>0</v>
      </c>
      <c r="F127" s="991"/>
    </row>
    <row r="128" spans="1:6">
      <c r="A128" s="44">
        <v>104</v>
      </c>
      <c r="B128" s="933" t="s">
        <v>257</v>
      </c>
      <c r="C128" s="908">
        <f>SUM('생산 현황'!C106)</f>
        <v>0</v>
      </c>
      <c r="D128" s="908">
        <f>SUM('생산 현황'!D106)</f>
        <v>0</v>
      </c>
      <c r="E128" s="901">
        <f>SUM('생산 현황'!E106)</f>
        <v>0</v>
      </c>
      <c r="F128" s="991"/>
    </row>
    <row r="129" spans="1:6">
      <c r="A129" s="44">
        <v>105</v>
      </c>
      <c r="B129" s="933" t="s">
        <v>258</v>
      </c>
      <c r="C129" s="908">
        <f>SUM('생산 현황'!C107)</f>
        <v>0</v>
      </c>
      <c r="D129" s="908">
        <f>SUM('생산 현황'!D107)</f>
        <v>0</v>
      </c>
      <c r="E129" s="901">
        <f>SUM('생산 현황'!E107)</f>
        <v>0</v>
      </c>
      <c r="F129" s="991"/>
    </row>
    <row r="130" spans="1:6">
      <c r="A130" s="44">
        <v>106</v>
      </c>
      <c r="B130" s="933" t="s">
        <v>259</v>
      </c>
      <c r="C130" s="908">
        <f>SUM('생산 현황'!C108)</f>
        <v>1</v>
      </c>
      <c r="D130" s="908">
        <f>SUM('생산 현황'!D108)</f>
        <v>0</v>
      </c>
      <c r="E130" s="901">
        <f>SUM('생산 현황'!E108)</f>
        <v>0</v>
      </c>
      <c r="F130" s="991"/>
    </row>
    <row r="131" spans="1:6">
      <c r="A131" s="44">
        <v>107</v>
      </c>
      <c r="B131" s="933" t="s">
        <v>260</v>
      </c>
      <c r="C131" s="908">
        <f>SUM('생산 현황'!C109)</f>
        <v>0</v>
      </c>
      <c r="D131" s="908">
        <f>SUM('생산 현황'!D109)</f>
        <v>0</v>
      </c>
      <c r="E131" s="901">
        <f>SUM('생산 현황'!E109)</f>
        <v>0</v>
      </c>
      <c r="F131" s="991"/>
    </row>
    <row r="132" spans="1:6">
      <c r="A132" s="44">
        <v>108</v>
      </c>
      <c r="B132" s="933" t="s">
        <v>261</v>
      </c>
      <c r="C132" s="908">
        <f>SUM('생산 현황'!C110)</f>
        <v>0</v>
      </c>
      <c r="D132" s="908">
        <f>SUM('생산 현황'!D110)</f>
        <v>0</v>
      </c>
      <c r="E132" s="901">
        <f>SUM('생산 현황'!E110)</f>
        <v>0</v>
      </c>
      <c r="F132" s="991"/>
    </row>
    <row r="133" spans="1:6">
      <c r="A133" s="44">
        <v>109</v>
      </c>
      <c r="B133" s="933" t="s">
        <v>262</v>
      </c>
      <c r="C133" s="908">
        <f>SUM('생산 현황'!C111)</f>
        <v>0</v>
      </c>
      <c r="D133" s="908">
        <f>SUM('생산 현황'!D111)</f>
        <v>0</v>
      </c>
      <c r="E133" s="901">
        <f>SUM('생산 현황'!E111)</f>
        <v>0</v>
      </c>
      <c r="F133" s="991"/>
    </row>
    <row r="134" spans="1:6">
      <c r="A134" s="44">
        <v>110</v>
      </c>
      <c r="B134" s="933" t="s">
        <v>263</v>
      </c>
      <c r="C134" s="908">
        <f>SUM('생산 현황'!C112)</f>
        <v>0</v>
      </c>
      <c r="D134" s="908">
        <f>SUM('생산 현황'!D112)</f>
        <v>0</v>
      </c>
      <c r="E134" s="901">
        <f>SUM('생산 현황'!E112)</f>
        <v>0</v>
      </c>
      <c r="F134" s="991"/>
    </row>
    <row r="135" spans="1:6">
      <c r="A135" s="44">
        <v>111</v>
      </c>
      <c r="B135" s="933" t="s">
        <v>264</v>
      </c>
      <c r="C135" s="908">
        <f>SUM('생산 현황'!C113)</f>
        <v>0</v>
      </c>
      <c r="D135" s="908">
        <f>SUM('생산 현황'!D113)</f>
        <v>0</v>
      </c>
      <c r="E135" s="901">
        <f>SUM('생산 현황'!E113)</f>
        <v>0</v>
      </c>
      <c r="F135" s="991"/>
    </row>
    <row r="136" spans="1:6">
      <c r="A136" s="44">
        <v>112</v>
      </c>
      <c r="B136" s="933" t="s">
        <v>265</v>
      </c>
      <c r="C136" s="908">
        <f>SUM('생산 현황'!C114)</f>
        <v>0</v>
      </c>
      <c r="D136" s="908">
        <f>SUM('생산 현황'!D114)</f>
        <v>0</v>
      </c>
      <c r="E136" s="901">
        <f>SUM('생산 현황'!E114)</f>
        <v>0</v>
      </c>
      <c r="F136" s="991"/>
    </row>
    <row r="137" spans="1:6">
      <c r="A137" s="44">
        <v>113</v>
      </c>
      <c r="B137" s="933" t="s">
        <v>266</v>
      </c>
      <c r="C137" s="908">
        <f>SUM('생산 현황'!C115)</f>
        <v>0</v>
      </c>
      <c r="D137" s="908">
        <f>SUM('생산 현황'!D115)</f>
        <v>0</v>
      </c>
      <c r="E137" s="901">
        <f>SUM('생산 현황'!E115)</f>
        <v>0</v>
      </c>
      <c r="F137" s="991"/>
    </row>
    <row r="138" spans="1:6">
      <c r="A138" s="44">
        <v>114</v>
      </c>
      <c r="B138" s="933" t="s">
        <v>267</v>
      </c>
      <c r="C138" s="908">
        <f>SUM('생산 현황'!C116)</f>
        <v>0</v>
      </c>
      <c r="D138" s="908">
        <f>SUM('생산 현황'!D116)</f>
        <v>0</v>
      </c>
      <c r="E138" s="901">
        <f>SUM('생산 현황'!E116)</f>
        <v>0</v>
      </c>
      <c r="F138" s="991"/>
    </row>
    <row r="139" spans="1:6">
      <c r="A139" s="44">
        <v>115</v>
      </c>
      <c r="B139" s="933" t="s">
        <v>268</v>
      </c>
      <c r="C139" s="908">
        <f>SUM('생산 현황'!C117)</f>
        <v>0</v>
      </c>
      <c r="D139" s="908">
        <f>SUM('생산 현황'!D117)</f>
        <v>0</v>
      </c>
      <c r="E139" s="901">
        <f>SUM('생산 현황'!E117)</f>
        <v>0</v>
      </c>
      <c r="F139" s="991"/>
    </row>
    <row r="140" spans="1:6">
      <c r="A140" s="44">
        <v>116</v>
      </c>
      <c r="B140" s="933" t="s">
        <v>269</v>
      </c>
      <c r="C140" s="908">
        <f>SUM('생산 현황'!C118)</f>
        <v>0</v>
      </c>
      <c r="D140" s="908">
        <f>SUM('생산 현황'!D118)</f>
        <v>0</v>
      </c>
      <c r="E140" s="901">
        <f>SUM('생산 현황'!E118)</f>
        <v>0</v>
      </c>
      <c r="F140" s="991"/>
    </row>
    <row r="141" spans="1:6">
      <c r="A141" s="44">
        <v>117</v>
      </c>
      <c r="B141" s="933" t="s">
        <v>270</v>
      </c>
      <c r="C141" s="908">
        <f>SUM('생산 현황'!C119)</f>
        <v>0</v>
      </c>
      <c r="D141" s="908">
        <f>SUM('생산 현황'!D119)</f>
        <v>0</v>
      </c>
      <c r="E141" s="901">
        <f>SUM('생산 현황'!E119)</f>
        <v>0</v>
      </c>
      <c r="F141" s="991"/>
    </row>
    <row r="142" spans="1:6">
      <c r="A142" s="44">
        <v>118</v>
      </c>
      <c r="B142" s="933" t="s">
        <v>271</v>
      </c>
      <c r="C142" s="908">
        <f>SUM('생산 현황'!C120)</f>
        <v>0</v>
      </c>
      <c r="D142" s="908">
        <f>SUM('생산 현황'!D120)</f>
        <v>0</v>
      </c>
      <c r="E142" s="901">
        <f>SUM('생산 현황'!E120)</f>
        <v>0</v>
      </c>
      <c r="F142" s="991"/>
    </row>
    <row r="143" spans="1:6">
      <c r="A143" s="44">
        <v>120</v>
      </c>
      <c r="B143" s="933" t="s">
        <v>309</v>
      </c>
      <c r="C143" s="908">
        <f>SUM('생산 현황'!C122)</f>
        <v>0</v>
      </c>
      <c r="D143" s="908">
        <f>SUM('생산 현황'!D122)</f>
        <v>0</v>
      </c>
      <c r="E143" s="901">
        <f>SUM('생산 현황'!E122)</f>
        <v>0</v>
      </c>
      <c r="F143" s="991"/>
    </row>
    <row r="144" spans="1:6">
      <c r="A144" s="44">
        <v>122</v>
      </c>
      <c r="B144" s="933" t="s">
        <v>124</v>
      </c>
      <c r="C144" s="908">
        <f>SUM('생산 현황'!C124)</f>
        <v>0</v>
      </c>
      <c r="D144" s="908">
        <f>SUM('생산 현황'!D124)</f>
        <v>0</v>
      </c>
      <c r="E144" s="901">
        <f>SUM('생산 현황'!E124)</f>
        <v>0</v>
      </c>
      <c r="F144" s="991"/>
    </row>
    <row r="145" spans="1:6">
      <c r="A145" s="44">
        <v>123</v>
      </c>
      <c r="B145" s="933" t="s">
        <v>289</v>
      </c>
      <c r="C145" s="908">
        <f>SUM('생산 현황'!C125)</f>
        <v>6</v>
      </c>
      <c r="D145" s="908">
        <f>SUM('생산 현황'!D125)</f>
        <v>0</v>
      </c>
      <c r="E145" s="901">
        <f>SUM('생산 현황'!E125)</f>
        <v>0</v>
      </c>
      <c r="F145" s="991"/>
    </row>
    <row r="146" spans="1:6">
      <c r="A146" s="44">
        <v>124</v>
      </c>
      <c r="B146" s="933" t="s">
        <v>125</v>
      </c>
      <c r="C146" s="908">
        <f>SUM('생산 현황'!C126)</f>
        <v>10</v>
      </c>
      <c r="D146" s="908">
        <f>SUM('생산 현황'!D126)</f>
        <v>0</v>
      </c>
      <c r="E146" s="901">
        <f>SUM('생산 현황'!E126)</f>
        <v>0</v>
      </c>
      <c r="F146" s="991"/>
    </row>
    <row r="147" spans="1:6">
      <c r="A147" s="44">
        <v>128</v>
      </c>
      <c r="B147" s="933" t="s">
        <v>128</v>
      </c>
      <c r="C147" s="908">
        <f>SUM('생산 현황'!C130)</f>
        <v>0</v>
      </c>
      <c r="D147" s="908">
        <f>SUM('생산 현황'!D130)</f>
        <v>0</v>
      </c>
      <c r="E147" s="901">
        <f>SUM('생산 현황'!E130)</f>
        <v>0</v>
      </c>
      <c r="F147" s="991"/>
    </row>
    <row r="148" spans="1:6">
      <c r="A148" s="44">
        <v>130</v>
      </c>
      <c r="B148" s="933" t="s">
        <v>129</v>
      </c>
      <c r="C148" s="908">
        <f>SUM('생산 현황'!C132)</f>
        <v>0</v>
      </c>
      <c r="D148" s="908">
        <f>SUM('생산 현황'!D132)</f>
        <v>0</v>
      </c>
      <c r="E148" s="901">
        <f>SUM('생산 현황'!E132)</f>
        <v>0</v>
      </c>
      <c r="F148" s="991"/>
    </row>
    <row r="149" spans="1:6">
      <c r="A149" s="44">
        <v>132</v>
      </c>
      <c r="B149" s="933" t="s">
        <v>130</v>
      </c>
      <c r="C149" s="908">
        <f>SUM('생산 현황'!C134)</f>
        <v>19</v>
      </c>
      <c r="D149" s="908">
        <f>SUM('생산 현황'!D134)</f>
        <v>0</v>
      </c>
      <c r="E149" s="901">
        <f>SUM('생산 현황'!E134)</f>
        <v>0</v>
      </c>
      <c r="F149" s="991"/>
    </row>
    <row r="150" spans="1:6">
      <c r="A150" s="44">
        <v>134</v>
      </c>
      <c r="B150" s="933" t="s">
        <v>132</v>
      </c>
      <c r="C150" s="908">
        <f>SUM('생산 현황'!C136)</f>
        <v>38</v>
      </c>
      <c r="D150" s="908">
        <f>SUM('생산 현황'!D136)</f>
        <v>0</v>
      </c>
      <c r="E150" s="901">
        <f>SUM('생산 현황'!E136)</f>
        <v>0</v>
      </c>
      <c r="F150" s="991"/>
    </row>
    <row r="151" spans="1:6">
      <c r="A151" s="44">
        <v>135</v>
      </c>
      <c r="B151" s="933" t="s">
        <v>313</v>
      </c>
      <c r="C151" s="908">
        <f>SUM('생산 현황'!C137)</f>
        <v>0</v>
      </c>
      <c r="D151" s="908">
        <f>SUM('생산 현황'!D137)</f>
        <v>0</v>
      </c>
      <c r="E151" s="901">
        <f>SUM('생산 현황'!E137)</f>
        <v>0</v>
      </c>
      <c r="F151" s="991"/>
    </row>
    <row r="152" spans="1:6">
      <c r="A152" s="44">
        <v>136</v>
      </c>
      <c r="B152" s="933" t="s">
        <v>133</v>
      </c>
      <c r="C152" s="908">
        <f>SUM('생산 현황'!C138)</f>
        <v>0</v>
      </c>
      <c r="D152" s="908">
        <f>SUM('생산 현황'!D138)</f>
        <v>0</v>
      </c>
      <c r="E152" s="901">
        <f>SUM('생산 현황'!E138)</f>
        <v>0</v>
      </c>
      <c r="F152" s="991"/>
    </row>
    <row r="153" spans="1:6">
      <c r="A153" s="44">
        <v>138</v>
      </c>
      <c r="B153" s="933" t="s">
        <v>134</v>
      </c>
      <c r="C153" s="908">
        <f>SUM('생산 현황'!C140)</f>
        <v>0</v>
      </c>
      <c r="D153" s="908">
        <f>SUM('생산 현황'!D140)</f>
        <v>0</v>
      </c>
      <c r="E153" s="901">
        <f>SUM('생산 현황'!E140)</f>
        <v>0</v>
      </c>
      <c r="F153" s="991"/>
    </row>
    <row r="154" spans="1:6">
      <c r="A154" s="44">
        <v>139</v>
      </c>
      <c r="B154" s="933" t="s">
        <v>135</v>
      </c>
      <c r="C154" s="908">
        <f>SUM('생산 현황'!C141)</f>
        <v>10</v>
      </c>
      <c r="D154" s="908">
        <f>SUM('생산 현황'!D141)</f>
        <v>0</v>
      </c>
      <c r="E154" s="901">
        <f>SUM('생산 현황'!E141)</f>
        <v>0</v>
      </c>
      <c r="F154" s="991"/>
    </row>
    <row r="155" spans="1:6">
      <c r="A155" s="44">
        <v>140</v>
      </c>
      <c r="B155" s="933" t="s">
        <v>136</v>
      </c>
      <c r="C155" s="908">
        <f>SUM('생산 현황'!C142)</f>
        <v>20</v>
      </c>
      <c r="D155" s="908">
        <f>SUM('생산 현황'!D142)</f>
        <v>0</v>
      </c>
      <c r="E155" s="901">
        <f>SUM('생산 현황'!E142)</f>
        <v>0</v>
      </c>
      <c r="F155" s="991"/>
    </row>
    <row r="156" spans="1:6">
      <c r="A156" s="44">
        <v>141</v>
      </c>
      <c r="B156" s="933" t="s">
        <v>146</v>
      </c>
      <c r="C156" s="908">
        <f>SUM('생산 현황'!C143)</f>
        <v>21</v>
      </c>
      <c r="D156" s="908">
        <f>SUM('생산 현황'!D143)</f>
        <v>0</v>
      </c>
      <c r="E156" s="901">
        <f>SUM('생산 현황'!E143)</f>
        <v>0</v>
      </c>
      <c r="F156" s="991"/>
    </row>
    <row r="157" spans="1:6">
      <c r="A157" s="44">
        <v>143</v>
      </c>
      <c r="B157" s="933" t="s">
        <v>1263</v>
      </c>
      <c r="C157" s="908">
        <f>SUM('생산 현황'!C145)</f>
        <v>23</v>
      </c>
      <c r="D157" s="908">
        <f>SUM('생산 현황'!D145)</f>
        <v>0</v>
      </c>
      <c r="E157" s="901">
        <f>SUM('생산 현황'!E145)</f>
        <v>0</v>
      </c>
      <c r="F157" s="991"/>
    </row>
    <row r="158" spans="1:6">
      <c r="A158" s="44">
        <v>144</v>
      </c>
      <c r="B158" s="933" t="s">
        <v>314</v>
      </c>
      <c r="C158" s="908">
        <f>SUM('생산 현황'!C146)</f>
        <v>20</v>
      </c>
      <c r="D158" s="908">
        <f>SUM('생산 현황'!D146)</f>
        <v>0</v>
      </c>
      <c r="E158" s="901">
        <f>SUM('생산 현황'!E146)</f>
        <v>0</v>
      </c>
      <c r="F158" s="991"/>
    </row>
    <row r="159" spans="1:6">
      <c r="A159" s="44">
        <v>145</v>
      </c>
      <c r="B159" s="933" t="s">
        <v>138</v>
      </c>
      <c r="C159" s="908">
        <f>SUM('생산 현황'!C147)</f>
        <v>0</v>
      </c>
      <c r="D159" s="908">
        <f>SUM('생산 현황'!D147)</f>
        <v>0</v>
      </c>
      <c r="E159" s="901">
        <f>SUM('생산 현황'!E147)</f>
        <v>0</v>
      </c>
      <c r="F159" s="991"/>
    </row>
    <row r="160" spans="1:6">
      <c r="A160" s="44">
        <v>146</v>
      </c>
      <c r="B160" s="932" t="s">
        <v>293</v>
      </c>
      <c r="C160" s="908">
        <f>SUM('생산 현황'!C148)</f>
        <v>94</v>
      </c>
      <c r="D160" s="908">
        <f>SUM('생산 현황'!D148)</f>
        <v>0</v>
      </c>
      <c r="E160" s="901">
        <f>SUM('생산 현황'!E148)</f>
        <v>0</v>
      </c>
      <c r="F160" s="991"/>
    </row>
    <row r="161" spans="1:6">
      <c r="A161" s="44">
        <v>147</v>
      </c>
      <c r="B161" s="932" t="s">
        <v>139</v>
      </c>
      <c r="C161" s="908">
        <f>SUM('생산 현황'!C149)</f>
        <v>0</v>
      </c>
      <c r="D161" s="908">
        <f>SUM('생산 현황'!D149)</f>
        <v>0</v>
      </c>
      <c r="E161" s="901">
        <f>SUM('생산 현황'!E149)</f>
        <v>0</v>
      </c>
      <c r="F161" s="991"/>
    </row>
    <row r="162" spans="1:6">
      <c r="A162" s="44">
        <v>149</v>
      </c>
      <c r="B162" s="932" t="s">
        <v>141</v>
      </c>
      <c r="C162" s="908">
        <f>SUM('생산 현황'!C151)</f>
        <v>10</v>
      </c>
      <c r="D162" s="908">
        <f>SUM('생산 현황'!D151)</f>
        <v>0</v>
      </c>
      <c r="E162" s="901">
        <f>SUM('생산 현황'!E151)</f>
        <v>0</v>
      </c>
      <c r="F162" s="991"/>
    </row>
    <row r="163" spans="1:6">
      <c r="A163" s="44">
        <v>151</v>
      </c>
      <c r="B163" s="932" t="s">
        <v>143</v>
      </c>
      <c r="C163" s="908">
        <f>SUM('생산 현황'!C153)</f>
        <v>159</v>
      </c>
      <c r="D163" s="908">
        <f>SUM('생산 현황'!D153)</f>
        <v>0</v>
      </c>
      <c r="E163" s="901">
        <f>SUM('생산 현황'!E153)</f>
        <v>0</v>
      </c>
      <c r="F163" s="991"/>
    </row>
    <row r="164" spans="1:6">
      <c r="A164" s="44">
        <v>155</v>
      </c>
      <c r="B164" s="932" t="s">
        <v>316</v>
      </c>
      <c r="C164" s="908">
        <f>SUM('생산 현황'!C157)</f>
        <v>15</v>
      </c>
      <c r="D164" s="908">
        <f>SUM('생산 현황'!D157)</f>
        <v>0</v>
      </c>
      <c r="E164" s="901">
        <f>SUM('생산 현황'!E157)</f>
        <v>0</v>
      </c>
      <c r="F164" s="991"/>
    </row>
    <row r="165" spans="1:6">
      <c r="A165" s="44">
        <v>158</v>
      </c>
      <c r="B165" s="932" t="s">
        <v>295</v>
      </c>
      <c r="C165" s="908">
        <f>SUM('생산 현황'!C160)</f>
        <v>0</v>
      </c>
      <c r="D165" s="908">
        <f>SUM('생산 현황'!D160)</f>
        <v>0</v>
      </c>
      <c r="E165" s="901">
        <f>SUM('생산 현황'!E160)</f>
        <v>0</v>
      </c>
      <c r="F165" s="991"/>
    </row>
    <row r="166" spans="1:6">
      <c r="A166" s="44">
        <v>159</v>
      </c>
      <c r="B166" s="932" t="s">
        <v>296</v>
      </c>
      <c r="C166" s="908">
        <f>SUM('생산 현황'!C161)</f>
        <v>0</v>
      </c>
      <c r="D166" s="908">
        <f>SUM('생산 현황'!D161)</f>
        <v>0</v>
      </c>
      <c r="E166" s="901">
        <f>SUM('생산 현황'!E161)</f>
        <v>0</v>
      </c>
      <c r="F166" s="991"/>
    </row>
    <row r="167" spans="1:6">
      <c r="A167" s="44">
        <v>160</v>
      </c>
      <c r="B167" s="932" t="s">
        <v>298</v>
      </c>
      <c r="C167" s="908">
        <f>SUM('생산 현황'!C162)</f>
        <v>0</v>
      </c>
      <c r="D167" s="908">
        <f>SUM('생산 현황'!D162)</f>
        <v>0</v>
      </c>
      <c r="E167" s="901">
        <f>SUM('생산 현황'!E162)</f>
        <v>0</v>
      </c>
      <c r="F167" s="991"/>
    </row>
    <row r="168" spans="1:6">
      <c r="A168" s="44">
        <v>161</v>
      </c>
      <c r="B168" s="932" t="s">
        <v>587</v>
      </c>
      <c r="C168" s="908">
        <f>SUM('생산 현황'!C163)</f>
        <v>10</v>
      </c>
      <c r="D168" s="908">
        <f>SUM('생산 현황'!D163)</f>
        <v>0</v>
      </c>
      <c r="E168" s="901">
        <f>SUM('생산 현황'!E163)</f>
        <v>0</v>
      </c>
      <c r="F168" s="991"/>
    </row>
    <row r="169" spans="1:6">
      <c r="A169" s="44">
        <v>162</v>
      </c>
      <c r="B169" s="932" t="s">
        <v>588</v>
      </c>
      <c r="C169" s="908">
        <f>SUM('생산 현황'!C164)</f>
        <v>20</v>
      </c>
      <c r="D169" s="908">
        <f>SUM('생산 현황'!D164)</f>
        <v>0</v>
      </c>
      <c r="E169" s="901">
        <f>SUM('생산 현황'!E164)</f>
        <v>0</v>
      </c>
      <c r="F169" s="991"/>
    </row>
    <row r="170" spans="1:6">
      <c r="A170" s="44">
        <v>165</v>
      </c>
      <c r="B170" s="932" t="s">
        <v>591</v>
      </c>
      <c r="C170" s="908">
        <f>SUM('생산 현황'!C167)</f>
        <v>20</v>
      </c>
      <c r="D170" s="908">
        <f>SUM('생산 현황'!D167)</f>
        <v>0</v>
      </c>
      <c r="E170" s="901">
        <f>SUM('생산 현황'!E167)</f>
        <v>0</v>
      </c>
      <c r="F170" s="991"/>
    </row>
    <row r="171" spans="1:6">
      <c r="A171" s="44">
        <v>167</v>
      </c>
      <c r="B171" s="932" t="s">
        <v>593</v>
      </c>
      <c r="C171" s="908">
        <f>SUM('생산 현황'!C169)</f>
        <v>10</v>
      </c>
      <c r="D171" s="908">
        <f>SUM('생산 현황'!D169)</f>
        <v>0</v>
      </c>
      <c r="E171" s="901">
        <f>SUM('생산 현황'!E169)</f>
        <v>0</v>
      </c>
      <c r="F171" s="991"/>
    </row>
    <row r="172" spans="1:6">
      <c r="A172" s="44">
        <v>170</v>
      </c>
      <c r="B172" s="932" t="s">
        <v>304</v>
      </c>
      <c r="C172" s="908">
        <f>SUM('생산 현황'!C172)</f>
        <v>0</v>
      </c>
      <c r="D172" s="908">
        <f>SUM('생산 현황'!D172)</f>
        <v>0</v>
      </c>
      <c r="E172" s="901">
        <f>SUM('생산 현황'!E172)</f>
        <v>0</v>
      </c>
      <c r="F172" s="991"/>
    </row>
    <row r="173" spans="1:6">
      <c r="A173" s="44">
        <v>171</v>
      </c>
      <c r="B173" s="932" t="s">
        <v>305</v>
      </c>
      <c r="C173" s="908">
        <f>SUM('생산 현황'!C173)</f>
        <v>0</v>
      </c>
      <c r="D173" s="908">
        <f>SUM('생산 현황'!D173)</f>
        <v>0</v>
      </c>
      <c r="E173" s="901">
        <f>SUM('생산 현황'!E173)</f>
        <v>0</v>
      </c>
      <c r="F173" s="991"/>
    </row>
    <row r="174" spans="1:6">
      <c r="A174" s="44">
        <v>172</v>
      </c>
      <c r="B174" s="932" t="s">
        <v>574</v>
      </c>
      <c r="C174" s="908">
        <f>SUM('생산 현황'!C174)</f>
        <v>0</v>
      </c>
      <c r="D174" s="908">
        <f>SUM('생산 현황'!D174)</f>
        <v>0</v>
      </c>
      <c r="E174" s="901">
        <f>SUM('생산 현황'!E174)</f>
        <v>0</v>
      </c>
      <c r="F174" s="991"/>
    </row>
    <row r="175" spans="1:6">
      <c r="A175" s="44">
        <v>173</v>
      </c>
      <c r="B175" s="932" t="s">
        <v>856</v>
      </c>
      <c r="C175" s="908">
        <f>SUM('생산 현황'!C175)</f>
        <v>0</v>
      </c>
      <c r="D175" s="908">
        <f>SUM('생산 현황'!D175)</f>
        <v>0</v>
      </c>
      <c r="E175" s="901">
        <f>SUM('생산 현황'!E175)</f>
        <v>0</v>
      </c>
      <c r="F175" s="991"/>
    </row>
    <row r="176" spans="1:6">
      <c r="A176" s="44">
        <v>174</v>
      </c>
      <c r="B176" s="932" t="s">
        <v>857</v>
      </c>
      <c r="C176" s="908">
        <f>SUM('생산 현황'!C176)</f>
        <v>0</v>
      </c>
      <c r="D176" s="908">
        <f>SUM('생산 현황'!D176)</f>
        <v>0</v>
      </c>
      <c r="E176" s="901">
        <f>SUM('생산 현황'!E176)</f>
        <v>0</v>
      </c>
      <c r="F176" s="991"/>
    </row>
    <row r="177" spans="1:6">
      <c r="A177" s="44">
        <v>175</v>
      </c>
      <c r="B177" s="932" t="s">
        <v>273</v>
      </c>
      <c r="C177" s="908">
        <f>SUM('생산 현황'!C177)</f>
        <v>0</v>
      </c>
      <c r="D177" s="908">
        <f>SUM('생산 현황'!D177)</f>
        <v>0</v>
      </c>
      <c r="E177" s="901">
        <f>SUM('생산 현황'!E177)</f>
        <v>0</v>
      </c>
      <c r="F177" s="991"/>
    </row>
    <row r="178" spans="1:6">
      <c r="A178" s="44">
        <v>176</v>
      </c>
      <c r="B178" s="932" t="s">
        <v>274</v>
      </c>
      <c r="C178" s="908">
        <f>SUM('생산 현황'!C178)</f>
        <v>0</v>
      </c>
      <c r="D178" s="908">
        <f>SUM('생산 현황'!D178)</f>
        <v>0</v>
      </c>
      <c r="E178" s="901">
        <f>SUM('생산 현황'!E178)</f>
        <v>0</v>
      </c>
      <c r="F178" s="991"/>
    </row>
    <row r="179" spans="1:6">
      <c r="A179" s="44">
        <v>177</v>
      </c>
      <c r="B179" s="932" t="s">
        <v>275</v>
      </c>
      <c r="C179" s="908">
        <f>SUM('생산 현황'!C179)</f>
        <v>0</v>
      </c>
      <c r="D179" s="908">
        <f>SUM('생산 현황'!D179)</f>
        <v>0</v>
      </c>
      <c r="E179" s="901">
        <f>SUM('생산 현황'!E179)</f>
        <v>0</v>
      </c>
      <c r="F179" s="991"/>
    </row>
    <row r="180" spans="1:6">
      <c r="A180" s="44">
        <v>178</v>
      </c>
      <c r="B180" s="932" t="s">
        <v>276</v>
      </c>
      <c r="C180" s="908">
        <f>SUM('생산 현황'!C180)</f>
        <v>0</v>
      </c>
      <c r="D180" s="908">
        <f>SUM('생산 현황'!D180)</f>
        <v>0</v>
      </c>
      <c r="E180" s="901">
        <f>SUM('생산 현황'!E180)</f>
        <v>0</v>
      </c>
      <c r="F180" s="991"/>
    </row>
    <row r="181" spans="1:6">
      <c r="A181" s="44">
        <v>179</v>
      </c>
      <c r="B181" s="932" t="s">
        <v>277</v>
      </c>
      <c r="C181" s="908">
        <f>SUM('생산 현황'!C181)</f>
        <v>0</v>
      </c>
      <c r="D181" s="908">
        <f>SUM('생산 현황'!D181)</f>
        <v>0</v>
      </c>
      <c r="E181" s="901">
        <f>SUM('생산 현황'!E181)</f>
        <v>0</v>
      </c>
      <c r="F181" s="991"/>
    </row>
    <row r="182" spans="1:6">
      <c r="A182" s="44">
        <v>180</v>
      </c>
      <c r="B182" s="932" t="s">
        <v>297</v>
      </c>
      <c r="C182" s="908">
        <f>SUM('생산 현황'!C182)</f>
        <v>0</v>
      </c>
      <c r="D182" s="908">
        <f>SUM('생산 현황'!D182)</f>
        <v>0</v>
      </c>
      <c r="E182" s="901">
        <f>SUM('생산 현황'!E182)</f>
        <v>0</v>
      </c>
      <c r="F182" s="991"/>
    </row>
  </sheetData>
  <sortState ref="A3:E182">
    <sortCondition descending="1" ref="E3"/>
  </sortState>
  <mergeCells count="7">
    <mergeCell ref="G41:H41"/>
    <mergeCell ref="G36:H36"/>
    <mergeCell ref="G35:H35"/>
    <mergeCell ref="G37:H37"/>
    <mergeCell ref="G38:H38"/>
    <mergeCell ref="G39:H39"/>
    <mergeCell ref="G40:H40"/>
  </mergeCells>
  <phoneticPr fontId="48" type="noConversion"/>
  <conditionalFormatting sqref="L2">
    <cfRule type="cellIs" dxfId="238" priority="6" stopIfTrue="1" operator="greaterThan">
      <formula>3</formula>
    </cfRule>
  </conditionalFormatting>
  <conditionalFormatting sqref="E3:F182">
    <cfRule type="top10" dxfId="237" priority="5" rank="5"/>
  </conditionalFormatting>
  <conditionalFormatting sqref="Z35">
    <cfRule type="containsText" priority="4" operator="containsText" text="X">
      <formula>NOT(ISERROR(SEARCH("X",Z35)))</formula>
    </cfRule>
  </conditionalFormatting>
  <conditionalFormatting sqref="AA35">
    <cfRule type="containsText" priority="3" operator="containsText" text="X">
      <formula>NOT(ISERROR(SEARCH("X",AA35)))</formula>
    </cfRule>
  </conditionalFormatting>
  <conditionalFormatting sqref="I36:AB38">
    <cfRule type="cellIs" dxfId="236" priority="2" operator="greaterThan">
      <formula>0</formula>
    </cfRule>
  </conditionalFormatting>
  <conditionalFormatting sqref="I39:AB39">
    <cfRule type="cellIs" dxfId="235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X223"/>
  <sheetViews>
    <sheetView showGridLines="0" zoomScale="90" zoomScaleNormal="90" workbookViewId="0">
      <selection activeCell="C233" sqref="C233"/>
    </sheetView>
  </sheetViews>
  <sheetFormatPr defaultRowHeight="16.5"/>
  <cols>
    <col min="1" max="1" width="15.625" style="63" bestFit="1" customWidth="1"/>
    <col min="2" max="2" width="11.625" bestFit="1" customWidth="1"/>
    <col min="3" max="4" width="11.625" customWidth="1"/>
    <col min="5" max="5" width="11.625" bestFit="1" customWidth="1"/>
    <col min="6" max="6" width="14.25" bestFit="1" customWidth="1"/>
    <col min="7" max="7" width="10" bestFit="1" customWidth="1"/>
    <col min="8" max="8" width="9.5" customWidth="1"/>
    <col min="9" max="9" width="10" bestFit="1" customWidth="1"/>
    <col min="10" max="10" width="10.625" bestFit="1" customWidth="1"/>
    <col min="11" max="15" width="11.125" bestFit="1" customWidth="1"/>
    <col min="16" max="16" width="12.25" customWidth="1"/>
    <col min="17" max="18" width="11.125" bestFit="1" customWidth="1"/>
    <col min="21" max="21" width="10.375" style="63" bestFit="1" customWidth="1"/>
    <col min="22" max="22" width="14.375" bestFit="1" customWidth="1"/>
    <col min="23" max="23" width="16.75" bestFit="1" customWidth="1"/>
    <col min="24" max="24" width="11.625" bestFit="1" customWidth="1"/>
    <col min="25" max="25" width="9.125" bestFit="1" customWidth="1"/>
    <col min="26" max="36" width="9.25" bestFit="1" customWidth="1"/>
    <col min="37" max="38" width="10.25" bestFit="1" customWidth="1"/>
  </cols>
  <sheetData>
    <row r="1" spans="1:23" ht="23.25" customHeight="1" thickBot="1">
      <c r="A1" s="1069" t="s">
        <v>9</v>
      </c>
      <c r="B1" s="1070"/>
      <c r="C1" s="1070"/>
      <c r="D1" s="1070"/>
      <c r="E1" s="1070"/>
      <c r="F1" s="1070"/>
      <c r="G1" s="1070"/>
      <c r="H1" s="1070"/>
      <c r="I1" s="1070"/>
      <c r="J1" s="1070"/>
      <c r="K1" s="1070"/>
      <c r="L1" s="1070"/>
      <c r="M1" s="1070"/>
      <c r="N1" s="1070"/>
      <c r="O1" s="1070"/>
      <c r="P1" s="1070"/>
      <c r="Q1" s="1070"/>
      <c r="R1" s="1070"/>
      <c r="S1" s="1070"/>
      <c r="T1" s="1070"/>
    </row>
    <row r="2" spans="1:23" ht="23.25" hidden="1" customHeight="1">
      <c r="A2" s="238" t="s">
        <v>5</v>
      </c>
      <c r="B2" s="994" t="s">
        <v>19</v>
      </c>
      <c r="C2" s="994" t="s">
        <v>598</v>
      </c>
      <c r="D2" s="993" t="s">
        <v>151</v>
      </c>
      <c r="E2" s="994" t="s">
        <v>20</v>
      </c>
      <c r="F2" s="1001" t="s">
        <v>21</v>
      </c>
      <c r="G2" s="994" t="s">
        <v>22</v>
      </c>
      <c r="H2" s="994" t="s">
        <v>41</v>
      </c>
      <c r="I2" s="994" t="s">
        <v>45</v>
      </c>
      <c r="J2" s="993" t="s">
        <v>604</v>
      </c>
      <c r="K2" s="994" t="s">
        <v>1526</v>
      </c>
      <c r="L2" s="994" t="s">
        <v>307</v>
      </c>
      <c r="M2" s="994" t="s">
        <v>875</v>
      </c>
      <c r="N2" s="993" t="s">
        <v>93</v>
      </c>
      <c r="O2" s="993" t="s">
        <v>599</v>
      </c>
      <c r="P2" s="993" t="s">
        <v>1527</v>
      </c>
      <c r="Q2" s="994" t="s">
        <v>317</v>
      </c>
      <c r="R2" s="994" t="s">
        <v>15</v>
      </c>
      <c r="S2" s="994" t="s">
        <v>596</v>
      </c>
      <c r="T2" s="994" t="s">
        <v>119</v>
      </c>
      <c r="U2" s="57" t="s">
        <v>36</v>
      </c>
      <c r="V2" s="63"/>
    </row>
    <row r="3" spans="1:23" ht="23.25" hidden="1" customHeight="1">
      <c r="A3" s="65" t="s">
        <v>6</v>
      </c>
      <c r="B3" s="2">
        <f t="shared" ref="B3:T3" si="0">B223</f>
        <v>18</v>
      </c>
      <c r="C3" s="2">
        <f t="shared" si="0"/>
        <v>4</v>
      </c>
      <c r="D3" s="2">
        <f t="shared" si="0"/>
        <v>7</v>
      </c>
      <c r="E3" s="2">
        <f t="shared" si="0"/>
        <v>9</v>
      </c>
      <c r="F3" s="2">
        <f t="shared" si="0"/>
        <v>2</v>
      </c>
      <c r="G3" s="2">
        <f t="shared" si="0"/>
        <v>1</v>
      </c>
      <c r="H3" s="2">
        <f t="shared" si="0"/>
        <v>2</v>
      </c>
      <c r="I3" s="2">
        <f t="shared" si="0"/>
        <v>2</v>
      </c>
      <c r="J3" s="2">
        <f t="shared" si="0"/>
        <v>8</v>
      </c>
      <c r="K3" s="2">
        <f t="shared" si="0"/>
        <v>1</v>
      </c>
      <c r="L3" s="2">
        <f t="shared" si="0"/>
        <v>29</v>
      </c>
      <c r="M3" s="2">
        <f t="shared" si="0"/>
        <v>1</v>
      </c>
      <c r="N3" s="2">
        <f t="shared" si="0"/>
        <v>2</v>
      </c>
      <c r="O3" s="2">
        <f t="shared" si="0"/>
        <v>7</v>
      </c>
      <c r="P3" s="2">
        <f t="shared" si="0"/>
        <v>2</v>
      </c>
      <c r="Q3" s="2">
        <f t="shared" si="0"/>
        <v>3</v>
      </c>
      <c r="R3" s="2">
        <f t="shared" si="0"/>
        <v>2</v>
      </c>
      <c r="S3" s="2">
        <f t="shared" si="0"/>
        <v>14</v>
      </c>
      <c r="T3" s="2">
        <f t="shared" si="0"/>
        <v>2</v>
      </c>
      <c r="U3" s="239">
        <f>SUM(B3:T3)</f>
        <v>116</v>
      </c>
      <c r="V3" s="63"/>
      <c r="W3" s="333" t="s">
        <v>367</v>
      </c>
    </row>
    <row r="4" spans="1:23" ht="23.25" hidden="1" customHeight="1">
      <c r="A4" s="65" t="s">
        <v>7</v>
      </c>
      <c r="B4" s="2">
        <f>IFERROR(B3/U3*100,"0")</f>
        <v>15.517241379310345</v>
      </c>
      <c r="C4" s="2">
        <f>IFERROR(C3/U3*100,"0")</f>
        <v>3.4482758620689653</v>
      </c>
      <c r="D4" s="2">
        <f>IFERROR(D3/U3*100,"0")</f>
        <v>6.0344827586206895</v>
      </c>
      <c r="E4" s="2">
        <f>IFERROR(E3/U3*100,"0")</f>
        <v>7.7586206896551726</v>
      </c>
      <c r="F4" s="2">
        <f>IFERROR(F3/U3*100,"0")</f>
        <v>1.7241379310344827</v>
      </c>
      <c r="G4" s="2">
        <f>IFERROR(G3/U3*100,"0")</f>
        <v>0.86206896551724133</v>
      </c>
      <c r="H4" s="2">
        <f>IFERROR(H3/U3*100,"0")</f>
        <v>1.7241379310344827</v>
      </c>
      <c r="I4" s="2">
        <f>IFERROR(I3/U3*100,"0")</f>
        <v>1.7241379310344827</v>
      </c>
      <c r="J4" s="2">
        <f>IFERROR(J3/U3*100,"0")</f>
        <v>6.8965517241379306</v>
      </c>
      <c r="K4" s="2">
        <f>IFERROR(K3/U3*100,"0")</f>
        <v>0.86206896551724133</v>
      </c>
      <c r="L4" s="2">
        <f>IFERROR(L3/U3*100,"0")</f>
        <v>25</v>
      </c>
      <c r="M4" s="2">
        <f>IFERROR(M3/U3*100,"0")</f>
        <v>0.86206896551724133</v>
      </c>
      <c r="N4" s="2">
        <f>IFERROR(N3/U3*100,"0")</f>
        <v>1.7241379310344827</v>
      </c>
      <c r="O4" s="2">
        <f>IFERROR(O3/U3*100,"0")</f>
        <v>6.0344827586206895</v>
      </c>
      <c r="P4" s="2">
        <f>IFERROR(P3/U3*100,"0")</f>
        <v>1.7241379310344827</v>
      </c>
      <c r="Q4" s="2">
        <f>IFERROR(Q3/U3*100,"0")</f>
        <v>2.5862068965517242</v>
      </c>
      <c r="R4" s="2">
        <f>IFERROR(R3/U3*100,"0")</f>
        <v>1.7241379310344827</v>
      </c>
      <c r="S4" s="2">
        <f>IFERROR(S3/U3*100,"0")</f>
        <v>12.068965517241379</v>
      </c>
      <c r="T4" s="2">
        <f>IFERROR(T3/U3*100,"0")</f>
        <v>1.7241379310344827</v>
      </c>
      <c r="U4" s="239">
        <f>SUM(B4:T4)</f>
        <v>99.999999999999972</v>
      </c>
      <c r="V4" s="63"/>
    </row>
    <row r="5" spans="1:23" ht="23.25" hidden="1" customHeight="1" thickBot="1">
      <c r="A5" s="66" t="s">
        <v>8</v>
      </c>
      <c r="B5" s="240">
        <f>B4</f>
        <v>15.517241379310345</v>
      </c>
      <c r="C5" s="240">
        <f>B5+C4</f>
        <v>18.96551724137931</v>
      </c>
      <c r="D5" s="240">
        <f t="shared" ref="D5:T5" si="1">C5+D4</f>
        <v>25</v>
      </c>
      <c r="E5" s="240">
        <f t="shared" si="1"/>
        <v>32.758620689655174</v>
      </c>
      <c r="F5" s="240">
        <f t="shared" si="1"/>
        <v>34.482758620689658</v>
      </c>
      <c r="G5" s="240">
        <f t="shared" si="1"/>
        <v>35.344827586206897</v>
      </c>
      <c r="H5" s="240">
        <f t="shared" si="1"/>
        <v>37.068965517241381</v>
      </c>
      <c r="I5" s="240">
        <f t="shared" si="1"/>
        <v>38.793103448275865</v>
      </c>
      <c r="J5" s="240">
        <f t="shared" si="1"/>
        <v>45.689655172413794</v>
      </c>
      <c r="K5" s="240">
        <f t="shared" si="1"/>
        <v>46.551724137931032</v>
      </c>
      <c r="L5" s="240">
        <f t="shared" si="1"/>
        <v>71.551724137931032</v>
      </c>
      <c r="M5" s="240">
        <f t="shared" si="1"/>
        <v>72.41379310344827</v>
      </c>
      <c r="N5" s="240">
        <f t="shared" si="1"/>
        <v>74.137931034482747</v>
      </c>
      <c r="O5" s="240">
        <f t="shared" si="1"/>
        <v>80.172413793103431</v>
      </c>
      <c r="P5" s="240">
        <f t="shared" si="1"/>
        <v>81.896551724137908</v>
      </c>
      <c r="Q5" s="240">
        <f t="shared" si="1"/>
        <v>84.482758620689637</v>
      </c>
      <c r="R5" s="240">
        <f t="shared" si="1"/>
        <v>86.206896551724114</v>
      </c>
      <c r="S5" s="240">
        <f t="shared" si="1"/>
        <v>98.275862068965495</v>
      </c>
      <c r="T5" s="240">
        <f t="shared" si="1"/>
        <v>99.999999999999972</v>
      </c>
      <c r="U5" s="241"/>
      <c r="V5" s="63"/>
    </row>
    <row r="6" spans="1:23" ht="23.25" hidden="1" customHeight="1" thickBot="1">
      <c r="U6"/>
      <c r="V6" s="63"/>
    </row>
    <row r="7" spans="1:23">
      <c r="A7" s="64" t="s">
        <v>5</v>
      </c>
      <c r="B7" s="102" t="str">
        <f>B2</f>
        <v>Dead</v>
      </c>
      <c r="C7" s="250" t="str">
        <f t="shared" ref="C7:T7" si="2">C2</f>
        <v>GC 200</v>
      </c>
      <c r="D7" s="250" t="str">
        <f t="shared" si="2"/>
        <v>LED</v>
      </c>
      <c r="E7" s="250" t="str">
        <f t="shared" si="2"/>
        <v>Noise</v>
      </c>
      <c r="F7" s="250" t="str">
        <f t="shared" si="2"/>
        <v>Straightness</v>
      </c>
      <c r="G7" s="250" t="str">
        <f t="shared" si="2"/>
        <v>Speed</v>
      </c>
      <c r="H7" s="250" t="str">
        <f t="shared" si="2"/>
        <v>Chattering</v>
      </c>
      <c r="I7" s="250" t="str">
        <f t="shared" si="2"/>
        <v>Bounding</v>
      </c>
      <c r="J7" s="250" t="str">
        <f t="shared" si="2"/>
        <v>Over 
Current</v>
      </c>
      <c r="K7" s="250" t="str">
        <f t="shared" si="2"/>
        <v>IO Dead</v>
      </c>
      <c r="L7" s="250" t="str">
        <f t="shared" si="2"/>
        <v>Stroke</v>
      </c>
      <c r="M7" s="250" t="str">
        <f t="shared" si="2"/>
        <v>Slip</v>
      </c>
      <c r="N7" s="250" t="str">
        <f t="shared" si="2"/>
        <v>Jitter</v>
      </c>
      <c r="O7" s="250" t="str">
        <f t="shared" si="2"/>
        <v>CH Dead</v>
      </c>
      <c r="P7" s="250" t="str">
        <f t="shared" si="2"/>
        <v>Screw missing</v>
      </c>
      <c r="Q7" s="250" t="str">
        <f t="shared" si="2"/>
        <v>MP</v>
      </c>
      <c r="R7" s="250" t="str">
        <f t="shared" si="2"/>
        <v>S/C</v>
      </c>
      <c r="S7" s="250" t="str">
        <f t="shared" si="2"/>
        <v>Gap</v>
      </c>
      <c r="T7" s="250" t="str">
        <f t="shared" si="2"/>
        <v>ETC</v>
      </c>
      <c r="U7" s="57" t="s">
        <v>36</v>
      </c>
      <c r="V7" s="63"/>
    </row>
    <row r="8" spans="1:23">
      <c r="A8" s="65" t="s">
        <v>6</v>
      </c>
      <c r="B8" s="56">
        <f>B3</f>
        <v>18</v>
      </c>
      <c r="C8" s="56">
        <f t="shared" ref="B8:D9" si="3">C3</f>
        <v>4</v>
      </c>
      <c r="D8" s="56">
        <f t="shared" si="3"/>
        <v>7</v>
      </c>
      <c r="E8" s="56">
        <f t="shared" ref="E8:T8" si="4">E3</f>
        <v>9</v>
      </c>
      <c r="F8" s="56">
        <f t="shared" si="4"/>
        <v>2</v>
      </c>
      <c r="G8" s="56">
        <f t="shared" si="4"/>
        <v>1</v>
      </c>
      <c r="H8" s="56">
        <f t="shared" si="4"/>
        <v>2</v>
      </c>
      <c r="I8" s="56">
        <f t="shared" si="4"/>
        <v>2</v>
      </c>
      <c r="J8" s="56">
        <f t="shared" si="4"/>
        <v>8</v>
      </c>
      <c r="K8" s="56">
        <f t="shared" si="4"/>
        <v>1</v>
      </c>
      <c r="L8" s="56">
        <f t="shared" si="4"/>
        <v>29</v>
      </c>
      <c r="M8" s="56">
        <f t="shared" si="4"/>
        <v>1</v>
      </c>
      <c r="N8" s="56">
        <f t="shared" si="4"/>
        <v>2</v>
      </c>
      <c r="O8" s="56">
        <f t="shared" si="4"/>
        <v>7</v>
      </c>
      <c r="P8" s="56">
        <f t="shared" si="4"/>
        <v>2</v>
      </c>
      <c r="Q8" s="56">
        <f>Q3</f>
        <v>3</v>
      </c>
      <c r="R8" s="56">
        <f t="shared" si="4"/>
        <v>2</v>
      </c>
      <c r="S8" s="56">
        <f t="shared" si="4"/>
        <v>14</v>
      </c>
      <c r="T8" s="56">
        <f t="shared" si="4"/>
        <v>2</v>
      </c>
      <c r="U8" s="58">
        <f>SUM(B8:T8)</f>
        <v>116</v>
      </c>
      <c r="V8" s="63"/>
    </row>
    <row r="9" spans="1:23" ht="17.25" thickBot="1">
      <c r="A9" s="66" t="s">
        <v>7</v>
      </c>
      <c r="B9" s="81">
        <f t="shared" si="3"/>
        <v>15.517241379310345</v>
      </c>
      <c r="C9" s="81">
        <f t="shared" si="3"/>
        <v>3.4482758620689653</v>
      </c>
      <c r="D9" s="81">
        <f t="shared" si="3"/>
        <v>6.0344827586206895</v>
      </c>
      <c r="E9" s="81">
        <f t="shared" ref="E9:T9" si="5">E4</f>
        <v>7.7586206896551726</v>
      </c>
      <c r="F9" s="81">
        <f t="shared" si="5"/>
        <v>1.7241379310344827</v>
      </c>
      <c r="G9" s="81">
        <f t="shared" si="5"/>
        <v>0.86206896551724133</v>
      </c>
      <c r="H9" s="81">
        <f t="shared" si="5"/>
        <v>1.7241379310344827</v>
      </c>
      <c r="I9" s="81">
        <f t="shared" si="5"/>
        <v>1.7241379310344827</v>
      </c>
      <c r="J9" s="81">
        <f t="shared" si="5"/>
        <v>6.8965517241379306</v>
      </c>
      <c r="K9" s="81">
        <f t="shared" si="5"/>
        <v>0.86206896551724133</v>
      </c>
      <c r="L9" s="81">
        <f t="shared" si="5"/>
        <v>25</v>
      </c>
      <c r="M9" s="81">
        <f t="shared" si="5"/>
        <v>0.86206896551724133</v>
      </c>
      <c r="N9" s="81">
        <f t="shared" si="5"/>
        <v>1.7241379310344827</v>
      </c>
      <c r="O9" s="81">
        <f t="shared" si="5"/>
        <v>6.0344827586206895</v>
      </c>
      <c r="P9" s="81">
        <f t="shared" si="5"/>
        <v>1.7241379310344827</v>
      </c>
      <c r="Q9" s="81">
        <f t="shared" ref="Q9:T10" si="6">Q4</f>
        <v>2.5862068965517242</v>
      </c>
      <c r="R9" s="81">
        <f t="shared" si="5"/>
        <v>1.7241379310344827</v>
      </c>
      <c r="S9" s="81">
        <f t="shared" si="5"/>
        <v>12.068965517241379</v>
      </c>
      <c r="T9" s="81">
        <f t="shared" si="5"/>
        <v>1.7241379310344827</v>
      </c>
      <c r="U9" s="58">
        <f>SUM(B9:T9)</f>
        <v>99.999999999999972</v>
      </c>
      <c r="V9" s="63"/>
    </row>
    <row r="10" spans="1:23" ht="17.25" thickBot="1">
      <c r="A10" s="71" t="s">
        <v>8</v>
      </c>
      <c r="B10" s="72">
        <f>B5</f>
        <v>15.517241379310345</v>
      </c>
      <c r="C10" s="72">
        <f>C5</f>
        <v>18.96551724137931</v>
      </c>
      <c r="D10" s="72">
        <f>D5</f>
        <v>25</v>
      </c>
      <c r="E10" s="72">
        <f t="shared" ref="E10:P10" si="7">E5</f>
        <v>32.758620689655174</v>
      </c>
      <c r="F10" s="72">
        <f t="shared" si="7"/>
        <v>34.482758620689658</v>
      </c>
      <c r="G10" s="72">
        <f t="shared" si="7"/>
        <v>35.344827586206897</v>
      </c>
      <c r="H10" s="72">
        <f t="shared" si="7"/>
        <v>37.068965517241381</v>
      </c>
      <c r="I10" s="72">
        <f t="shared" si="7"/>
        <v>38.793103448275865</v>
      </c>
      <c r="J10" s="72">
        <f t="shared" si="7"/>
        <v>45.689655172413794</v>
      </c>
      <c r="K10" s="72">
        <f t="shared" si="7"/>
        <v>46.551724137931032</v>
      </c>
      <c r="L10" s="72">
        <f t="shared" si="7"/>
        <v>71.551724137931032</v>
      </c>
      <c r="M10" s="72">
        <f t="shared" si="7"/>
        <v>72.41379310344827</v>
      </c>
      <c r="N10" s="72">
        <f t="shared" si="7"/>
        <v>74.137931034482747</v>
      </c>
      <c r="O10" s="72">
        <f>O5</f>
        <v>80.172413793103431</v>
      </c>
      <c r="P10" s="72">
        <f t="shared" si="7"/>
        <v>81.896551724137908</v>
      </c>
      <c r="Q10" s="72">
        <f t="shared" si="6"/>
        <v>84.482758620689637</v>
      </c>
      <c r="R10" s="72">
        <f t="shared" si="6"/>
        <v>86.206896551724114</v>
      </c>
      <c r="S10" s="72">
        <f t="shared" si="6"/>
        <v>98.275862068965495</v>
      </c>
      <c r="T10" s="72">
        <f t="shared" si="6"/>
        <v>99.999999999999972</v>
      </c>
      <c r="U10" s="73"/>
      <c r="V10" s="63"/>
    </row>
    <row r="21" spans="1:21" s="893" customFormat="1">
      <c r="A21" s="63"/>
      <c r="U21" s="63"/>
    </row>
    <row r="22" spans="1:21" s="893" customFormat="1">
      <c r="A22" s="63"/>
      <c r="U22" s="63"/>
    </row>
    <row r="23" spans="1:21" s="893" customFormat="1">
      <c r="A23" s="63"/>
      <c r="U23" s="63"/>
    </row>
    <row r="24" spans="1:21" s="893" customFormat="1">
      <c r="A24" s="63"/>
      <c r="U24" s="63"/>
    </row>
    <row r="41" spans="1:23" ht="16.5" hidden="1" customHeight="1">
      <c r="A41" s="1067" t="s">
        <v>40</v>
      </c>
      <c r="B41" s="1068" t="str">
        <f t="shared" ref="B41:U41" si="8">B2</f>
        <v>Dead</v>
      </c>
      <c r="C41" s="1068" t="str">
        <f t="shared" si="8"/>
        <v>GC 200</v>
      </c>
      <c r="D41" s="1068" t="str">
        <f t="shared" si="8"/>
        <v>LED</v>
      </c>
      <c r="E41" s="1068" t="str">
        <f t="shared" si="8"/>
        <v>Noise</v>
      </c>
      <c r="F41" s="1068" t="str">
        <f t="shared" si="8"/>
        <v>Straightness</v>
      </c>
      <c r="G41" s="1068" t="str">
        <f t="shared" si="8"/>
        <v>Speed</v>
      </c>
      <c r="H41" s="1068" t="str">
        <f t="shared" si="8"/>
        <v>Chattering</v>
      </c>
      <c r="I41" s="1068" t="str">
        <f t="shared" si="8"/>
        <v>Bounding</v>
      </c>
      <c r="J41" s="1068" t="str">
        <f t="shared" si="8"/>
        <v>Over 
Current</v>
      </c>
      <c r="K41" s="1068" t="str">
        <f t="shared" si="8"/>
        <v>IO Dead</v>
      </c>
      <c r="L41" s="1068" t="str">
        <f t="shared" si="8"/>
        <v>Stroke</v>
      </c>
      <c r="M41" s="1068" t="str">
        <f t="shared" si="8"/>
        <v>Slip</v>
      </c>
      <c r="N41" s="1068" t="str">
        <f t="shared" si="8"/>
        <v>Jitter</v>
      </c>
      <c r="O41" s="1068" t="str">
        <f t="shared" si="8"/>
        <v>CH Dead</v>
      </c>
      <c r="P41" s="1068" t="str">
        <f t="shared" si="8"/>
        <v>Screw missing</v>
      </c>
      <c r="Q41" s="1068" t="str">
        <f t="shared" si="8"/>
        <v>MP</v>
      </c>
      <c r="R41" s="1068" t="str">
        <f t="shared" si="8"/>
        <v>S/C</v>
      </c>
      <c r="S41" s="1068" t="str">
        <f t="shared" si="8"/>
        <v>Gap</v>
      </c>
      <c r="T41" s="1068" t="str">
        <f t="shared" si="8"/>
        <v>ETC</v>
      </c>
      <c r="U41" s="1068" t="str">
        <f t="shared" si="8"/>
        <v>합계</v>
      </c>
      <c r="W41" s="63"/>
    </row>
    <row r="42" spans="1:23" hidden="1">
      <c r="A42" s="1067"/>
      <c r="B42" s="1068"/>
      <c r="C42" s="1068"/>
      <c r="D42" s="1068"/>
      <c r="E42" s="1068"/>
      <c r="F42" s="1068"/>
      <c r="G42" s="1068"/>
      <c r="H42" s="1068"/>
      <c r="I42" s="1068"/>
      <c r="J42" s="1068"/>
      <c r="K42" s="1068"/>
      <c r="L42" s="1068"/>
      <c r="M42" s="1068"/>
      <c r="N42" s="1068"/>
      <c r="O42" s="1068"/>
      <c r="P42" s="1068"/>
      <c r="Q42" s="1068"/>
      <c r="R42" s="1068"/>
      <c r="S42" s="1068"/>
      <c r="T42" s="1068"/>
      <c r="U42" s="1068"/>
      <c r="W42" s="63"/>
    </row>
    <row r="43" spans="1:23" hidden="1">
      <c r="A43" s="219" t="s">
        <v>198</v>
      </c>
      <c r="B43" s="60">
        <f>'1월'!AM9+'2월'!AM9+'3월'!AM9+'4월'!AM9+'5월'!AM9+'6월'!AM9+'7월'!AM9+'8월'!AM9+'9월'!AM9+'10월'!AM9+'11월'!AM9+'12월'!AM9</f>
        <v>0</v>
      </c>
      <c r="C43" s="275">
        <f>'1월'!AN9+'2월'!AN9+'3월'!AN9+'4월'!AN9+'5월'!AN9+'6월'!AN9+'7월'!AN9+'8월'!AN9+'9월'!AN9+'10월'!AN9+'11월'!AN9+'12월'!AN9</f>
        <v>0</v>
      </c>
      <c r="D43" s="275">
        <f>'1월'!AO9+'2월'!AO9+'3월'!AO9+'4월'!AO9+'5월'!AO9+'6월'!AO9+'7월'!AO9+'8월'!AO9+'9월'!AO9+'10월'!AO9+'11월'!AO9+'12월'!AO9</f>
        <v>0</v>
      </c>
      <c r="E43" s="275">
        <f>'1월'!AP9+'2월'!AP9+'3월'!AP9+'4월'!AP9+'5월'!AP9+'6월'!AP9+'7월'!AP9+'8월'!AP9+'9월'!AP9+'10월'!AP9+'11월'!AP9+'12월'!AP9</f>
        <v>0</v>
      </c>
      <c r="F43" s="275">
        <f>'1월'!AQ9+'2월'!AQ9+'3월'!AQ9+'4월'!AQ9+'5월'!AQ9+'6월'!AQ9+'7월'!AQ9+'8월'!AQ9+'9월'!AQ9+'10월'!AQ9+'11월'!AQ9+'12월'!AQ9</f>
        <v>0</v>
      </c>
      <c r="G43" s="275">
        <f>'1월'!AR9+'2월'!AR9+'3월'!AR9+'4월'!AR9+'5월'!AR9+'6월'!AR9+'7월'!AR9+'8월'!AR9+'9월'!AR9+'10월'!AR9+'11월'!AR9+'12월'!AR9</f>
        <v>0</v>
      </c>
      <c r="H43" s="275">
        <f>'1월'!AS9+'2월'!AS9+'3월'!AS9+'4월'!AS9+'5월'!AS9+'6월'!AS9+'7월'!AS9+'8월'!AS9+'9월'!AS9+'10월'!AS9+'11월'!AS9+'12월'!AS9</f>
        <v>0</v>
      </c>
      <c r="I43" s="275">
        <f>'1월'!AT9+'2월'!AT9+'3월'!AT9+'4월'!AT9+'5월'!AT9+'6월'!AT9+'7월'!AT9+'8월'!AT9+'9월'!AT9+'10월'!AT9+'11월'!AT9+'12월'!AT9</f>
        <v>0</v>
      </c>
      <c r="J43" s="275">
        <f>'1월'!AU9+'2월'!AU9+'3월'!AU9+'4월'!AU9+'5월'!AU9+'6월'!AU9+'7월'!AU9+'8월'!AU9+'9월'!AU9+'10월'!AU9+'11월'!AU9+'12월'!AU9</f>
        <v>0</v>
      </c>
      <c r="K43" s="275">
        <f>'1월'!AV9+'2월'!AV9+'3월'!AV9+'4월'!AV9+'5월'!AV9+'6월'!AV9+'7월'!AV9+'8월'!AV9+'9월'!AV9+'10월'!AV9+'11월'!AV9+'12월'!AV9</f>
        <v>0</v>
      </c>
      <c r="L43" s="275">
        <f>'1월'!AW9+'2월'!AW9+'3월'!AW9+'4월'!AW9+'5월'!AW9+'6월'!AW9+'7월'!AW9+'8월'!AW9+'9월'!AW9+'10월'!AW9+'11월'!AW9+'12월'!AW9</f>
        <v>0</v>
      </c>
      <c r="M43" s="275">
        <f>'1월'!AX9+'2월'!AX9+'3월'!AX9+'4월'!AX9+'5월'!AX9+'6월'!AX9+'7월'!AX9+'8월'!AX9+'9월'!AX9+'10월'!AX9+'11월'!AX9+'12월'!AX9</f>
        <v>0</v>
      </c>
      <c r="N43" s="275">
        <f>'1월'!AY9+'2월'!AY9+'3월'!AY9+'4월'!AY9+'5월'!AY9+'6월'!AY9+'7월'!AY9+'8월'!AY9+'9월'!AY9+'10월'!AY9+'11월'!AY9+'12월'!AY9</f>
        <v>0</v>
      </c>
      <c r="O43" s="275">
        <f>'1월'!AZ9+'2월'!AZ9+'3월'!AZ9+'4월'!AZ9+'5월'!AZ9+'6월'!AZ9+'7월'!AZ9+'8월'!AZ9+'9월'!AZ9+'10월'!AZ9+'11월'!AZ9+'12월'!AZ9</f>
        <v>0</v>
      </c>
      <c r="P43" s="275">
        <f>'1월'!BA9+'2월'!BA9+'3월'!BA9+'4월'!BA9+'5월'!BA9+'6월'!BA9+'7월'!BA9+'8월'!BA9+'9월'!BA9+'10월'!BA9+'11월'!BA9+'12월'!BA9</f>
        <v>0</v>
      </c>
      <c r="Q43" s="275">
        <f>'1월'!BB9+'2월'!BB9+'3월'!BB9+'4월'!BB9+'5월'!BB9+'6월'!BB9+'7월'!BB9+'8월'!BB9+'9월'!BB9+'10월'!BB9+'11월'!BB9+'12월'!BB9</f>
        <v>0</v>
      </c>
      <c r="R43" s="275">
        <f>'1월'!BC9+'2월'!BC9+'3월'!BC9+'4월'!BC9+'5월'!BC9+'6월'!BC9+'7월'!BC9+'8월'!BC9+'9월'!BC9+'10월'!BC9+'11월'!BC9+'12월'!BC9</f>
        <v>0</v>
      </c>
      <c r="S43" s="275">
        <f>'1월'!BD9+'2월'!BD9+'3월'!BD9+'4월'!BD9+'5월'!BD9+'6월'!BD9+'7월'!BD9+'8월'!BD9+'9월'!BD9+'10월'!BD9+'11월'!BD9+'12월'!BD9</f>
        <v>0</v>
      </c>
      <c r="T43" s="275">
        <f>'1월'!BE9+'2월'!BE9+'3월'!BE9+'4월'!BE9+'5월'!BE9+'6월'!BE9+'7월'!BE9+'8월'!BE9+'9월'!BE9+'10월'!BE9+'11월'!BE9+'12월'!BE9</f>
        <v>0</v>
      </c>
      <c r="U43" s="60">
        <f>SUM(B43:T43)</f>
        <v>0</v>
      </c>
      <c r="W43" s="63"/>
    </row>
    <row r="44" spans="1:23" hidden="1">
      <c r="A44" s="219" t="s">
        <v>199</v>
      </c>
      <c r="B44" s="908">
        <f>'1월'!AM10+'2월'!AM10+'3월'!AM10+'4월'!AM10+'5월'!AM10+'6월'!AM10+'7월'!AM10+'8월'!AM10+'9월'!AM10+'10월'!AM10+'11월'!AM10+'12월'!AM10</f>
        <v>0</v>
      </c>
      <c r="C44" s="908">
        <f>'1월'!AN10+'2월'!AN10+'3월'!AN10+'4월'!AN10+'5월'!AN10+'6월'!AN10+'7월'!AN10+'8월'!AN10+'9월'!AN10+'10월'!AN10+'11월'!AN10+'12월'!AN10</f>
        <v>0</v>
      </c>
      <c r="D44" s="908">
        <f>'1월'!AO10+'2월'!AO10+'3월'!AO10+'4월'!AO10+'5월'!AO10+'6월'!AO10+'7월'!AO10+'8월'!AO10+'9월'!AO10+'10월'!AO10+'11월'!AO10+'12월'!AO10</f>
        <v>0</v>
      </c>
      <c r="E44" s="908">
        <f>'1월'!AP10+'2월'!AP10+'3월'!AP10+'4월'!AP10+'5월'!AP10+'6월'!AP10+'7월'!AP10+'8월'!AP10+'9월'!AP10+'10월'!AP10+'11월'!AP10+'12월'!AP10</f>
        <v>0</v>
      </c>
      <c r="F44" s="908">
        <f>'1월'!AQ10+'2월'!AQ10+'3월'!AQ10+'4월'!AQ10+'5월'!AQ10+'6월'!AQ10+'7월'!AQ10+'8월'!AQ10+'9월'!AQ10+'10월'!AQ10+'11월'!AQ10+'12월'!AQ10</f>
        <v>0</v>
      </c>
      <c r="G44" s="908">
        <f>'1월'!AR10+'2월'!AR10+'3월'!AR10+'4월'!AR10+'5월'!AR10+'6월'!AR10+'7월'!AR10+'8월'!AR10+'9월'!AR10+'10월'!AR10+'11월'!AR10+'12월'!AR10</f>
        <v>0</v>
      </c>
      <c r="H44" s="908">
        <f>'1월'!AS10+'2월'!AS10+'3월'!AS10+'4월'!AS10+'5월'!AS10+'6월'!AS10+'7월'!AS10+'8월'!AS10+'9월'!AS10+'10월'!AS10+'11월'!AS10+'12월'!AS10</f>
        <v>0</v>
      </c>
      <c r="I44" s="908">
        <f>'1월'!AT10+'2월'!AT10+'3월'!AT10+'4월'!AT10+'5월'!AT10+'6월'!AT10+'7월'!AT10+'8월'!AT10+'9월'!AT10+'10월'!AT10+'11월'!AT10+'12월'!AT10</f>
        <v>0</v>
      </c>
      <c r="J44" s="908">
        <f>'1월'!AU10+'2월'!AU10+'3월'!AU10+'4월'!AU10+'5월'!AU10+'6월'!AU10+'7월'!AU10+'8월'!AU10+'9월'!AU10+'10월'!AU10+'11월'!AU10+'12월'!AU10</f>
        <v>0</v>
      </c>
      <c r="K44" s="908">
        <f>'1월'!AV10+'2월'!AV10+'3월'!AV10+'4월'!AV10+'5월'!AV10+'6월'!AV10+'7월'!AV10+'8월'!AV10+'9월'!AV10+'10월'!AV10+'11월'!AV10+'12월'!AV10</f>
        <v>0</v>
      </c>
      <c r="L44" s="908">
        <f>'1월'!AW10+'2월'!AW10+'3월'!AW10+'4월'!AW10+'5월'!AW10+'6월'!AW10+'7월'!AW10+'8월'!AW10+'9월'!AW10+'10월'!AW10+'11월'!AW10+'12월'!AW10</f>
        <v>0</v>
      </c>
      <c r="M44" s="908">
        <f>'1월'!AX10+'2월'!AX10+'3월'!AX10+'4월'!AX10+'5월'!AX10+'6월'!AX10+'7월'!AX10+'8월'!AX10+'9월'!AX10+'10월'!AX10+'11월'!AX10+'12월'!AX10</f>
        <v>0</v>
      </c>
      <c r="N44" s="908">
        <f>'1월'!AY10+'2월'!AY10+'3월'!AY10+'4월'!AY10+'5월'!AY10+'6월'!AY10+'7월'!AY10+'8월'!AY10+'9월'!AY10+'10월'!AY10+'11월'!AY10+'12월'!AY10</f>
        <v>0</v>
      </c>
      <c r="O44" s="908">
        <f>'1월'!AZ10+'2월'!AZ10+'3월'!AZ10+'4월'!AZ10+'5월'!AZ10+'6월'!AZ10+'7월'!AZ10+'8월'!AZ10+'9월'!AZ10+'10월'!AZ10+'11월'!AZ10+'12월'!AZ10</f>
        <v>0</v>
      </c>
      <c r="P44" s="908">
        <f>'1월'!BA10+'2월'!BA10+'3월'!BA10+'4월'!BA10+'5월'!BA10+'6월'!BA10+'7월'!BA10+'8월'!BA10+'9월'!BA10+'10월'!BA10+'11월'!BA10+'12월'!BA10</f>
        <v>0</v>
      </c>
      <c r="Q44" s="908">
        <f>'1월'!BB10+'2월'!BB10+'3월'!BB10+'4월'!BB10+'5월'!BB10+'6월'!BB10+'7월'!BB10+'8월'!BB10+'9월'!BB10+'10월'!BB10+'11월'!BB10+'12월'!BB10</f>
        <v>0</v>
      </c>
      <c r="R44" s="908">
        <f>'1월'!BC10+'2월'!BC10+'3월'!BC10+'4월'!BC10+'5월'!BC10+'6월'!BC10+'7월'!BC10+'8월'!BC10+'9월'!BC10+'10월'!BC10+'11월'!BC10+'12월'!BC10</f>
        <v>0</v>
      </c>
      <c r="S44" s="908">
        <f>'1월'!BD10+'2월'!BD10+'3월'!BD10+'4월'!BD10+'5월'!BD10+'6월'!BD10+'7월'!BD10+'8월'!BD10+'9월'!BD10+'10월'!BD10+'11월'!BD10+'12월'!BD10</f>
        <v>0</v>
      </c>
      <c r="T44" s="908">
        <f>'1월'!BE10+'2월'!BE10+'3월'!BE10+'4월'!BE10+'5월'!BE10+'6월'!BE10+'7월'!BE10+'8월'!BE10+'9월'!BE10+'10월'!BE10+'11월'!BE10+'12월'!BE10</f>
        <v>0</v>
      </c>
      <c r="U44" s="908">
        <f t="shared" ref="U44:U107" si="9">SUM(B44:T44)</f>
        <v>0</v>
      </c>
      <c r="W44" s="63"/>
    </row>
    <row r="45" spans="1:23" hidden="1">
      <c r="A45" s="219" t="s">
        <v>200</v>
      </c>
      <c r="B45" s="908">
        <f>'1월'!AM11+'2월'!AM11+'3월'!AM11+'4월'!AM11+'5월'!AM11+'6월'!AM11+'7월'!AM11+'8월'!AM11+'9월'!AM11+'10월'!AM11+'11월'!AM11+'12월'!AM11</f>
        <v>0</v>
      </c>
      <c r="C45" s="908">
        <f>'1월'!AN11+'2월'!AN11+'3월'!AN11+'4월'!AN11+'5월'!AN11+'6월'!AN11+'7월'!AN11+'8월'!AN11+'9월'!AN11+'10월'!AN11+'11월'!AN11+'12월'!AN11</f>
        <v>0</v>
      </c>
      <c r="D45" s="908">
        <f>'1월'!AO11+'2월'!AO11+'3월'!AO11+'4월'!AO11+'5월'!AO11+'6월'!AO11+'7월'!AO11+'8월'!AO11+'9월'!AO11+'10월'!AO11+'11월'!AO11+'12월'!AO11</f>
        <v>0</v>
      </c>
      <c r="E45" s="908">
        <f>'1월'!AP11+'2월'!AP11+'3월'!AP11+'4월'!AP11+'5월'!AP11+'6월'!AP11+'7월'!AP11+'8월'!AP11+'9월'!AP11+'10월'!AP11+'11월'!AP11+'12월'!AP11</f>
        <v>0</v>
      </c>
      <c r="F45" s="908">
        <f>'1월'!AQ11+'2월'!AQ11+'3월'!AQ11+'4월'!AQ11+'5월'!AQ11+'6월'!AQ11+'7월'!AQ11+'8월'!AQ11+'9월'!AQ11+'10월'!AQ11+'11월'!AQ11+'12월'!AQ11</f>
        <v>0</v>
      </c>
      <c r="G45" s="908">
        <f>'1월'!AR11+'2월'!AR11+'3월'!AR11+'4월'!AR11+'5월'!AR11+'6월'!AR11+'7월'!AR11+'8월'!AR11+'9월'!AR11+'10월'!AR11+'11월'!AR11+'12월'!AR11</f>
        <v>0</v>
      </c>
      <c r="H45" s="908">
        <f>'1월'!AS11+'2월'!AS11+'3월'!AS11+'4월'!AS11+'5월'!AS11+'6월'!AS11+'7월'!AS11+'8월'!AS11+'9월'!AS11+'10월'!AS11+'11월'!AS11+'12월'!AS11</f>
        <v>0</v>
      </c>
      <c r="I45" s="908">
        <f>'1월'!AT11+'2월'!AT11+'3월'!AT11+'4월'!AT11+'5월'!AT11+'6월'!AT11+'7월'!AT11+'8월'!AT11+'9월'!AT11+'10월'!AT11+'11월'!AT11+'12월'!AT11</f>
        <v>0</v>
      </c>
      <c r="J45" s="908">
        <f>'1월'!AU11+'2월'!AU11+'3월'!AU11+'4월'!AU11+'5월'!AU11+'6월'!AU11+'7월'!AU11+'8월'!AU11+'9월'!AU11+'10월'!AU11+'11월'!AU11+'12월'!AU11</f>
        <v>0</v>
      </c>
      <c r="K45" s="908">
        <f>'1월'!AV11+'2월'!AV11+'3월'!AV11+'4월'!AV11+'5월'!AV11+'6월'!AV11+'7월'!AV11+'8월'!AV11+'9월'!AV11+'10월'!AV11+'11월'!AV11+'12월'!AV11</f>
        <v>0</v>
      </c>
      <c r="L45" s="908">
        <f>'1월'!AW11+'2월'!AW11+'3월'!AW11+'4월'!AW11+'5월'!AW11+'6월'!AW11+'7월'!AW11+'8월'!AW11+'9월'!AW11+'10월'!AW11+'11월'!AW11+'12월'!AW11</f>
        <v>0</v>
      </c>
      <c r="M45" s="908">
        <f>'1월'!AX11+'2월'!AX11+'3월'!AX11+'4월'!AX11+'5월'!AX11+'6월'!AX11+'7월'!AX11+'8월'!AX11+'9월'!AX11+'10월'!AX11+'11월'!AX11+'12월'!AX11</f>
        <v>0</v>
      </c>
      <c r="N45" s="908">
        <f>'1월'!AY11+'2월'!AY11+'3월'!AY11+'4월'!AY11+'5월'!AY11+'6월'!AY11+'7월'!AY11+'8월'!AY11+'9월'!AY11+'10월'!AY11+'11월'!AY11+'12월'!AY11</f>
        <v>0</v>
      </c>
      <c r="O45" s="908">
        <f>'1월'!AZ11+'2월'!AZ11+'3월'!AZ11+'4월'!AZ11+'5월'!AZ11+'6월'!AZ11+'7월'!AZ11+'8월'!AZ11+'9월'!AZ11+'10월'!AZ11+'11월'!AZ11+'12월'!AZ11</f>
        <v>0</v>
      </c>
      <c r="P45" s="908">
        <f>'1월'!BA11+'2월'!BA11+'3월'!BA11+'4월'!BA11+'5월'!BA11+'6월'!BA11+'7월'!BA11+'8월'!BA11+'9월'!BA11+'10월'!BA11+'11월'!BA11+'12월'!BA11</f>
        <v>0</v>
      </c>
      <c r="Q45" s="908">
        <f>'1월'!BB11+'2월'!BB11+'3월'!BB11+'4월'!BB11+'5월'!BB11+'6월'!BB11+'7월'!BB11+'8월'!BB11+'9월'!BB11+'10월'!BB11+'11월'!BB11+'12월'!BB11</f>
        <v>0</v>
      </c>
      <c r="R45" s="908">
        <f>'1월'!BC11+'2월'!BC11+'3월'!BC11+'4월'!BC11+'5월'!BC11+'6월'!BC11+'7월'!BC11+'8월'!BC11+'9월'!BC11+'10월'!BC11+'11월'!BC11+'12월'!BC11</f>
        <v>0</v>
      </c>
      <c r="S45" s="908">
        <f>'1월'!BD11+'2월'!BD11+'3월'!BD11+'4월'!BD11+'5월'!BD11+'6월'!BD11+'7월'!BD11+'8월'!BD11+'9월'!BD11+'10월'!BD11+'11월'!BD11+'12월'!BD11</f>
        <v>0</v>
      </c>
      <c r="T45" s="908">
        <f>'1월'!BE11+'2월'!BE11+'3월'!BE11+'4월'!BE11+'5월'!BE11+'6월'!BE11+'7월'!BE11+'8월'!BE11+'9월'!BE11+'10월'!BE11+'11월'!BE11+'12월'!BE11</f>
        <v>0</v>
      </c>
      <c r="U45" s="908">
        <f t="shared" si="9"/>
        <v>0</v>
      </c>
      <c r="W45" s="63"/>
    </row>
    <row r="46" spans="1:23" hidden="1">
      <c r="A46" s="219" t="s">
        <v>201</v>
      </c>
      <c r="B46" s="908">
        <f>'1월'!AM12+'2월'!AM12+'3월'!AM12+'4월'!AM12+'5월'!AM12+'6월'!AM12+'7월'!AM12+'8월'!AM12+'9월'!AM12+'10월'!AM12+'11월'!AM12+'12월'!AM12</f>
        <v>0</v>
      </c>
      <c r="C46" s="908">
        <f>'1월'!AN12+'2월'!AN12+'3월'!AN12+'4월'!AN12+'5월'!AN12+'6월'!AN12+'7월'!AN12+'8월'!AN12+'9월'!AN12+'10월'!AN12+'11월'!AN12+'12월'!AN12</f>
        <v>0</v>
      </c>
      <c r="D46" s="908">
        <f>'1월'!AO12+'2월'!AO12+'3월'!AO12+'4월'!AO12+'5월'!AO12+'6월'!AO12+'7월'!AO12+'8월'!AO12+'9월'!AO12+'10월'!AO12+'11월'!AO12+'12월'!AO12</f>
        <v>0</v>
      </c>
      <c r="E46" s="908">
        <f>'1월'!AP12+'2월'!AP12+'3월'!AP12+'4월'!AP12+'5월'!AP12+'6월'!AP12+'7월'!AP12+'8월'!AP12+'9월'!AP12+'10월'!AP12+'11월'!AP12+'12월'!AP12</f>
        <v>0</v>
      </c>
      <c r="F46" s="908">
        <f>'1월'!AQ12+'2월'!AQ12+'3월'!AQ12+'4월'!AQ12+'5월'!AQ12+'6월'!AQ12+'7월'!AQ12+'8월'!AQ12+'9월'!AQ12+'10월'!AQ12+'11월'!AQ12+'12월'!AQ12</f>
        <v>0</v>
      </c>
      <c r="G46" s="908">
        <f>'1월'!AR12+'2월'!AR12+'3월'!AR12+'4월'!AR12+'5월'!AR12+'6월'!AR12+'7월'!AR12+'8월'!AR12+'9월'!AR12+'10월'!AR12+'11월'!AR12+'12월'!AR12</f>
        <v>0</v>
      </c>
      <c r="H46" s="908">
        <f>'1월'!AS12+'2월'!AS12+'3월'!AS12+'4월'!AS12+'5월'!AS12+'6월'!AS12+'7월'!AS12+'8월'!AS12+'9월'!AS12+'10월'!AS12+'11월'!AS12+'12월'!AS12</f>
        <v>0</v>
      </c>
      <c r="I46" s="908">
        <f>'1월'!AT12+'2월'!AT12+'3월'!AT12+'4월'!AT12+'5월'!AT12+'6월'!AT12+'7월'!AT12+'8월'!AT12+'9월'!AT12+'10월'!AT12+'11월'!AT12+'12월'!AT12</f>
        <v>0</v>
      </c>
      <c r="J46" s="908">
        <f>'1월'!AU12+'2월'!AU12+'3월'!AU12+'4월'!AU12+'5월'!AU12+'6월'!AU12+'7월'!AU12+'8월'!AU12+'9월'!AU12+'10월'!AU12+'11월'!AU12+'12월'!AU12</f>
        <v>0</v>
      </c>
      <c r="K46" s="908">
        <f>'1월'!AV12+'2월'!AV12+'3월'!AV12+'4월'!AV12+'5월'!AV12+'6월'!AV12+'7월'!AV12+'8월'!AV12+'9월'!AV12+'10월'!AV12+'11월'!AV12+'12월'!AV12</f>
        <v>0</v>
      </c>
      <c r="L46" s="908">
        <f>'1월'!AW12+'2월'!AW12+'3월'!AW12+'4월'!AW12+'5월'!AW12+'6월'!AW12+'7월'!AW12+'8월'!AW12+'9월'!AW12+'10월'!AW12+'11월'!AW12+'12월'!AW12</f>
        <v>0</v>
      </c>
      <c r="M46" s="908">
        <f>'1월'!AX12+'2월'!AX12+'3월'!AX12+'4월'!AX12+'5월'!AX12+'6월'!AX12+'7월'!AX12+'8월'!AX12+'9월'!AX12+'10월'!AX12+'11월'!AX12+'12월'!AX12</f>
        <v>0</v>
      </c>
      <c r="N46" s="908">
        <f>'1월'!AY12+'2월'!AY12+'3월'!AY12+'4월'!AY12+'5월'!AY12+'6월'!AY12+'7월'!AY12+'8월'!AY12+'9월'!AY12+'10월'!AY12+'11월'!AY12+'12월'!AY12</f>
        <v>0</v>
      </c>
      <c r="O46" s="908">
        <f>'1월'!AZ12+'2월'!AZ12+'3월'!AZ12+'4월'!AZ12+'5월'!AZ12+'6월'!AZ12+'7월'!AZ12+'8월'!AZ12+'9월'!AZ12+'10월'!AZ12+'11월'!AZ12+'12월'!AZ12</f>
        <v>0</v>
      </c>
      <c r="P46" s="908">
        <f>'1월'!BA12+'2월'!BA12+'3월'!BA12+'4월'!BA12+'5월'!BA12+'6월'!BA12+'7월'!BA12+'8월'!BA12+'9월'!BA12+'10월'!BA12+'11월'!BA12+'12월'!BA12</f>
        <v>0</v>
      </c>
      <c r="Q46" s="908">
        <f>'1월'!BB12+'2월'!BB12+'3월'!BB12+'4월'!BB12+'5월'!BB12+'6월'!BB12+'7월'!BB12+'8월'!BB12+'9월'!BB12+'10월'!BB12+'11월'!BB12+'12월'!BB12</f>
        <v>0</v>
      </c>
      <c r="R46" s="908">
        <f>'1월'!BC12+'2월'!BC12+'3월'!BC12+'4월'!BC12+'5월'!BC12+'6월'!BC12+'7월'!BC12+'8월'!BC12+'9월'!BC12+'10월'!BC12+'11월'!BC12+'12월'!BC12</f>
        <v>0</v>
      </c>
      <c r="S46" s="908">
        <f>'1월'!BD12+'2월'!BD12+'3월'!BD12+'4월'!BD12+'5월'!BD12+'6월'!BD12+'7월'!BD12+'8월'!BD12+'9월'!BD12+'10월'!BD12+'11월'!BD12+'12월'!BD12</f>
        <v>0</v>
      </c>
      <c r="T46" s="908">
        <f>'1월'!BE12+'2월'!BE12+'3월'!BE12+'4월'!BE12+'5월'!BE12+'6월'!BE12+'7월'!BE12+'8월'!BE12+'9월'!BE12+'10월'!BE12+'11월'!BE12+'12월'!BE12</f>
        <v>0</v>
      </c>
      <c r="U46" s="908">
        <f t="shared" si="9"/>
        <v>0</v>
      </c>
      <c r="W46" s="63"/>
    </row>
    <row r="47" spans="1:23" hidden="1">
      <c r="A47" s="219" t="s">
        <v>202</v>
      </c>
      <c r="B47" s="908">
        <f>'1월'!AM13+'2월'!AM13+'3월'!AM13+'4월'!AM13+'5월'!AM13+'6월'!AM13+'7월'!AM13+'8월'!AM13+'9월'!AM13+'10월'!AM13+'11월'!AM13+'12월'!AM13</f>
        <v>0</v>
      </c>
      <c r="C47" s="908">
        <f>'1월'!AN13+'2월'!AN13+'3월'!AN13+'4월'!AN13+'5월'!AN13+'6월'!AN13+'7월'!AN13+'8월'!AN13+'9월'!AN13+'10월'!AN13+'11월'!AN13+'12월'!AN13</f>
        <v>0</v>
      </c>
      <c r="D47" s="908">
        <f>'1월'!AO13+'2월'!AO13+'3월'!AO13+'4월'!AO13+'5월'!AO13+'6월'!AO13+'7월'!AO13+'8월'!AO13+'9월'!AO13+'10월'!AO13+'11월'!AO13+'12월'!AO13</f>
        <v>0</v>
      </c>
      <c r="E47" s="908">
        <f>'1월'!AP13+'2월'!AP13+'3월'!AP13+'4월'!AP13+'5월'!AP13+'6월'!AP13+'7월'!AP13+'8월'!AP13+'9월'!AP13+'10월'!AP13+'11월'!AP13+'12월'!AP13</f>
        <v>0</v>
      </c>
      <c r="F47" s="908">
        <f>'1월'!AQ13+'2월'!AQ13+'3월'!AQ13+'4월'!AQ13+'5월'!AQ13+'6월'!AQ13+'7월'!AQ13+'8월'!AQ13+'9월'!AQ13+'10월'!AQ13+'11월'!AQ13+'12월'!AQ13</f>
        <v>0</v>
      </c>
      <c r="G47" s="908">
        <f>'1월'!AR13+'2월'!AR13+'3월'!AR13+'4월'!AR13+'5월'!AR13+'6월'!AR13+'7월'!AR13+'8월'!AR13+'9월'!AR13+'10월'!AR13+'11월'!AR13+'12월'!AR13</f>
        <v>0</v>
      </c>
      <c r="H47" s="908">
        <f>'1월'!AS13+'2월'!AS13+'3월'!AS13+'4월'!AS13+'5월'!AS13+'6월'!AS13+'7월'!AS13+'8월'!AS13+'9월'!AS13+'10월'!AS13+'11월'!AS13+'12월'!AS13</f>
        <v>0</v>
      </c>
      <c r="I47" s="908">
        <f>'1월'!AT13+'2월'!AT13+'3월'!AT13+'4월'!AT13+'5월'!AT13+'6월'!AT13+'7월'!AT13+'8월'!AT13+'9월'!AT13+'10월'!AT13+'11월'!AT13+'12월'!AT13</f>
        <v>0</v>
      </c>
      <c r="J47" s="908">
        <f>'1월'!AU13+'2월'!AU13+'3월'!AU13+'4월'!AU13+'5월'!AU13+'6월'!AU13+'7월'!AU13+'8월'!AU13+'9월'!AU13+'10월'!AU13+'11월'!AU13+'12월'!AU13</f>
        <v>0</v>
      </c>
      <c r="K47" s="908">
        <f>'1월'!AV13+'2월'!AV13+'3월'!AV13+'4월'!AV13+'5월'!AV13+'6월'!AV13+'7월'!AV13+'8월'!AV13+'9월'!AV13+'10월'!AV13+'11월'!AV13+'12월'!AV13</f>
        <v>0</v>
      </c>
      <c r="L47" s="908">
        <f>'1월'!AW13+'2월'!AW13+'3월'!AW13+'4월'!AW13+'5월'!AW13+'6월'!AW13+'7월'!AW13+'8월'!AW13+'9월'!AW13+'10월'!AW13+'11월'!AW13+'12월'!AW13</f>
        <v>0</v>
      </c>
      <c r="M47" s="908">
        <f>'1월'!AX13+'2월'!AX13+'3월'!AX13+'4월'!AX13+'5월'!AX13+'6월'!AX13+'7월'!AX13+'8월'!AX13+'9월'!AX13+'10월'!AX13+'11월'!AX13+'12월'!AX13</f>
        <v>0</v>
      </c>
      <c r="N47" s="908">
        <f>'1월'!AY13+'2월'!AY13+'3월'!AY13+'4월'!AY13+'5월'!AY13+'6월'!AY13+'7월'!AY13+'8월'!AY13+'9월'!AY13+'10월'!AY13+'11월'!AY13+'12월'!AY13</f>
        <v>0</v>
      </c>
      <c r="O47" s="908">
        <f>'1월'!AZ13+'2월'!AZ13+'3월'!AZ13+'4월'!AZ13+'5월'!AZ13+'6월'!AZ13+'7월'!AZ13+'8월'!AZ13+'9월'!AZ13+'10월'!AZ13+'11월'!AZ13+'12월'!AZ13</f>
        <v>0</v>
      </c>
      <c r="P47" s="908">
        <f>'1월'!BA13+'2월'!BA13+'3월'!BA13+'4월'!BA13+'5월'!BA13+'6월'!BA13+'7월'!BA13+'8월'!BA13+'9월'!BA13+'10월'!BA13+'11월'!BA13+'12월'!BA13</f>
        <v>0</v>
      </c>
      <c r="Q47" s="908">
        <f>'1월'!BB13+'2월'!BB13+'3월'!BB13+'4월'!BB13+'5월'!BB13+'6월'!BB13+'7월'!BB13+'8월'!BB13+'9월'!BB13+'10월'!BB13+'11월'!BB13+'12월'!BB13</f>
        <v>0</v>
      </c>
      <c r="R47" s="908">
        <f>'1월'!BC13+'2월'!BC13+'3월'!BC13+'4월'!BC13+'5월'!BC13+'6월'!BC13+'7월'!BC13+'8월'!BC13+'9월'!BC13+'10월'!BC13+'11월'!BC13+'12월'!BC13</f>
        <v>0</v>
      </c>
      <c r="S47" s="908">
        <f>'1월'!BD13+'2월'!BD13+'3월'!BD13+'4월'!BD13+'5월'!BD13+'6월'!BD13+'7월'!BD13+'8월'!BD13+'9월'!BD13+'10월'!BD13+'11월'!BD13+'12월'!BD13</f>
        <v>0</v>
      </c>
      <c r="T47" s="908">
        <f>'1월'!BE13+'2월'!BE13+'3월'!BE13+'4월'!BE13+'5월'!BE13+'6월'!BE13+'7월'!BE13+'8월'!BE13+'9월'!BE13+'10월'!BE13+'11월'!BE13+'12월'!BE13</f>
        <v>0</v>
      </c>
      <c r="U47" s="908">
        <f t="shared" si="9"/>
        <v>0</v>
      </c>
      <c r="W47" s="63"/>
    </row>
    <row r="48" spans="1:23" hidden="1">
      <c r="A48" s="219" t="s">
        <v>203</v>
      </c>
      <c r="B48" s="908">
        <f>'1월'!AM14+'2월'!AM14+'3월'!AM14+'4월'!AM14+'5월'!AM14+'6월'!AM14+'7월'!AM14+'8월'!AM14+'9월'!AM14+'10월'!AM14+'11월'!AM14+'12월'!AM14</f>
        <v>0</v>
      </c>
      <c r="C48" s="908">
        <f>'1월'!AN14+'2월'!AN14+'3월'!AN14+'4월'!AN14+'5월'!AN14+'6월'!AN14+'7월'!AN14+'8월'!AN14+'9월'!AN14+'10월'!AN14+'11월'!AN14+'12월'!AN14</f>
        <v>0</v>
      </c>
      <c r="D48" s="908">
        <f>'1월'!AO14+'2월'!AO14+'3월'!AO14+'4월'!AO14+'5월'!AO14+'6월'!AO14+'7월'!AO14+'8월'!AO14+'9월'!AO14+'10월'!AO14+'11월'!AO14+'12월'!AO14</f>
        <v>0</v>
      </c>
      <c r="E48" s="908">
        <f>'1월'!AP14+'2월'!AP14+'3월'!AP14+'4월'!AP14+'5월'!AP14+'6월'!AP14+'7월'!AP14+'8월'!AP14+'9월'!AP14+'10월'!AP14+'11월'!AP14+'12월'!AP14</f>
        <v>0</v>
      </c>
      <c r="F48" s="908">
        <f>'1월'!AQ14+'2월'!AQ14+'3월'!AQ14+'4월'!AQ14+'5월'!AQ14+'6월'!AQ14+'7월'!AQ14+'8월'!AQ14+'9월'!AQ14+'10월'!AQ14+'11월'!AQ14+'12월'!AQ14</f>
        <v>0</v>
      </c>
      <c r="G48" s="908">
        <f>'1월'!AR14+'2월'!AR14+'3월'!AR14+'4월'!AR14+'5월'!AR14+'6월'!AR14+'7월'!AR14+'8월'!AR14+'9월'!AR14+'10월'!AR14+'11월'!AR14+'12월'!AR14</f>
        <v>0</v>
      </c>
      <c r="H48" s="908">
        <f>'1월'!AS14+'2월'!AS14+'3월'!AS14+'4월'!AS14+'5월'!AS14+'6월'!AS14+'7월'!AS14+'8월'!AS14+'9월'!AS14+'10월'!AS14+'11월'!AS14+'12월'!AS14</f>
        <v>0</v>
      </c>
      <c r="I48" s="908">
        <f>'1월'!AT14+'2월'!AT14+'3월'!AT14+'4월'!AT14+'5월'!AT14+'6월'!AT14+'7월'!AT14+'8월'!AT14+'9월'!AT14+'10월'!AT14+'11월'!AT14+'12월'!AT14</f>
        <v>0</v>
      </c>
      <c r="J48" s="908">
        <f>'1월'!AU14+'2월'!AU14+'3월'!AU14+'4월'!AU14+'5월'!AU14+'6월'!AU14+'7월'!AU14+'8월'!AU14+'9월'!AU14+'10월'!AU14+'11월'!AU14+'12월'!AU14</f>
        <v>0</v>
      </c>
      <c r="K48" s="908">
        <f>'1월'!AV14+'2월'!AV14+'3월'!AV14+'4월'!AV14+'5월'!AV14+'6월'!AV14+'7월'!AV14+'8월'!AV14+'9월'!AV14+'10월'!AV14+'11월'!AV14+'12월'!AV14</f>
        <v>0</v>
      </c>
      <c r="L48" s="908">
        <f>'1월'!AW14+'2월'!AW14+'3월'!AW14+'4월'!AW14+'5월'!AW14+'6월'!AW14+'7월'!AW14+'8월'!AW14+'9월'!AW14+'10월'!AW14+'11월'!AW14+'12월'!AW14</f>
        <v>0</v>
      </c>
      <c r="M48" s="908">
        <f>'1월'!AX14+'2월'!AX14+'3월'!AX14+'4월'!AX14+'5월'!AX14+'6월'!AX14+'7월'!AX14+'8월'!AX14+'9월'!AX14+'10월'!AX14+'11월'!AX14+'12월'!AX14</f>
        <v>0</v>
      </c>
      <c r="N48" s="908">
        <f>'1월'!AY14+'2월'!AY14+'3월'!AY14+'4월'!AY14+'5월'!AY14+'6월'!AY14+'7월'!AY14+'8월'!AY14+'9월'!AY14+'10월'!AY14+'11월'!AY14+'12월'!AY14</f>
        <v>0</v>
      </c>
      <c r="O48" s="908">
        <f>'1월'!AZ14+'2월'!AZ14+'3월'!AZ14+'4월'!AZ14+'5월'!AZ14+'6월'!AZ14+'7월'!AZ14+'8월'!AZ14+'9월'!AZ14+'10월'!AZ14+'11월'!AZ14+'12월'!AZ14</f>
        <v>0</v>
      </c>
      <c r="P48" s="908">
        <f>'1월'!BA14+'2월'!BA14+'3월'!BA14+'4월'!BA14+'5월'!BA14+'6월'!BA14+'7월'!BA14+'8월'!BA14+'9월'!BA14+'10월'!BA14+'11월'!BA14+'12월'!BA14</f>
        <v>0</v>
      </c>
      <c r="Q48" s="908">
        <f>'1월'!BB14+'2월'!BB14+'3월'!BB14+'4월'!BB14+'5월'!BB14+'6월'!BB14+'7월'!BB14+'8월'!BB14+'9월'!BB14+'10월'!BB14+'11월'!BB14+'12월'!BB14</f>
        <v>0</v>
      </c>
      <c r="R48" s="908">
        <f>'1월'!BC14+'2월'!BC14+'3월'!BC14+'4월'!BC14+'5월'!BC14+'6월'!BC14+'7월'!BC14+'8월'!BC14+'9월'!BC14+'10월'!BC14+'11월'!BC14+'12월'!BC14</f>
        <v>0</v>
      </c>
      <c r="S48" s="908">
        <f>'1월'!BD14+'2월'!BD14+'3월'!BD14+'4월'!BD14+'5월'!BD14+'6월'!BD14+'7월'!BD14+'8월'!BD14+'9월'!BD14+'10월'!BD14+'11월'!BD14+'12월'!BD14</f>
        <v>0</v>
      </c>
      <c r="T48" s="908">
        <f>'1월'!BE14+'2월'!BE14+'3월'!BE14+'4월'!BE14+'5월'!BE14+'6월'!BE14+'7월'!BE14+'8월'!BE14+'9월'!BE14+'10월'!BE14+'11월'!BE14+'12월'!BE14</f>
        <v>0</v>
      </c>
      <c r="U48" s="908">
        <f t="shared" si="9"/>
        <v>0</v>
      </c>
      <c r="W48" s="63"/>
    </row>
    <row r="49" spans="1:23" hidden="1">
      <c r="A49" s="219" t="s">
        <v>204</v>
      </c>
      <c r="B49" s="908">
        <f>'1월'!AM15+'2월'!AM15+'3월'!AM15+'4월'!AM15+'5월'!AM15+'6월'!AM15+'7월'!AM15+'8월'!AM15+'9월'!AM15+'10월'!AM15+'11월'!AM15+'12월'!AM15</f>
        <v>0</v>
      </c>
      <c r="C49" s="908">
        <f>'1월'!AN15+'2월'!AN15+'3월'!AN15+'4월'!AN15+'5월'!AN15+'6월'!AN15+'7월'!AN15+'8월'!AN15+'9월'!AN15+'10월'!AN15+'11월'!AN15+'12월'!AN15</f>
        <v>0</v>
      </c>
      <c r="D49" s="908">
        <f>'1월'!AO15+'2월'!AO15+'3월'!AO15+'4월'!AO15+'5월'!AO15+'6월'!AO15+'7월'!AO15+'8월'!AO15+'9월'!AO15+'10월'!AO15+'11월'!AO15+'12월'!AO15</f>
        <v>0</v>
      </c>
      <c r="E49" s="908">
        <f>'1월'!AP15+'2월'!AP15+'3월'!AP15+'4월'!AP15+'5월'!AP15+'6월'!AP15+'7월'!AP15+'8월'!AP15+'9월'!AP15+'10월'!AP15+'11월'!AP15+'12월'!AP15</f>
        <v>0</v>
      </c>
      <c r="F49" s="908">
        <f>'1월'!AQ15+'2월'!AQ15+'3월'!AQ15+'4월'!AQ15+'5월'!AQ15+'6월'!AQ15+'7월'!AQ15+'8월'!AQ15+'9월'!AQ15+'10월'!AQ15+'11월'!AQ15+'12월'!AQ15</f>
        <v>0</v>
      </c>
      <c r="G49" s="908">
        <f>'1월'!AR15+'2월'!AR15+'3월'!AR15+'4월'!AR15+'5월'!AR15+'6월'!AR15+'7월'!AR15+'8월'!AR15+'9월'!AR15+'10월'!AR15+'11월'!AR15+'12월'!AR15</f>
        <v>0</v>
      </c>
      <c r="H49" s="908">
        <f>'1월'!AS15+'2월'!AS15+'3월'!AS15+'4월'!AS15+'5월'!AS15+'6월'!AS15+'7월'!AS15+'8월'!AS15+'9월'!AS15+'10월'!AS15+'11월'!AS15+'12월'!AS15</f>
        <v>0</v>
      </c>
      <c r="I49" s="908">
        <f>'1월'!AT15+'2월'!AT15+'3월'!AT15+'4월'!AT15+'5월'!AT15+'6월'!AT15+'7월'!AT15+'8월'!AT15+'9월'!AT15+'10월'!AT15+'11월'!AT15+'12월'!AT15</f>
        <v>0</v>
      </c>
      <c r="J49" s="908">
        <f>'1월'!AU15+'2월'!AU15+'3월'!AU15+'4월'!AU15+'5월'!AU15+'6월'!AU15+'7월'!AU15+'8월'!AU15+'9월'!AU15+'10월'!AU15+'11월'!AU15+'12월'!AU15</f>
        <v>0</v>
      </c>
      <c r="K49" s="908">
        <f>'1월'!AV15+'2월'!AV15+'3월'!AV15+'4월'!AV15+'5월'!AV15+'6월'!AV15+'7월'!AV15+'8월'!AV15+'9월'!AV15+'10월'!AV15+'11월'!AV15+'12월'!AV15</f>
        <v>0</v>
      </c>
      <c r="L49" s="908">
        <f>'1월'!AW15+'2월'!AW15+'3월'!AW15+'4월'!AW15+'5월'!AW15+'6월'!AW15+'7월'!AW15+'8월'!AW15+'9월'!AW15+'10월'!AW15+'11월'!AW15+'12월'!AW15</f>
        <v>0</v>
      </c>
      <c r="M49" s="908">
        <f>'1월'!AX15+'2월'!AX15+'3월'!AX15+'4월'!AX15+'5월'!AX15+'6월'!AX15+'7월'!AX15+'8월'!AX15+'9월'!AX15+'10월'!AX15+'11월'!AX15+'12월'!AX15</f>
        <v>0</v>
      </c>
      <c r="N49" s="908">
        <f>'1월'!AY15+'2월'!AY15+'3월'!AY15+'4월'!AY15+'5월'!AY15+'6월'!AY15+'7월'!AY15+'8월'!AY15+'9월'!AY15+'10월'!AY15+'11월'!AY15+'12월'!AY15</f>
        <v>0</v>
      </c>
      <c r="O49" s="908">
        <f>'1월'!AZ15+'2월'!AZ15+'3월'!AZ15+'4월'!AZ15+'5월'!AZ15+'6월'!AZ15+'7월'!AZ15+'8월'!AZ15+'9월'!AZ15+'10월'!AZ15+'11월'!AZ15+'12월'!AZ15</f>
        <v>0</v>
      </c>
      <c r="P49" s="908">
        <f>'1월'!BA15+'2월'!BA15+'3월'!BA15+'4월'!BA15+'5월'!BA15+'6월'!BA15+'7월'!BA15+'8월'!BA15+'9월'!BA15+'10월'!BA15+'11월'!BA15+'12월'!BA15</f>
        <v>0</v>
      </c>
      <c r="Q49" s="908">
        <f>'1월'!BB15+'2월'!BB15+'3월'!BB15+'4월'!BB15+'5월'!BB15+'6월'!BB15+'7월'!BB15+'8월'!BB15+'9월'!BB15+'10월'!BB15+'11월'!BB15+'12월'!BB15</f>
        <v>0</v>
      </c>
      <c r="R49" s="908">
        <f>'1월'!BC15+'2월'!BC15+'3월'!BC15+'4월'!BC15+'5월'!BC15+'6월'!BC15+'7월'!BC15+'8월'!BC15+'9월'!BC15+'10월'!BC15+'11월'!BC15+'12월'!BC15</f>
        <v>0</v>
      </c>
      <c r="S49" s="908">
        <f>'1월'!BD15+'2월'!BD15+'3월'!BD15+'4월'!BD15+'5월'!BD15+'6월'!BD15+'7월'!BD15+'8월'!BD15+'9월'!BD15+'10월'!BD15+'11월'!BD15+'12월'!BD15</f>
        <v>0</v>
      </c>
      <c r="T49" s="908">
        <f>'1월'!BE15+'2월'!BE15+'3월'!BE15+'4월'!BE15+'5월'!BE15+'6월'!BE15+'7월'!BE15+'8월'!BE15+'9월'!BE15+'10월'!BE15+'11월'!BE15+'12월'!BE15</f>
        <v>0</v>
      </c>
      <c r="U49" s="908">
        <f t="shared" si="9"/>
        <v>0</v>
      </c>
      <c r="W49" s="63"/>
    </row>
    <row r="50" spans="1:23" hidden="1">
      <c r="A50" s="219" t="s">
        <v>205</v>
      </c>
      <c r="B50" s="908">
        <f>'1월'!AM16+'2월'!AM16+'3월'!AM16+'4월'!AM16+'5월'!AM16+'6월'!AM16+'7월'!AM16+'8월'!AM16+'9월'!AM16+'10월'!AM16+'11월'!AM16+'12월'!AM16</f>
        <v>0</v>
      </c>
      <c r="C50" s="908">
        <f>'1월'!AN16+'2월'!AN16+'3월'!AN16+'4월'!AN16+'5월'!AN16+'6월'!AN16+'7월'!AN16+'8월'!AN16+'9월'!AN16+'10월'!AN16+'11월'!AN16+'12월'!AN16</f>
        <v>0</v>
      </c>
      <c r="D50" s="908">
        <f>'1월'!AO16+'2월'!AO16+'3월'!AO16+'4월'!AO16+'5월'!AO16+'6월'!AO16+'7월'!AO16+'8월'!AO16+'9월'!AO16+'10월'!AO16+'11월'!AO16+'12월'!AO16</f>
        <v>0</v>
      </c>
      <c r="E50" s="908">
        <f>'1월'!AP16+'2월'!AP16+'3월'!AP16+'4월'!AP16+'5월'!AP16+'6월'!AP16+'7월'!AP16+'8월'!AP16+'9월'!AP16+'10월'!AP16+'11월'!AP16+'12월'!AP16</f>
        <v>0</v>
      </c>
      <c r="F50" s="908">
        <f>'1월'!AQ16+'2월'!AQ16+'3월'!AQ16+'4월'!AQ16+'5월'!AQ16+'6월'!AQ16+'7월'!AQ16+'8월'!AQ16+'9월'!AQ16+'10월'!AQ16+'11월'!AQ16+'12월'!AQ16</f>
        <v>0</v>
      </c>
      <c r="G50" s="908">
        <f>'1월'!AR16+'2월'!AR16+'3월'!AR16+'4월'!AR16+'5월'!AR16+'6월'!AR16+'7월'!AR16+'8월'!AR16+'9월'!AR16+'10월'!AR16+'11월'!AR16+'12월'!AR16</f>
        <v>0</v>
      </c>
      <c r="H50" s="908">
        <f>'1월'!AS16+'2월'!AS16+'3월'!AS16+'4월'!AS16+'5월'!AS16+'6월'!AS16+'7월'!AS16+'8월'!AS16+'9월'!AS16+'10월'!AS16+'11월'!AS16+'12월'!AS16</f>
        <v>0</v>
      </c>
      <c r="I50" s="908">
        <f>'1월'!AT16+'2월'!AT16+'3월'!AT16+'4월'!AT16+'5월'!AT16+'6월'!AT16+'7월'!AT16+'8월'!AT16+'9월'!AT16+'10월'!AT16+'11월'!AT16+'12월'!AT16</f>
        <v>0</v>
      </c>
      <c r="J50" s="908">
        <f>'1월'!AU16+'2월'!AU16+'3월'!AU16+'4월'!AU16+'5월'!AU16+'6월'!AU16+'7월'!AU16+'8월'!AU16+'9월'!AU16+'10월'!AU16+'11월'!AU16+'12월'!AU16</f>
        <v>0</v>
      </c>
      <c r="K50" s="908">
        <f>'1월'!AV16+'2월'!AV16+'3월'!AV16+'4월'!AV16+'5월'!AV16+'6월'!AV16+'7월'!AV16+'8월'!AV16+'9월'!AV16+'10월'!AV16+'11월'!AV16+'12월'!AV16</f>
        <v>0</v>
      </c>
      <c r="L50" s="908">
        <f>'1월'!AW16+'2월'!AW16+'3월'!AW16+'4월'!AW16+'5월'!AW16+'6월'!AW16+'7월'!AW16+'8월'!AW16+'9월'!AW16+'10월'!AW16+'11월'!AW16+'12월'!AW16</f>
        <v>0</v>
      </c>
      <c r="M50" s="908">
        <f>'1월'!AX16+'2월'!AX16+'3월'!AX16+'4월'!AX16+'5월'!AX16+'6월'!AX16+'7월'!AX16+'8월'!AX16+'9월'!AX16+'10월'!AX16+'11월'!AX16+'12월'!AX16</f>
        <v>0</v>
      </c>
      <c r="N50" s="908">
        <f>'1월'!AY16+'2월'!AY16+'3월'!AY16+'4월'!AY16+'5월'!AY16+'6월'!AY16+'7월'!AY16+'8월'!AY16+'9월'!AY16+'10월'!AY16+'11월'!AY16+'12월'!AY16</f>
        <v>0</v>
      </c>
      <c r="O50" s="908">
        <f>'1월'!AZ16+'2월'!AZ16+'3월'!AZ16+'4월'!AZ16+'5월'!AZ16+'6월'!AZ16+'7월'!AZ16+'8월'!AZ16+'9월'!AZ16+'10월'!AZ16+'11월'!AZ16+'12월'!AZ16</f>
        <v>0</v>
      </c>
      <c r="P50" s="908">
        <f>'1월'!BA16+'2월'!BA16+'3월'!BA16+'4월'!BA16+'5월'!BA16+'6월'!BA16+'7월'!BA16+'8월'!BA16+'9월'!BA16+'10월'!BA16+'11월'!BA16+'12월'!BA16</f>
        <v>0</v>
      </c>
      <c r="Q50" s="908">
        <f>'1월'!BB16+'2월'!BB16+'3월'!BB16+'4월'!BB16+'5월'!BB16+'6월'!BB16+'7월'!BB16+'8월'!BB16+'9월'!BB16+'10월'!BB16+'11월'!BB16+'12월'!BB16</f>
        <v>0</v>
      </c>
      <c r="R50" s="908">
        <f>'1월'!BC16+'2월'!BC16+'3월'!BC16+'4월'!BC16+'5월'!BC16+'6월'!BC16+'7월'!BC16+'8월'!BC16+'9월'!BC16+'10월'!BC16+'11월'!BC16+'12월'!BC16</f>
        <v>0</v>
      </c>
      <c r="S50" s="908">
        <f>'1월'!BD16+'2월'!BD16+'3월'!BD16+'4월'!BD16+'5월'!BD16+'6월'!BD16+'7월'!BD16+'8월'!BD16+'9월'!BD16+'10월'!BD16+'11월'!BD16+'12월'!BD16</f>
        <v>0</v>
      </c>
      <c r="T50" s="908">
        <f>'1월'!BE16+'2월'!BE16+'3월'!BE16+'4월'!BE16+'5월'!BE16+'6월'!BE16+'7월'!BE16+'8월'!BE16+'9월'!BE16+'10월'!BE16+'11월'!BE16+'12월'!BE16</f>
        <v>0</v>
      </c>
      <c r="U50" s="908">
        <f t="shared" si="9"/>
        <v>0</v>
      </c>
      <c r="W50" s="63"/>
    </row>
    <row r="51" spans="1:23" hidden="1">
      <c r="A51" s="219" t="s">
        <v>206</v>
      </c>
      <c r="B51" s="908">
        <f>'1월'!AM17+'2월'!AM17+'3월'!AM17+'4월'!AM17+'5월'!AM17+'6월'!AM17+'7월'!AM17+'8월'!AM17+'9월'!AM17+'10월'!AM17+'11월'!AM17+'12월'!AM17</f>
        <v>0</v>
      </c>
      <c r="C51" s="908">
        <f>'1월'!AN17+'2월'!AN17+'3월'!AN17+'4월'!AN17+'5월'!AN17+'6월'!AN17+'7월'!AN17+'8월'!AN17+'9월'!AN17+'10월'!AN17+'11월'!AN17+'12월'!AN17</f>
        <v>0</v>
      </c>
      <c r="D51" s="908">
        <f>'1월'!AO17+'2월'!AO17+'3월'!AO17+'4월'!AO17+'5월'!AO17+'6월'!AO17+'7월'!AO17+'8월'!AO17+'9월'!AO17+'10월'!AO17+'11월'!AO17+'12월'!AO17</f>
        <v>0</v>
      </c>
      <c r="E51" s="908">
        <f>'1월'!AP17+'2월'!AP17+'3월'!AP17+'4월'!AP17+'5월'!AP17+'6월'!AP17+'7월'!AP17+'8월'!AP17+'9월'!AP17+'10월'!AP17+'11월'!AP17+'12월'!AP17</f>
        <v>0</v>
      </c>
      <c r="F51" s="908">
        <f>'1월'!AQ17+'2월'!AQ17+'3월'!AQ17+'4월'!AQ17+'5월'!AQ17+'6월'!AQ17+'7월'!AQ17+'8월'!AQ17+'9월'!AQ17+'10월'!AQ17+'11월'!AQ17+'12월'!AQ17</f>
        <v>0</v>
      </c>
      <c r="G51" s="908">
        <f>'1월'!AR17+'2월'!AR17+'3월'!AR17+'4월'!AR17+'5월'!AR17+'6월'!AR17+'7월'!AR17+'8월'!AR17+'9월'!AR17+'10월'!AR17+'11월'!AR17+'12월'!AR17</f>
        <v>0</v>
      </c>
      <c r="H51" s="908">
        <f>'1월'!AS17+'2월'!AS17+'3월'!AS17+'4월'!AS17+'5월'!AS17+'6월'!AS17+'7월'!AS17+'8월'!AS17+'9월'!AS17+'10월'!AS17+'11월'!AS17+'12월'!AS17</f>
        <v>0</v>
      </c>
      <c r="I51" s="908">
        <f>'1월'!AT17+'2월'!AT17+'3월'!AT17+'4월'!AT17+'5월'!AT17+'6월'!AT17+'7월'!AT17+'8월'!AT17+'9월'!AT17+'10월'!AT17+'11월'!AT17+'12월'!AT17</f>
        <v>0</v>
      </c>
      <c r="J51" s="908">
        <f>'1월'!AU17+'2월'!AU17+'3월'!AU17+'4월'!AU17+'5월'!AU17+'6월'!AU17+'7월'!AU17+'8월'!AU17+'9월'!AU17+'10월'!AU17+'11월'!AU17+'12월'!AU17</f>
        <v>0</v>
      </c>
      <c r="K51" s="908">
        <f>'1월'!AV17+'2월'!AV17+'3월'!AV17+'4월'!AV17+'5월'!AV17+'6월'!AV17+'7월'!AV17+'8월'!AV17+'9월'!AV17+'10월'!AV17+'11월'!AV17+'12월'!AV17</f>
        <v>0</v>
      </c>
      <c r="L51" s="908">
        <f>'1월'!AW17+'2월'!AW17+'3월'!AW17+'4월'!AW17+'5월'!AW17+'6월'!AW17+'7월'!AW17+'8월'!AW17+'9월'!AW17+'10월'!AW17+'11월'!AW17+'12월'!AW17</f>
        <v>0</v>
      </c>
      <c r="M51" s="908">
        <f>'1월'!AX17+'2월'!AX17+'3월'!AX17+'4월'!AX17+'5월'!AX17+'6월'!AX17+'7월'!AX17+'8월'!AX17+'9월'!AX17+'10월'!AX17+'11월'!AX17+'12월'!AX17</f>
        <v>0</v>
      </c>
      <c r="N51" s="908">
        <f>'1월'!AY17+'2월'!AY17+'3월'!AY17+'4월'!AY17+'5월'!AY17+'6월'!AY17+'7월'!AY17+'8월'!AY17+'9월'!AY17+'10월'!AY17+'11월'!AY17+'12월'!AY17</f>
        <v>0</v>
      </c>
      <c r="O51" s="908">
        <f>'1월'!AZ17+'2월'!AZ17+'3월'!AZ17+'4월'!AZ17+'5월'!AZ17+'6월'!AZ17+'7월'!AZ17+'8월'!AZ17+'9월'!AZ17+'10월'!AZ17+'11월'!AZ17+'12월'!AZ17</f>
        <v>0</v>
      </c>
      <c r="P51" s="908">
        <f>'1월'!BA17+'2월'!BA17+'3월'!BA17+'4월'!BA17+'5월'!BA17+'6월'!BA17+'7월'!BA17+'8월'!BA17+'9월'!BA17+'10월'!BA17+'11월'!BA17+'12월'!BA17</f>
        <v>0</v>
      </c>
      <c r="Q51" s="908">
        <f>'1월'!BB17+'2월'!BB17+'3월'!BB17+'4월'!BB17+'5월'!BB17+'6월'!BB17+'7월'!BB17+'8월'!BB17+'9월'!BB17+'10월'!BB17+'11월'!BB17+'12월'!BB17</f>
        <v>0</v>
      </c>
      <c r="R51" s="908">
        <f>'1월'!BC17+'2월'!BC17+'3월'!BC17+'4월'!BC17+'5월'!BC17+'6월'!BC17+'7월'!BC17+'8월'!BC17+'9월'!BC17+'10월'!BC17+'11월'!BC17+'12월'!BC17</f>
        <v>0</v>
      </c>
      <c r="S51" s="908">
        <f>'1월'!BD17+'2월'!BD17+'3월'!BD17+'4월'!BD17+'5월'!BD17+'6월'!BD17+'7월'!BD17+'8월'!BD17+'9월'!BD17+'10월'!BD17+'11월'!BD17+'12월'!BD17</f>
        <v>0</v>
      </c>
      <c r="T51" s="908">
        <f>'1월'!BE17+'2월'!BE17+'3월'!BE17+'4월'!BE17+'5월'!BE17+'6월'!BE17+'7월'!BE17+'8월'!BE17+'9월'!BE17+'10월'!BE17+'11월'!BE17+'12월'!BE17</f>
        <v>0</v>
      </c>
      <c r="U51" s="908">
        <f t="shared" si="9"/>
        <v>0</v>
      </c>
      <c r="W51" s="63"/>
    </row>
    <row r="52" spans="1:23" hidden="1">
      <c r="A52" s="219" t="s">
        <v>207</v>
      </c>
      <c r="B52" s="908">
        <f>'1월'!AM18+'2월'!AM18+'3월'!AM18+'4월'!AM18+'5월'!AM18+'6월'!AM18+'7월'!AM18+'8월'!AM18+'9월'!AM18+'10월'!AM18+'11월'!AM18+'12월'!AM18</f>
        <v>0</v>
      </c>
      <c r="C52" s="908">
        <f>'1월'!AN18+'2월'!AN18+'3월'!AN18+'4월'!AN18+'5월'!AN18+'6월'!AN18+'7월'!AN18+'8월'!AN18+'9월'!AN18+'10월'!AN18+'11월'!AN18+'12월'!AN18</f>
        <v>0</v>
      </c>
      <c r="D52" s="908">
        <f>'1월'!AO18+'2월'!AO18+'3월'!AO18+'4월'!AO18+'5월'!AO18+'6월'!AO18+'7월'!AO18+'8월'!AO18+'9월'!AO18+'10월'!AO18+'11월'!AO18+'12월'!AO18</f>
        <v>0</v>
      </c>
      <c r="E52" s="908">
        <f>'1월'!AP18+'2월'!AP18+'3월'!AP18+'4월'!AP18+'5월'!AP18+'6월'!AP18+'7월'!AP18+'8월'!AP18+'9월'!AP18+'10월'!AP18+'11월'!AP18+'12월'!AP18</f>
        <v>0</v>
      </c>
      <c r="F52" s="908">
        <f>'1월'!AQ18+'2월'!AQ18+'3월'!AQ18+'4월'!AQ18+'5월'!AQ18+'6월'!AQ18+'7월'!AQ18+'8월'!AQ18+'9월'!AQ18+'10월'!AQ18+'11월'!AQ18+'12월'!AQ18</f>
        <v>0</v>
      </c>
      <c r="G52" s="908">
        <f>'1월'!AR18+'2월'!AR18+'3월'!AR18+'4월'!AR18+'5월'!AR18+'6월'!AR18+'7월'!AR18+'8월'!AR18+'9월'!AR18+'10월'!AR18+'11월'!AR18+'12월'!AR18</f>
        <v>0</v>
      </c>
      <c r="H52" s="908">
        <f>'1월'!AS18+'2월'!AS18+'3월'!AS18+'4월'!AS18+'5월'!AS18+'6월'!AS18+'7월'!AS18+'8월'!AS18+'9월'!AS18+'10월'!AS18+'11월'!AS18+'12월'!AS18</f>
        <v>0</v>
      </c>
      <c r="I52" s="908">
        <f>'1월'!AT18+'2월'!AT18+'3월'!AT18+'4월'!AT18+'5월'!AT18+'6월'!AT18+'7월'!AT18+'8월'!AT18+'9월'!AT18+'10월'!AT18+'11월'!AT18+'12월'!AT18</f>
        <v>0</v>
      </c>
      <c r="J52" s="908">
        <f>'1월'!AU18+'2월'!AU18+'3월'!AU18+'4월'!AU18+'5월'!AU18+'6월'!AU18+'7월'!AU18+'8월'!AU18+'9월'!AU18+'10월'!AU18+'11월'!AU18+'12월'!AU18</f>
        <v>0</v>
      </c>
      <c r="K52" s="908">
        <f>'1월'!AV18+'2월'!AV18+'3월'!AV18+'4월'!AV18+'5월'!AV18+'6월'!AV18+'7월'!AV18+'8월'!AV18+'9월'!AV18+'10월'!AV18+'11월'!AV18+'12월'!AV18</f>
        <v>0</v>
      </c>
      <c r="L52" s="908">
        <f>'1월'!AW18+'2월'!AW18+'3월'!AW18+'4월'!AW18+'5월'!AW18+'6월'!AW18+'7월'!AW18+'8월'!AW18+'9월'!AW18+'10월'!AW18+'11월'!AW18+'12월'!AW18</f>
        <v>0</v>
      </c>
      <c r="M52" s="908">
        <f>'1월'!AX18+'2월'!AX18+'3월'!AX18+'4월'!AX18+'5월'!AX18+'6월'!AX18+'7월'!AX18+'8월'!AX18+'9월'!AX18+'10월'!AX18+'11월'!AX18+'12월'!AX18</f>
        <v>0</v>
      </c>
      <c r="N52" s="908">
        <f>'1월'!AY18+'2월'!AY18+'3월'!AY18+'4월'!AY18+'5월'!AY18+'6월'!AY18+'7월'!AY18+'8월'!AY18+'9월'!AY18+'10월'!AY18+'11월'!AY18+'12월'!AY18</f>
        <v>0</v>
      </c>
      <c r="O52" s="908">
        <f>'1월'!AZ18+'2월'!AZ18+'3월'!AZ18+'4월'!AZ18+'5월'!AZ18+'6월'!AZ18+'7월'!AZ18+'8월'!AZ18+'9월'!AZ18+'10월'!AZ18+'11월'!AZ18+'12월'!AZ18</f>
        <v>0</v>
      </c>
      <c r="P52" s="908">
        <f>'1월'!BA18+'2월'!BA18+'3월'!BA18+'4월'!BA18+'5월'!BA18+'6월'!BA18+'7월'!BA18+'8월'!BA18+'9월'!BA18+'10월'!BA18+'11월'!BA18+'12월'!BA18</f>
        <v>0</v>
      </c>
      <c r="Q52" s="908">
        <f>'1월'!BB18+'2월'!BB18+'3월'!BB18+'4월'!BB18+'5월'!BB18+'6월'!BB18+'7월'!BB18+'8월'!BB18+'9월'!BB18+'10월'!BB18+'11월'!BB18+'12월'!BB18</f>
        <v>0</v>
      </c>
      <c r="R52" s="908">
        <f>'1월'!BC18+'2월'!BC18+'3월'!BC18+'4월'!BC18+'5월'!BC18+'6월'!BC18+'7월'!BC18+'8월'!BC18+'9월'!BC18+'10월'!BC18+'11월'!BC18+'12월'!BC18</f>
        <v>0</v>
      </c>
      <c r="S52" s="908">
        <f>'1월'!BD18+'2월'!BD18+'3월'!BD18+'4월'!BD18+'5월'!BD18+'6월'!BD18+'7월'!BD18+'8월'!BD18+'9월'!BD18+'10월'!BD18+'11월'!BD18+'12월'!BD18</f>
        <v>0</v>
      </c>
      <c r="T52" s="908">
        <f>'1월'!BE18+'2월'!BE18+'3월'!BE18+'4월'!BE18+'5월'!BE18+'6월'!BE18+'7월'!BE18+'8월'!BE18+'9월'!BE18+'10월'!BE18+'11월'!BE18+'12월'!BE18</f>
        <v>0</v>
      </c>
      <c r="U52" s="908">
        <f t="shared" si="9"/>
        <v>0</v>
      </c>
      <c r="W52" s="63"/>
    </row>
    <row r="53" spans="1:23" hidden="1">
      <c r="A53" s="219" t="s">
        <v>208</v>
      </c>
      <c r="B53" s="908">
        <f>'1월'!AM19+'2월'!AM19+'3월'!AM19+'4월'!AM19+'5월'!AM19+'6월'!AM19+'7월'!AM19+'8월'!AM19+'9월'!AM19+'10월'!AM19+'11월'!AM19+'12월'!AM19</f>
        <v>0</v>
      </c>
      <c r="C53" s="908">
        <f>'1월'!AN19+'2월'!AN19+'3월'!AN19+'4월'!AN19+'5월'!AN19+'6월'!AN19+'7월'!AN19+'8월'!AN19+'9월'!AN19+'10월'!AN19+'11월'!AN19+'12월'!AN19</f>
        <v>0</v>
      </c>
      <c r="D53" s="908">
        <f>'1월'!AO19+'2월'!AO19+'3월'!AO19+'4월'!AO19+'5월'!AO19+'6월'!AO19+'7월'!AO19+'8월'!AO19+'9월'!AO19+'10월'!AO19+'11월'!AO19+'12월'!AO19</f>
        <v>0</v>
      </c>
      <c r="E53" s="908">
        <f>'1월'!AP19+'2월'!AP19+'3월'!AP19+'4월'!AP19+'5월'!AP19+'6월'!AP19+'7월'!AP19+'8월'!AP19+'9월'!AP19+'10월'!AP19+'11월'!AP19+'12월'!AP19</f>
        <v>0</v>
      </c>
      <c r="F53" s="908">
        <f>'1월'!AQ19+'2월'!AQ19+'3월'!AQ19+'4월'!AQ19+'5월'!AQ19+'6월'!AQ19+'7월'!AQ19+'8월'!AQ19+'9월'!AQ19+'10월'!AQ19+'11월'!AQ19+'12월'!AQ19</f>
        <v>0</v>
      </c>
      <c r="G53" s="908">
        <f>'1월'!AR19+'2월'!AR19+'3월'!AR19+'4월'!AR19+'5월'!AR19+'6월'!AR19+'7월'!AR19+'8월'!AR19+'9월'!AR19+'10월'!AR19+'11월'!AR19+'12월'!AR19</f>
        <v>0</v>
      </c>
      <c r="H53" s="908">
        <f>'1월'!AS19+'2월'!AS19+'3월'!AS19+'4월'!AS19+'5월'!AS19+'6월'!AS19+'7월'!AS19+'8월'!AS19+'9월'!AS19+'10월'!AS19+'11월'!AS19+'12월'!AS19</f>
        <v>0</v>
      </c>
      <c r="I53" s="908">
        <f>'1월'!AT19+'2월'!AT19+'3월'!AT19+'4월'!AT19+'5월'!AT19+'6월'!AT19+'7월'!AT19+'8월'!AT19+'9월'!AT19+'10월'!AT19+'11월'!AT19+'12월'!AT19</f>
        <v>0</v>
      </c>
      <c r="J53" s="908">
        <f>'1월'!AU19+'2월'!AU19+'3월'!AU19+'4월'!AU19+'5월'!AU19+'6월'!AU19+'7월'!AU19+'8월'!AU19+'9월'!AU19+'10월'!AU19+'11월'!AU19+'12월'!AU19</f>
        <v>0</v>
      </c>
      <c r="K53" s="908">
        <f>'1월'!AV19+'2월'!AV19+'3월'!AV19+'4월'!AV19+'5월'!AV19+'6월'!AV19+'7월'!AV19+'8월'!AV19+'9월'!AV19+'10월'!AV19+'11월'!AV19+'12월'!AV19</f>
        <v>0</v>
      </c>
      <c r="L53" s="908">
        <f>'1월'!AW19+'2월'!AW19+'3월'!AW19+'4월'!AW19+'5월'!AW19+'6월'!AW19+'7월'!AW19+'8월'!AW19+'9월'!AW19+'10월'!AW19+'11월'!AW19+'12월'!AW19</f>
        <v>0</v>
      </c>
      <c r="M53" s="908">
        <f>'1월'!AX19+'2월'!AX19+'3월'!AX19+'4월'!AX19+'5월'!AX19+'6월'!AX19+'7월'!AX19+'8월'!AX19+'9월'!AX19+'10월'!AX19+'11월'!AX19+'12월'!AX19</f>
        <v>0</v>
      </c>
      <c r="N53" s="908">
        <f>'1월'!AY19+'2월'!AY19+'3월'!AY19+'4월'!AY19+'5월'!AY19+'6월'!AY19+'7월'!AY19+'8월'!AY19+'9월'!AY19+'10월'!AY19+'11월'!AY19+'12월'!AY19</f>
        <v>0</v>
      </c>
      <c r="O53" s="908">
        <f>'1월'!AZ19+'2월'!AZ19+'3월'!AZ19+'4월'!AZ19+'5월'!AZ19+'6월'!AZ19+'7월'!AZ19+'8월'!AZ19+'9월'!AZ19+'10월'!AZ19+'11월'!AZ19+'12월'!AZ19</f>
        <v>0</v>
      </c>
      <c r="P53" s="908">
        <f>'1월'!BA19+'2월'!BA19+'3월'!BA19+'4월'!BA19+'5월'!BA19+'6월'!BA19+'7월'!BA19+'8월'!BA19+'9월'!BA19+'10월'!BA19+'11월'!BA19+'12월'!BA19</f>
        <v>0</v>
      </c>
      <c r="Q53" s="908">
        <f>'1월'!BB19+'2월'!BB19+'3월'!BB19+'4월'!BB19+'5월'!BB19+'6월'!BB19+'7월'!BB19+'8월'!BB19+'9월'!BB19+'10월'!BB19+'11월'!BB19+'12월'!BB19</f>
        <v>0</v>
      </c>
      <c r="R53" s="908">
        <f>'1월'!BC19+'2월'!BC19+'3월'!BC19+'4월'!BC19+'5월'!BC19+'6월'!BC19+'7월'!BC19+'8월'!BC19+'9월'!BC19+'10월'!BC19+'11월'!BC19+'12월'!BC19</f>
        <v>0</v>
      </c>
      <c r="S53" s="908">
        <f>'1월'!BD19+'2월'!BD19+'3월'!BD19+'4월'!BD19+'5월'!BD19+'6월'!BD19+'7월'!BD19+'8월'!BD19+'9월'!BD19+'10월'!BD19+'11월'!BD19+'12월'!BD19</f>
        <v>0</v>
      </c>
      <c r="T53" s="908">
        <f>'1월'!BE19+'2월'!BE19+'3월'!BE19+'4월'!BE19+'5월'!BE19+'6월'!BE19+'7월'!BE19+'8월'!BE19+'9월'!BE19+'10월'!BE19+'11월'!BE19+'12월'!BE19</f>
        <v>0</v>
      </c>
      <c r="U53" s="908">
        <f t="shared" si="9"/>
        <v>0</v>
      </c>
      <c r="W53" s="63"/>
    </row>
    <row r="54" spans="1:23" hidden="1">
      <c r="A54" s="219" t="s">
        <v>209</v>
      </c>
      <c r="B54" s="908">
        <f>'1월'!AM20+'2월'!AM20+'3월'!AM20+'4월'!AM20+'5월'!AM20+'6월'!AM20+'7월'!AM20+'8월'!AM20+'9월'!AM20+'10월'!AM20+'11월'!AM20+'12월'!AM20</f>
        <v>0</v>
      </c>
      <c r="C54" s="908">
        <f>'1월'!AN20+'2월'!AN20+'3월'!AN20+'4월'!AN20+'5월'!AN20+'6월'!AN20+'7월'!AN20+'8월'!AN20+'9월'!AN20+'10월'!AN20+'11월'!AN20+'12월'!AN20</f>
        <v>0</v>
      </c>
      <c r="D54" s="908">
        <f>'1월'!AO20+'2월'!AO20+'3월'!AO20+'4월'!AO20+'5월'!AO20+'6월'!AO20+'7월'!AO20+'8월'!AO20+'9월'!AO20+'10월'!AO20+'11월'!AO20+'12월'!AO20</f>
        <v>0</v>
      </c>
      <c r="E54" s="908">
        <f>'1월'!AP20+'2월'!AP20+'3월'!AP20+'4월'!AP20+'5월'!AP20+'6월'!AP20+'7월'!AP20+'8월'!AP20+'9월'!AP20+'10월'!AP20+'11월'!AP20+'12월'!AP20</f>
        <v>0</v>
      </c>
      <c r="F54" s="908">
        <f>'1월'!AQ20+'2월'!AQ20+'3월'!AQ20+'4월'!AQ20+'5월'!AQ20+'6월'!AQ20+'7월'!AQ20+'8월'!AQ20+'9월'!AQ20+'10월'!AQ20+'11월'!AQ20+'12월'!AQ20</f>
        <v>0</v>
      </c>
      <c r="G54" s="908">
        <f>'1월'!AR20+'2월'!AR20+'3월'!AR20+'4월'!AR20+'5월'!AR20+'6월'!AR20+'7월'!AR20+'8월'!AR20+'9월'!AR20+'10월'!AR20+'11월'!AR20+'12월'!AR20</f>
        <v>0</v>
      </c>
      <c r="H54" s="908">
        <f>'1월'!AS20+'2월'!AS20+'3월'!AS20+'4월'!AS20+'5월'!AS20+'6월'!AS20+'7월'!AS20+'8월'!AS20+'9월'!AS20+'10월'!AS20+'11월'!AS20+'12월'!AS20</f>
        <v>0</v>
      </c>
      <c r="I54" s="908">
        <f>'1월'!AT20+'2월'!AT20+'3월'!AT20+'4월'!AT20+'5월'!AT20+'6월'!AT20+'7월'!AT20+'8월'!AT20+'9월'!AT20+'10월'!AT20+'11월'!AT20+'12월'!AT20</f>
        <v>0</v>
      </c>
      <c r="J54" s="908">
        <f>'1월'!AU20+'2월'!AU20+'3월'!AU20+'4월'!AU20+'5월'!AU20+'6월'!AU20+'7월'!AU20+'8월'!AU20+'9월'!AU20+'10월'!AU20+'11월'!AU20+'12월'!AU20</f>
        <v>0</v>
      </c>
      <c r="K54" s="908">
        <f>'1월'!AV20+'2월'!AV20+'3월'!AV20+'4월'!AV20+'5월'!AV20+'6월'!AV20+'7월'!AV20+'8월'!AV20+'9월'!AV20+'10월'!AV20+'11월'!AV20+'12월'!AV20</f>
        <v>0</v>
      </c>
      <c r="L54" s="908">
        <f>'1월'!AW20+'2월'!AW20+'3월'!AW20+'4월'!AW20+'5월'!AW20+'6월'!AW20+'7월'!AW20+'8월'!AW20+'9월'!AW20+'10월'!AW20+'11월'!AW20+'12월'!AW20</f>
        <v>0</v>
      </c>
      <c r="M54" s="908">
        <f>'1월'!AX20+'2월'!AX20+'3월'!AX20+'4월'!AX20+'5월'!AX20+'6월'!AX20+'7월'!AX20+'8월'!AX20+'9월'!AX20+'10월'!AX20+'11월'!AX20+'12월'!AX20</f>
        <v>0</v>
      </c>
      <c r="N54" s="908">
        <f>'1월'!AY20+'2월'!AY20+'3월'!AY20+'4월'!AY20+'5월'!AY20+'6월'!AY20+'7월'!AY20+'8월'!AY20+'9월'!AY20+'10월'!AY20+'11월'!AY20+'12월'!AY20</f>
        <v>0</v>
      </c>
      <c r="O54" s="908">
        <f>'1월'!AZ20+'2월'!AZ20+'3월'!AZ20+'4월'!AZ20+'5월'!AZ20+'6월'!AZ20+'7월'!AZ20+'8월'!AZ20+'9월'!AZ20+'10월'!AZ20+'11월'!AZ20+'12월'!AZ20</f>
        <v>0</v>
      </c>
      <c r="P54" s="908">
        <f>'1월'!BA20+'2월'!BA20+'3월'!BA20+'4월'!BA20+'5월'!BA20+'6월'!BA20+'7월'!BA20+'8월'!BA20+'9월'!BA20+'10월'!BA20+'11월'!BA20+'12월'!BA20</f>
        <v>0</v>
      </c>
      <c r="Q54" s="908">
        <f>'1월'!BB20+'2월'!BB20+'3월'!BB20+'4월'!BB20+'5월'!BB20+'6월'!BB20+'7월'!BB20+'8월'!BB20+'9월'!BB20+'10월'!BB20+'11월'!BB20+'12월'!BB20</f>
        <v>0</v>
      </c>
      <c r="R54" s="908">
        <f>'1월'!BC20+'2월'!BC20+'3월'!BC20+'4월'!BC20+'5월'!BC20+'6월'!BC20+'7월'!BC20+'8월'!BC20+'9월'!BC20+'10월'!BC20+'11월'!BC20+'12월'!BC20</f>
        <v>0</v>
      </c>
      <c r="S54" s="908">
        <f>'1월'!BD20+'2월'!BD20+'3월'!BD20+'4월'!BD20+'5월'!BD20+'6월'!BD20+'7월'!BD20+'8월'!BD20+'9월'!BD20+'10월'!BD20+'11월'!BD20+'12월'!BD20</f>
        <v>0</v>
      </c>
      <c r="T54" s="908">
        <f>'1월'!BE20+'2월'!BE20+'3월'!BE20+'4월'!BE20+'5월'!BE20+'6월'!BE20+'7월'!BE20+'8월'!BE20+'9월'!BE20+'10월'!BE20+'11월'!BE20+'12월'!BE20</f>
        <v>0</v>
      </c>
      <c r="U54" s="908">
        <f t="shared" si="9"/>
        <v>0</v>
      </c>
      <c r="W54" s="63"/>
    </row>
    <row r="55" spans="1:23" hidden="1">
      <c r="A55" s="219" t="s">
        <v>210</v>
      </c>
      <c r="B55" s="908">
        <f>'1월'!AM21+'2월'!AM21+'3월'!AM21+'4월'!AM21+'5월'!AM21+'6월'!AM21+'7월'!AM21+'8월'!AM21+'9월'!AM21+'10월'!AM21+'11월'!AM21+'12월'!AM21</f>
        <v>0</v>
      </c>
      <c r="C55" s="908">
        <f>'1월'!AN21+'2월'!AN21+'3월'!AN21+'4월'!AN21+'5월'!AN21+'6월'!AN21+'7월'!AN21+'8월'!AN21+'9월'!AN21+'10월'!AN21+'11월'!AN21+'12월'!AN21</f>
        <v>0</v>
      </c>
      <c r="D55" s="908">
        <f>'1월'!AO21+'2월'!AO21+'3월'!AO21+'4월'!AO21+'5월'!AO21+'6월'!AO21+'7월'!AO21+'8월'!AO21+'9월'!AO21+'10월'!AO21+'11월'!AO21+'12월'!AO21</f>
        <v>0</v>
      </c>
      <c r="E55" s="908">
        <f>'1월'!AP21+'2월'!AP21+'3월'!AP21+'4월'!AP21+'5월'!AP21+'6월'!AP21+'7월'!AP21+'8월'!AP21+'9월'!AP21+'10월'!AP21+'11월'!AP21+'12월'!AP21</f>
        <v>0</v>
      </c>
      <c r="F55" s="908">
        <f>'1월'!AQ21+'2월'!AQ21+'3월'!AQ21+'4월'!AQ21+'5월'!AQ21+'6월'!AQ21+'7월'!AQ21+'8월'!AQ21+'9월'!AQ21+'10월'!AQ21+'11월'!AQ21+'12월'!AQ21</f>
        <v>0</v>
      </c>
      <c r="G55" s="908">
        <f>'1월'!AR21+'2월'!AR21+'3월'!AR21+'4월'!AR21+'5월'!AR21+'6월'!AR21+'7월'!AR21+'8월'!AR21+'9월'!AR21+'10월'!AR21+'11월'!AR21+'12월'!AR21</f>
        <v>0</v>
      </c>
      <c r="H55" s="908">
        <f>'1월'!AS21+'2월'!AS21+'3월'!AS21+'4월'!AS21+'5월'!AS21+'6월'!AS21+'7월'!AS21+'8월'!AS21+'9월'!AS21+'10월'!AS21+'11월'!AS21+'12월'!AS21</f>
        <v>0</v>
      </c>
      <c r="I55" s="908">
        <f>'1월'!AT21+'2월'!AT21+'3월'!AT21+'4월'!AT21+'5월'!AT21+'6월'!AT21+'7월'!AT21+'8월'!AT21+'9월'!AT21+'10월'!AT21+'11월'!AT21+'12월'!AT21</f>
        <v>0</v>
      </c>
      <c r="J55" s="908">
        <f>'1월'!AU21+'2월'!AU21+'3월'!AU21+'4월'!AU21+'5월'!AU21+'6월'!AU21+'7월'!AU21+'8월'!AU21+'9월'!AU21+'10월'!AU21+'11월'!AU21+'12월'!AU21</f>
        <v>0</v>
      </c>
      <c r="K55" s="908">
        <f>'1월'!AV21+'2월'!AV21+'3월'!AV21+'4월'!AV21+'5월'!AV21+'6월'!AV21+'7월'!AV21+'8월'!AV21+'9월'!AV21+'10월'!AV21+'11월'!AV21+'12월'!AV21</f>
        <v>0</v>
      </c>
      <c r="L55" s="908">
        <f>'1월'!AW21+'2월'!AW21+'3월'!AW21+'4월'!AW21+'5월'!AW21+'6월'!AW21+'7월'!AW21+'8월'!AW21+'9월'!AW21+'10월'!AW21+'11월'!AW21+'12월'!AW21</f>
        <v>0</v>
      </c>
      <c r="M55" s="908">
        <f>'1월'!AX21+'2월'!AX21+'3월'!AX21+'4월'!AX21+'5월'!AX21+'6월'!AX21+'7월'!AX21+'8월'!AX21+'9월'!AX21+'10월'!AX21+'11월'!AX21+'12월'!AX21</f>
        <v>0</v>
      </c>
      <c r="N55" s="908">
        <f>'1월'!AY21+'2월'!AY21+'3월'!AY21+'4월'!AY21+'5월'!AY21+'6월'!AY21+'7월'!AY21+'8월'!AY21+'9월'!AY21+'10월'!AY21+'11월'!AY21+'12월'!AY21</f>
        <v>0</v>
      </c>
      <c r="O55" s="908">
        <f>'1월'!AZ21+'2월'!AZ21+'3월'!AZ21+'4월'!AZ21+'5월'!AZ21+'6월'!AZ21+'7월'!AZ21+'8월'!AZ21+'9월'!AZ21+'10월'!AZ21+'11월'!AZ21+'12월'!AZ21</f>
        <v>0</v>
      </c>
      <c r="P55" s="908">
        <f>'1월'!BA21+'2월'!BA21+'3월'!BA21+'4월'!BA21+'5월'!BA21+'6월'!BA21+'7월'!BA21+'8월'!BA21+'9월'!BA21+'10월'!BA21+'11월'!BA21+'12월'!BA21</f>
        <v>0</v>
      </c>
      <c r="Q55" s="908">
        <f>'1월'!BB21+'2월'!BB21+'3월'!BB21+'4월'!BB21+'5월'!BB21+'6월'!BB21+'7월'!BB21+'8월'!BB21+'9월'!BB21+'10월'!BB21+'11월'!BB21+'12월'!BB21</f>
        <v>0</v>
      </c>
      <c r="R55" s="908">
        <f>'1월'!BC21+'2월'!BC21+'3월'!BC21+'4월'!BC21+'5월'!BC21+'6월'!BC21+'7월'!BC21+'8월'!BC21+'9월'!BC21+'10월'!BC21+'11월'!BC21+'12월'!BC21</f>
        <v>0</v>
      </c>
      <c r="S55" s="908">
        <f>'1월'!BD21+'2월'!BD21+'3월'!BD21+'4월'!BD21+'5월'!BD21+'6월'!BD21+'7월'!BD21+'8월'!BD21+'9월'!BD21+'10월'!BD21+'11월'!BD21+'12월'!BD21</f>
        <v>1</v>
      </c>
      <c r="T55" s="908">
        <f>'1월'!BE21+'2월'!BE21+'3월'!BE21+'4월'!BE21+'5월'!BE21+'6월'!BE21+'7월'!BE21+'8월'!BE21+'9월'!BE21+'10월'!BE21+'11월'!BE21+'12월'!BE21</f>
        <v>0</v>
      </c>
      <c r="U55" s="908">
        <f t="shared" si="9"/>
        <v>1</v>
      </c>
      <c r="W55" s="63"/>
    </row>
    <row r="56" spans="1:23" hidden="1">
      <c r="A56" s="219" t="s">
        <v>211</v>
      </c>
      <c r="B56" s="908">
        <f>'1월'!AM22+'2월'!AM22+'3월'!AM22+'4월'!AM22+'5월'!AM22+'6월'!AM22+'7월'!AM22+'8월'!AM22+'9월'!AM22+'10월'!AM22+'11월'!AM22+'12월'!AM22</f>
        <v>0</v>
      </c>
      <c r="C56" s="908">
        <f>'1월'!AN22+'2월'!AN22+'3월'!AN22+'4월'!AN22+'5월'!AN22+'6월'!AN22+'7월'!AN22+'8월'!AN22+'9월'!AN22+'10월'!AN22+'11월'!AN22+'12월'!AN22</f>
        <v>0</v>
      </c>
      <c r="D56" s="908">
        <f>'1월'!AO22+'2월'!AO22+'3월'!AO22+'4월'!AO22+'5월'!AO22+'6월'!AO22+'7월'!AO22+'8월'!AO22+'9월'!AO22+'10월'!AO22+'11월'!AO22+'12월'!AO22</f>
        <v>0</v>
      </c>
      <c r="E56" s="908">
        <f>'1월'!AP22+'2월'!AP22+'3월'!AP22+'4월'!AP22+'5월'!AP22+'6월'!AP22+'7월'!AP22+'8월'!AP22+'9월'!AP22+'10월'!AP22+'11월'!AP22+'12월'!AP22</f>
        <v>0</v>
      </c>
      <c r="F56" s="908">
        <f>'1월'!AQ22+'2월'!AQ22+'3월'!AQ22+'4월'!AQ22+'5월'!AQ22+'6월'!AQ22+'7월'!AQ22+'8월'!AQ22+'9월'!AQ22+'10월'!AQ22+'11월'!AQ22+'12월'!AQ22</f>
        <v>0</v>
      </c>
      <c r="G56" s="908">
        <f>'1월'!AR22+'2월'!AR22+'3월'!AR22+'4월'!AR22+'5월'!AR22+'6월'!AR22+'7월'!AR22+'8월'!AR22+'9월'!AR22+'10월'!AR22+'11월'!AR22+'12월'!AR22</f>
        <v>0</v>
      </c>
      <c r="H56" s="908">
        <f>'1월'!AS22+'2월'!AS22+'3월'!AS22+'4월'!AS22+'5월'!AS22+'6월'!AS22+'7월'!AS22+'8월'!AS22+'9월'!AS22+'10월'!AS22+'11월'!AS22+'12월'!AS22</f>
        <v>0</v>
      </c>
      <c r="I56" s="908">
        <f>'1월'!AT22+'2월'!AT22+'3월'!AT22+'4월'!AT22+'5월'!AT22+'6월'!AT22+'7월'!AT22+'8월'!AT22+'9월'!AT22+'10월'!AT22+'11월'!AT22+'12월'!AT22</f>
        <v>0</v>
      </c>
      <c r="J56" s="908">
        <f>'1월'!AU22+'2월'!AU22+'3월'!AU22+'4월'!AU22+'5월'!AU22+'6월'!AU22+'7월'!AU22+'8월'!AU22+'9월'!AU22+'10월'!AU22+'11월'!AU22+'12월'!AU22</f>
        <v>0</v>
      </c>
      <c r="K56" s="908">
        <f>'1월'!AV22+'2월'!AV22+'3월'!AV22+'4월'!AV22+'5월'!AV22+'6월'!AV22+'7월'!AV22+'8월'!AV22+'9월'!AV22+'10월'!AV22+'11월'!AV22+'12월'!AV22</f>
        <v>0</v>
      </c>
      <c r="L56" s="908">
        <f>'1월'!AW22+'2월'!AW22+'3월'!AW22+'4월'!AW22+'5월'!AW22+'6월'!AW22+'7월'!AW22+'8월'!AW22+'9월'!AW22+'10월'!AW22+'11월'!AW22+'12월'!AW22</f>
        <v>0</v>
      </c>
      <c r="M56" s="908">
        <f>'1월'!AX22+'2월'!AX22+'3월'!AX22+'4월'!AX22+'5월'!AX22+'6월'!AX22+'7월'!AX22+'8월'!AX22+'9월'!AX22+'10월'!AX22+'11월'!AX22+'12월'!AX22</f>
        <v>0</v>
      </c>
      <c r="N56" s="908">
        <f>'1월'!AY22+'2월'!AY22+'3월'!AY22+'4월'!AY22+'5월'!AY22+'6월'!AY22+'7월'!AY22+'8월'!AY22+'9월'!AY22+'10월'!AY22+'11월'!AY22+'12월'!AY22</f>
        <v>0</v>
      </c>
      <c r="O56" s="908">
        <f>'1월'!AZ22+'2월'!AZ22+'3월'!AZ22+'4월'!AZ22+'5월'!AZ22+'6월'!AZ22+'7월'!AZ22+'8월'!AZ22+'9월'!AZ22+'10월'!AZ22+'11월'!AZ22+'12월'!AZ22</f>
        <v>0</v>
      </c>
      <c r="P56" s="908">
        <f>'1월'!BA22+'2월'!BA22+'3월'!BA22+'4월'!BA22+'5월'!BA22+'6월'!BA22+'7월'!BA22+'8월'!BA22+'9월'!BA22+'10월'!BA22+'11월'!BA22+'12월'!BA22</f>
        <v>0</v>
      </c>
      <c r="Q56" s="908">
        <f>'1월'!BB22+'2월'!BB22+'3월'!BB22+'4월'!BB22+'5월'!BB22+'6월'!BB22+'7월'!BB22+'8월'!BB22+'9월'!BB22+'10월'!BB22+'11월'!BB22+'12월'!BB22</f>
        <v>0</v>
      </c>
      <c r="R56" s="908">
        <f>'1월'!BC22+'2월'!BC22+'3월'!BC22+'4월'!BC22+'5월'!BC22+'6월'!BC22+'7월'!BC22+'8월'!BC22+'9월'!BC22+'10월'!BC22+'11월'!BC22+'12월'!BC22</f>
        <v>0</v>
      </c>
      <c r="S56" s="908">
        <f>'1월'!BD22+'2월'!BD22+'3월'!BD22+'4월'!BD22+'5월'!BD22+'6월'!BD22+'7월'!BD22+'8월'!BD22+'9월'!BD22+'10월'!BD22+'11월'!BD22+'12월'!BD22</f>
        <v>0</v>
      </c>
      <c r="T56" s="908">
        <f>'1월'!BE22+'2월'!BE22+'3월'!BE22+'4월'!BE22+'5월'!BE22+'6월'!BE22+'7월'!BE22+'8월'!BE22+'9월'!BE22+'10월'!BE22+'11월'!BE22+'12월'!BE22</f>
        <v>0</v>
      </c>
      <c r="U56" s="908">
        <f t="shared" si="9"/>
        <v>0</v>
      </c>
      <c r="W56" s="63"/>
    </row>
    <row r="57" spans="1:23" hidden="1">
      <c r="A57" s="219" t="s">
        <v>212</v>
      </c>
      <c r="B57" s="908">
        <f>'1월'!AM23+'2월'!AM23+'3월'!AM23+'4월'!AM23+'5월'!AM23+'6월'!AM23+'7월'!AM23+'8월'!AM23+'9월'!AM23+'10월'!AM23+'11월'!AM23+'12월'!AM23</f>
        <v>0</v>
      </c>
      <c r="C57" s="908">
        <f>'1월'!AN23+'2월'!AN23+'3월'!AN23+'4월'!AN23+'5월'!AN23+'6월'!AN23+'7월'!AN23+'8월'!AN23+'9월'!AN23+'10월'!AN23+'11월'!AN23+'12월'!AN23</f>
        <v>0</v>
      </c>
      <c r="D57" s="908">
        <f>'1월'!AO23+'2월'!AO23+'3월'!AO23+'4월'!AO23+'5월'!AO23+'6월'!AO23+'7월'!AO23+'8월'!AO23+'9월'!AO23+'10월'!AO23+'11월'!AO23+'12월'!AO23</f>
        <v>0</v>
      </c>
      <c r="E57" s="908">
        <f>'1월'!AP23+'2월'!AP23+'3월'!AP23+'4월'!AP23+'5월'!AP23+'6월'!AP23+'7월'!AP23+'8월'!AP23+'9월'!AP23+'10월'!AP23+'11월'!AP23+'12월'!AP23</f>
        <v>0</v>
      </c>
      <c r="F57" s="908">
        <f>'1월'!AQ23+'2월'!AQ23+'3월'!AQ23+'4월'!AQ23+'5월'!AQ23+'6월'!AQ23+'7월'!AQ23+'8월'!AQ23+'9월'!AQ23+'10월'!AQ23+'11월'!AQ23+'12월'!AQ23</f>
        <v>0</v>
      </c>
      <c r="G57" s="908">
        <f>'1월'!AR23+'2월'!AR23+'3월'!AR23+'4월'!AR23+'5월'!AR23+'6월'!AR23+'7월'!AR23+'8월'!AR23+'9월'!AR23+'10월'!AR23+'11월'!AR23+'12월'!AR23</f>
        <v>0</v>
      </c>
      <c r="H57" s="908">
        <f>'1월'!AS23+'2월'!AS23+'3월'!AS23+'4월'!AS23+'5월'!AS23+'6월'!AS23+'7월'!AS23+'8월'!AS23+'9월'!AS23+'10월'!AS23+'11월'!AS23+'12월'!AS23</f>
        <v>0</v>
      </c>
      <c r="I57" s="908">
        <f>'1월'!AT23+'2월'!AT23+'3월'!AT23+'4월'!AT23+'5월'!AT23+'6월'!AT23+'7월'!AT23+'8월'!AT23+'9월'!AT23+'10월'!AT23+'11월'!AT23+'12월'!AT23</f>
        <v>0</v>
      </c>
      <c r="J57" s="908">
        <f>'1월'!AU23+'2월'!AU23+'3월'!AU23+'4월'!AU23+'5월'!AU23+'6월'!AU23+'7월'!AU23+'8월'!AU23+'9월'!AU23+'10월'!AU23+'11월'!AU23+'12월'!AU23</f>
        <v>0</v>
      </c>
      <c r="K57" s="908">
        <f>'1월'!AV23+'2월'!AV23+'3월'!AV23+'4월'!AV23+'5월'!AV23+'6월'!AV23+'7월'!AV23+'8월'!AV23+'9월'!AV23+'10월'!AV23+'11월'!AV23+'12월'!AV23</f>
        <v>0</v>
      </c>
      <c r="L57" s="908">
        <f>'1월'!AW23+'2월'!AW23+'3월'!AW23+'4월'!AW23+'5월'!AW23+'6월'!AW23+'7월'!AW23+'8월'!AW23+'9월'!AW23+'10월'!AW23+'11월'!AW23+'12월'!AW23</f>
        <v>0</v>
      </c>
      <c r="M57" s="908">
        <f>'1월'!AX23+'2월'!AX23+'3월'!AX23+'4월'!AX23+'5월'!AX23+'6월'!AX23+'7월'!AX23+'8월'!AX23+'9월'!AX23+'10월'!AX23+'11월'!AX23+'12월'!AX23</f>
        <v>0</v>
      </c>
      <c r="N57" s="908">
        <f>'1월'!AY23+'2월'!AY23+'3월'!AY23+'4월'!AY23+'5월'!AY23+'6월'!AY23+'7월'!AY23+'8월'!AY23+'9월'!AY23+'10월'!AY23+'11월'!AY23+'12월'!AY23</f>
        <v>0</v>
      </c>
      <c r="O57" s="908">
        <f>'1월'!AZ23+'2월'!AZ23+'3월'!AZ23+'4월'!AZ23+'5월'!AZ23+'6월'!AZ23+'7월'!AZ23+'8월'!AZ23+'9월'!AZ23+'10월'!AZ23+'11월'!AZ23+'12월'!AZ23</f>
        <v>0</v>
      </c>
      <c r="P57" s="908">
        <f>'1월'!BA23+'2월'!BA23+'3월'!BA23+'4월'!BA23+'5월'!BA23+'6월'!BA23+'7월'!BA23+'8월'!BA23+'9월'!BA23+'10월'!BA23+'11월'!BA23+'12월'!BA23</f>
        <v>0</v>
      </c>
      <c r="Q57" s="908">
        <f>'1월'!BB23+'2월'!BB23+'3월'!BB23+'4월'!BB23+'5월'!BB23+'6월'!BB23+'7월'!BB23+'8월'!BB23+'9월'!BB23+'10월'!BB23+'11월'!BB23+'12월'!BB23</f>
        <v>0</v>
      </c>
      <c r="R57" s="908">
        <f>'1월'!BC23+'2월'!BC23+'3월'!BC23+'4월'!BC23+'5월'!BC23+'6월'!BC23+'7월'!BC23+'8월'!BC23+'9월'!BC23+'10월'!BC23+'11월'!BC23+'12월'!BC23</f>
        <v>0</v>
      </c>
      <c r="S57" s="908">
        <f>'1월'!BD23+'2월'!BD23+'3월'!BD23+'4월'!BD23+'5월'!BD23+'6월'!BD23+'7월'!BD23+'8월'!BD23+'9월'!BD23+'10월'!BD23+'11월'!BD23+'12월'!BD23</f>
        <v>0</v>
      </c>
      <c r="T57" s="908">
        <f>'1월'!BE23+'2월'!BE23+'3월'!BE23+'4월'!BE23+'5월'!BE23+'6월'!BE23+'7월'!BE23+'8월'!BE23+'9월'!BE23+'10월'!BE23+'11월'!BE23+'12월'!BE23</f>
        <v>0</v>
      </c>
      <c r="U57" s="908">
        <f t="shared" si="9"/>
        <v>0</v>
      </c>
      <c r="W57" s="63"/>
    </row>
    <row r="58" spans="1:23" hidden="1">
      <c r="A58" s="219" t="s">
        <v>213</v>
      </c>
      <c r="B58" s="908">
        <f>'1월'!AM24+'2월'!AM24+'3월'!AM24+'4월'!AM24+'5월'!AM24+'6월'!AM24+'7월'!AM24+'8월'!AM24+'9월'!AM24+'10월'!AM24+'11월'!AM24+'12월'!AM24</f>
        <v>0</v>
      </c>
      <c r="C58" s="908">
        <f>'1월'!AN24+'2월'!AN24+'3월'!AN24+'4월'!AN24+'5월'!AN24+'6월'!AN24+'7월'!AN24+'8월'!AN24+'9월'!AN24+'10월'!AN24+'11월'!AN24+'12월'!AN24</f>
        <v>0</v>
      </c>
      <c r="D58" s="908">
        <f>'1월'!AO24+'2월'!AO24+'3월'!AO24+'4월'!AO24+'5월'!AO24+'6월'!AO24+'7월'!AO24+'8월'!AO24+'9월'!AO24+'10월'!AO24+'11월'!AO24+'12월'!AO24</f>
        <v>0</v>
      </c>
      <c r="E58" s="908">
        <f>'1월'!AP24+'2월'!AP24+'3월'!AP24+'4월'!AP24+'5월'!AP24+'6월'!AP24+'7월'!AP24+'8월'!AP24+'9월'!AP24+'10월'!AP24+'11월'!AP24+'12월'!AP24</f>
        <v>0</v>
      </c>
      <c r="F58" s="908">
        <f>'1월'!AQ24+'2월'!AQ24+'3월'!AQ24+'4월'!AQ24+'5월'!AQ24+'6월'!AQ24+'7월'!AQ24+'8월'!AQ24+'9월'!AQ24+'10월'!AQ24+'11월'!AQ24+'12월'!AQ24</f>
        <v>0</v>
      </c>
      <c r="G58" s="908">
        <f>'1월'!AR24+'2월'!AR24+'3월'!AR24+'4월'!AR24+'5월'!AR24+'6월'!AR24+'7월'!AR24+'8월'!AR24+'9월'!AR24+'10월'!AR24+'11월'!AR24+'12월'!AR24</f>
        <v>0</v>
      </c>
      <c r="H58" s="908">
        <f>'1월'!AS24+'2월'!AS24+'3월'!AS24+'4월'!AS24+'5월'!AS24+'6월'!AS24+'7월'!AS24+'8월'!AS24+'9월'!AS24+'10월'!AS24+'11월'!AS24+'12월'!AS24</f>
        <v>0</v>
      </c>
      <c r="I58" s="908">
        <f>'1월'!AT24+'2월'!AT24+'3월'!AT24+'4월'!AT24+'5월'!AT24+'6월'!AT24+'7월'!AT24+'8월'!AT24+'9월'!AT24+'10월'!AT24+'11월'!AT24+'12월'!AT24</f>
        <v>0</v>
      </c>
      <c r="J58" s="908">
        <f>'1월'!AU24+'2월'!AU24+'3월'!AU24+'4월'!AU24+'5월'!AU24+'6월'!AU24+'7월'!AU24+'8월'!AU24+'9월'!AU24+'10월'!AU24+'11월'!AU24+'12월'!AU24</f>
        <v>0</v>
      </c>
      <c r="K58" s="908">
        <f>'1월'!AV24+'2월'!AV24+'3월'!AV24+'4월'!AV24+'5월'!AV24+'6월'!AV24+'7월'!AV24+'8월'!AV24+'9월'!AV24+'10월'!AV24+'11월'!AV24+'12월'!AV24</f>
        <v>0</v>
      </c>
      <c r="L58" s="908">
        <f>'1월'!AW24+'2월'!AW24+'3월'!AW24+'4월'!AW24+'5월'!AW24+'6월'!AW24+'7월'!AW24+'8월'!AW24+'9월'!AW24+'10월'!AW24+'11월'!AW24+'12월'!AW24</f>
        <v>0</v>
      </c>
      <c r="M58" s="908">
        <f>'1월'!AX24+'2월'!AX24+'3월'!AX24+'4월'!AX24+'5월'!AX24+'6월'!AX24+'7월'!AX24+'8월'!AX24+'9월'!AX24+'10월'!AX24+'11월'!AX24+'12월'!AX24</f>
        <v>0</v>
      </c>
      <c r="N58" s="908">
        <f>'1월'!AY24+'2월'!AY24+'3월'!AY24+'4월'!AY24+'5월'!AY24+'6월'!AY24+'7월'!AY24+'8월'!AY24+'9월'!AY24+'10월'!AY24+'11월'!AY24+'12월'!AY24</f>
        <v>0</v>
      </c>
      <c r="O58" s="908">
        <f>'1월'!AZ24+'2월'!AZ24+'3월'!AZ24+'4월'!AZ24+'5월'!AZ24+'6월'!AZ24+'7월'!AZ24+'8월'!AZ24+'9월'!AZ24+'10월'!AZ24+'11월'!AZ24+'12월'!AZ24</f>
        <v>0</v>
      </c>
      <c r="P58" s="908">
        <f>'1월'!BA24+'2월'!BA24+'3월'!BA24+'4월'!BA24+'5월'!BA24+'6월'!BA24+'7월'!BA24+'8월'!BA24+'9월'!BA24+'10월'!BA24+'11월'!BA24+'12월'!BA24</f>
        <v>0</v>
      </c>
      <c r="Q58" s="908">
        <f>'1월'!BB24+'2월'!BB24+'3월'!BB24+'4월'!BB24+'5월'!BB24+'6월'!BB24+'7월'!BB24+'8월'!BB24+'9월'!BB24+'10월'!BB24+'11월'!BB24+'12월'!BB24</f>
        <v>0</v>
      </c>
      <c r="R58" s="908">
        <f>'1월'!BC24+'2월'!BC24+'3월'!BC24+'4월'!BC24+'5월'!BC24+'6월'!BC24+'7월'!BC24+'8월'!BC24+'9월'!BC24+'10월'!BC24+'11월'!BC24+'12월'!BC24</f>
        <v>0</v>
      </c>
      <c r="S58" s="908">
        <f>'1월'!BD24+'2월'!BD24+'3월'!BD24+'4월'!BD24+'5월'!BD24+'6월'!BD24+'7월'!BD24+'8월'!BD24+'9월'!BD24+'10월'!BD24+'11월'!BD24+'12월'!BD24</f>
        <v>0</v>
      </c>
      <c r="T58" s="908">
        <f>'1월'!BE24+'2월'!BE24+'3월'!BE24+'4월'!BE24+'5월'!BE24+'6월'!BE24+'7월'!BE24+'8월'!BE24+'9월'!BE24+'10월'!BE24+'11월'!BE24+'12월'!BE24</f>
        <v>0</v>
      </c>
      <c r="U58" s="908">
        <f t="shared" si="9"/>
        <v>0</v>
      </c>
      <c r="W58" s="63"/>
    </row>
    <row r="59" spans="1:23" hidden="1">
      <c r="A59" s="219" t="s">
        <v>214</v>
      </c>
      <c r="B59" s="908">
        <f>'1월'!AM25+'2월'!AM25+'3월'!AM25+'4월'!AM25+'5월'!AM25+'6월'!AM25+'7월'!AM25+'8월'!AM25+'9월'!AM25+'10월'!AM25+'11월'!AM25+'12월'!AM25</f>
        <v>3</v>
      </c>
      <c r="C59" s="908">
        <f>'1월'!AN25+'2월'!AN25+'3월'!AN25+'4월'!AN25+'5월'!AN25+'6월'!AN25+'7월'!AN25+'8월'!AN25+'9월'!AN25+'10월'!AN25+'11월'!AN25+'12월'!AN25</f>
        <v>0</v>
      </c>
      <c r="D59" s="908">
        <f>'1월'!AO25+'2월'!AO25+'3월'!AO25+'4월'!AO25+'5월'!AO25+'6월'!AO25+'7월'!AO25+'8월'!AO25+'9월'!AO25+'10월'!AO25+'11월'!AO25+'12월'!AO25</f>
        <v>0</v>
      </c>
      <c r="E59" s="908">
        <f>'1월'!AP25+'2월'!AP25+'3월'!AP25+'4월'!AP25+'5월'!AP25+'6월'!AP25+'7월'!AP25+'8월'!AP25+'9월'!AP25+'10월'!AP25+'11월'!AP25+'12월'!AP25</f>
        <v>0</v>
      </c>
      <c r="F59" s="908">
        <f>'1월'!AQ25+'2월'!AQ25+'3월'!AQ25+'4월'!AQ25+'5월'!AQ25+'6월'!AQ25+'7월'!AQ25+'8월'!AQ25+'9월'!AQ25+'10월'!AQ25+'11월'!AQ25+'12월'!AQ25</f>
        <v>0</v>
      </c>
      <c r="G59" s="908">
        <f>'1월'!AR25+'2월'!AR25+'3월'!AR25+'4월'!AR25+'5월'!AR25+'6월'!AR25+'7월'!AR25+'8월'!AR25+'9월'!AR25+'10월'!AR25+'11월'!AR25+'12월'!AR25</f>
        <v>0</v>
      </c>
      <c r="H59" s="908">
        <f>'1월'!AS25+'2월'!AS25+'3월'!AS25+'4월'!AS25+'5월'!AS25+'6월'!AS25+'7월'!AS25+'8월'!AS25+'9월'!AS25+'10월'!AS25+'11월'!AS25+'12월'!AS25</f>
        <v>0</v>
      </c>
      <c r="I59" s="908">
        <f>'1월'!AT25+'2월'!AT25+'3월'!AT25+'4월'!AT25+'5월'!AT25+'6월'!AT25+'7월'!AT25+'8월'!AT25+'9월'!AT25+'10월'!AT25+'11월'!AT25+'12월'!AT25</f>
        <v>0</v>
      </c>
      <c r="J59" s="908">
        <f>'1월'!AU25+'2월'!AU25+'3월'!AU25+'4월'!AU25+'5월'!AU25+'6월'!AU25+'7월'!AU25+'8월'!AU25+'9월'!AU25+'10월'!AU25+'11월'!AU25+'12월'!AU25</f>
        <v>0</v>
      </c>
      <c r="K59" s="908">
        <f>'1월'!AV25+'2월'!AV25+'3월'!AV25+'4월'!AV25+'5월'!AV25+'6월'!AV25+'7월'!AV25+'8월'!AV25+'9월'!AV25+'10월'!AV25+'11월'!AV25+'12월'!AV25</f>
        <v>0</v>
      </c>
      <c r="L59" s="908">
        <f>'1월'!AW25+'2월'!AW25+'3월'!AW25+'4월'!AW25+'5월'!AW25+'6월'!AW25+'7월'!AW25+'8월'!AW25+'9월'!AW25+'10월'!AW25+'11월'!AW25+'12월'!AW25</f>
        <v>0</v>
      </c>
      <c r="M59" s="908">
        <f>'1월'!AX25+'2월'!AX25+'3월'!AX25+'4월'!AX25+'5월'!AX25+'6월'!AX25+'7월'!AX25+'8월'!AX25+'9월'!AX25+'10월'!AX25+'11월'!AX25+'12월'!AX25</f>
        <v>0</v>
      </c>
      <c r="N59" s="908">
        <f>'1월'!AY25+'2월'!AY25+'3월'!AY25+'4월'!AY25+'5월'!AY25+'6월'!AY25+'7월'!AY25+'8월'!AY25+'9월'!AY25+'10월'!AY25+'11월'!AY25+'12월'!AY25</f>
        <v>0</v>
      </c>
      <c r="O59" s="908">
        <f>'1월'!AZ25+'2월'!AZ25+'3월'!AZ25+'4월'!AZ25+'5월'!AZ25+'6월'!AZ25+'7월'!AZ25+'8월'!AZ25+'9월'!AZ25+'10월'!AZ25+'11월'!AZ25+'12월'!AZ25</f>
        <v>3</v>
      </c>
      <c r="P59" s="908">
        <f>'1월'!BA25+'2월'!BA25+'3월'!BA25+'4월'!BA25+'5월'!BA25+'6월'!BA25+'7월'!BA25+'8월'!BA25+'9월'!BA25+'10월'!BA25+'11월'!BA25+'12월'!BA25</f>
        <v>0</v>
      </c>
      <c r="Q59" s="908">
        <f>'1월'!BB25+'2월'!BB25+'3월'!BB25+'4월'!BB25+'5월'!BB25+'6월'!BB25+'7월'!BB25+'8월'!BB25+'9월'!BB25+'10월'!BB25+'11월'!BB25+'12월'!BB25</f>
        <v>1</v>
      </c>
      <c r="R59" s="908">
        <f>'1월'!BC25+'2월'!BC25+'3월'!BC25+'4월'!BC25+'5월'!BC25+'6월'!BC25+'7월'!BC25+'8월'!BC25+'9월'!BC25+'10월'!BC25+'11월'!BC25+'12월'!BC25</f>
        <v>1</v>
      </c>
      <c r="S59" s="908">
        <f>'1월'!BD25+'2월'!BD25+'3월'!BD25+'4월'!BD25+'5월'!BD25+'6월'!BD25+'7월'!BD25+'8월'!BD25+'9월'!BD25+'10월'!BD25+'11월'!BD25+'12월'!BD25</f>
        <v>1</v>
      </c>
      <c r="T59" s="908">
        <f>'1월'!BE25+'2월'!BE25+'3월'!BE25+'4월'!BE25+'5월'!BE25+'6월'!BE25+'7월'!BE25+'8월'!BE25+'9월'!BE25+'10월'!BE25+'11월'!BE25+'12월'!BE25</f>
        <v>1</v>
      </c>
      <c r="U59" s="908">
        <f t="shared" si="9"/>
        <v>10</v>
      </c>
      <c r="W59" s="63"/>
    </row>
    <row r="60" spans="1:23" hidden="1">
      <c r="A60" s="219" t="s">
        <v>215</v>
      </c>
      <c r="B60" s="908">
        <f>'1월'!AM26+'2월'!AM26+'3월'!AM26+'4월'!AM26+'5월'!AM26+'6월'!AM26+'7월'!AM26+'8월'!AM26+'9월'!AM26+'10월'!AM26+'11월'!AM26+'12월'!AM26</f>
        <v>2</v>
      </c>
      <c r="C60" s="908">
        <f>'1월'!AN26+'2월'!AN26+'3월'!AN26+'4월'!AN26+'5월'!AN26+'6월'!AN26+'7월'!AN26+'8월'!AN26+'9월'!AN26+'10월'!AN26+'11월'!AN26+'12월'!AN26</f>
        <v>0</v>
      </c>
      <c r="D60" s="908">
        <f>'1월'!AO26+'2월'!AO26+'3월'!AO26+'4월'!AO26+'5월'!AO26+'6월'!AO26+'7월'!AO26+'8월'!AO26+'9월'!AO26+'10월'!AO26+'11월'!AO26+'12월'!AO26</f>
        <v>1</v>
      </c>
      <c r="E60" s="908">
        <f>'1월'!AP26+'2월'!AP26+'3월'!AP26+'4월'!AP26+'5월'!AP26+'6월'!AP26+'7월'!AP26+'8월'!AP26+'9월'!AP26+'10월'!AP26+'11월'!AP26+'12월'!AP26</f>
        <v>2</v>
      </c>
      <c r="F60" s="908">
        <f>'1월'!AQ26+'2월'!AQ26+'3월'!AQ26+'4월'!AQ26+'5월'!AQ26+'6월'!AQ26+'7월'!AQ26+'8월'!AQ26+'9월'!AQ26+'10월'!AQ26+'11월'!AQ26+'12월'!AQ26</f>
        <v>0</v>
      </c>
      <c r="G60" s="908">
        <f>'1월'!AR26+'2월'!AR26+'3월'!AR26+'4월'!AR26+'5월'!AR26+'6월'!AR26+'7월'!AR26+'8월'!AR26+'9월'!AR26+'10월'!AR26+'11월'!AR26+'12월'!AR26</f>
        <v>0</v>
      </c>
      <c r="H60" s="908">
        <f>'1월'!AS26+'2월'!AS26+'3월'!AS26+'4월'!AS26+'5월'!AS26+'6월'!AS26+'7월'!AS26+'8월'!AS26+'9월'!AS26+'10월'!AS26+'11월'!AS26+'12월'!AS26</f>
        <v>0</v>
      </c>
      <c r="I60" s="908">
        <f>'1월'!AT26+'2월'!AT26+'3월'!AT26+'4월'!AT26+'5월'!AT26+'6월'!AT26+'7월'!AT26+'8월'!AT26+'9월'!AT26+'10월'!AT26+'11월'!AT26+'12월'!AT26</f>
        <v>0</v>
      </c>
      <c r="J60" s="908">
        <f>'1월'!AU26+'2월'!AU26+'3월'!AU26+'4월'!AU26+'5월'!AU26+'6월'!AU26+'7월'!AU26+'8월'!AU26+'9월'!AU26+'10월'!AU26+'11월'!AU26+'12월'!AU26</f>
        <v>0</v>
      </c>
      <c r="K60" s="908">
        <f>'1월'!AV26+'2월'!AV26+'3월'!AV26+'4월'!AV26+'5월'!AV26+'6월'!AV26+'7월'!AV26+'8월'!AV26+'9월'!AV26+'10월'!AV26+'11월'!AV26+'12월'!AV26</f>
        <v>0</v>
      </c>
      <c r="L60" s="908">
        <f>'1월'!AW26+'2월'!AW26+'3월'!AW26+'4월'!AW26+'5월'!AW26+'6월'!AW26+'7월'!AW26+'8월'!AW26+'9월'!AW26+'10월'!AW26+'11월'!AW26+'12월'!AW26</f>
        <v>0</v>
      </c>
      <c r="M60" s="908">
        <f>'1월'!AX26+'2월'!AX26+'3월'!AX26+'4월'!AX26+'5월'!AX26+'6월'!AX26+'7월'!AX26+'8월'!AX26+'9월'!AX26+'10월'!AX26+'11월'!AX26+'12월'!AX26</f>
        <v>0</v>
      </c>
      <c r="N60" s="908">
        <f>'1월'!AY26+'2월'!AY26+'3월'!AY26+'4월'!AY26+'5월'!AY26+'6월'!AY26+'7월'!AY26+'8월'!AY26+'9월'!AY26+'10월'!AY26+'11월'!AY26+'12월'!AY26</f>
        <v>0</v>
      </c>
      <c r="O60" s="908">
        <f>'1월'!AZ26+'2월'!AZ26+'3월'!AZ26+'4월'!AZ26+'5월'!AZ26+'6월'!AZ26+'7월'!AZ26+'8월'!AZ26+'9월'!AZ26+'10월'!AZ26+'11월'!AZ26+'12월'!AZ26</f>
        <v>0</v>
      </c>
      <c r="P60" s="908">
        <f>'1월'!BA26+'2월'!BA26+'3월'!BA26+'4월'!BA26+'5월'!BA26+'6월'!BA26+'7월'!BA26+'8월'!BA26+'9월'!BA26+'10월'!BA26+'11월'!BA26+'12월'!BA26</f>
        <v>0</v>
      </c>
      <c r="Q60" s="908">
        <f>'1월'!BB26+'2월'!BB26+'3월'!BB26+'4월'!BB26+'5월'!BB26+'6월'!BB26+'7월'!BB26+'8월'!BB26+'9월'!BB26+'10월'!BB26+'11월'!BB26+'12월'!BB26</f>
        <v>0</v>
      </c>
      <c r="R60" s="908">
        <f>'1월'!BC26+'2월'!BC26+'3월'!BC26+'4월'!BC26+'5월'!BC26+'6월'!BC26+'7월'!BC26+'8월'!BC26+'9월'!BC26+'10월'!BC26+'11월'!BC26+'12월'!BC26</f>
        <v>0</v>
      </c>
      <c r="S60" s="908">
        <f>'1월'!BD26+'2월'!BD26+'3월'!BD26+'4월'!BD26+'5월'!BD26+'6월'!BD26+'7월'!BD26+'8월'!BD26+'9월'!BD26+'10월'!BD26+'11월'!BD26+'12월'!BD26</f>
        <v>3</v>
      </c>
      <c r="T60" s="908">
        <f>'1월'!BE26+'2월'!BE26+'3월'!BE26+'4월'!BE26+'5월'!BE26+'6월'!BE26+'7월'!BE26+'8월'!BE26+'9월'!BE26+'10월'!BE26+'11월'!BE26+'12월'!BE26</f>
        <v>0</v>
      </c>
      <c r="U60" s="908">
        <f t="shared" si="9"/>
        <v>8</v>
      </c>
      <c r="W60" s="63"/>
    </row>
    <row r="61" spans="1:23" hidden="1">
      <c r="A61" s="219" t="s">
        <v>985</v>
      </c>
      <c r="B61" s="908">
        <f>'1월'!AM27+'2월'!AM27+'3월'!AM27+'4월'!AM27+'5월'!AM27+'6월'!AM27+'7월'!AM27+'8월'!AM27+'9월'!AM27+'10월'!AM27+'11월'!AM27+'12월'!AM27</f>
        <v>0</v>
      </c>
      <c r="C61" s="908">
        <f>'1월'!AN27+'2월'!AN27+'3월'!AN27+'4월'!AN27+'5월'!AN27+'6월'!AN27+'7월'!AN27+'8월'!AN27+'9월'!AN27+'10월'!AN27+'11월'!AN27+'12월'!AN27</f>
        <v>0</v>
      </c>
      <c r="D61" s="908">
        <f>'1월'!AO27+'2월'!AO27+'3월'!AO27+'4월'!AO27+'5월'!AO27+'6월'!AO27+'7월'!AO27+'8월'!AO27+'9월'!AO27+'10월'!AO27+'11월'!AO27+'12월'!AO27</f>
        <v>0</v>
      </c>
      <c r="E61" s="908">
        <f>'1월'!AP27+'2월'!AP27+'3월'!AP27+'4월'!AP27+'5월'!AP27+'6월'!AP27+'7월'!AP27+'8월'!AP27+'9월'!AP27+'10월'!AP27+'11월'!AP27+'12월'!AP27</f>
        <v>0</v>
      </c>
      <c r="F61" s="908">
        <f>'1월'!AQ27+'2월'!AQ27+'3월'!AQ27+'4월'!AQ27+'5월'!AQ27+'6월'!AQ27+'7월'!AQ27+'8월'!AQ27+'9월'!AQ27+'10월'!AQ27+'11월'!AQ27+'12월'!AQ27</f>
        <v>0</v>
      </c>
      <c r="G61" s="908">
        <f>'1월'!AR27+'2월'!AR27+'3월'!AR27+'4월'!AR27+'5월'!AR27+'6월'!AR27+'7월'!AR27+'8월'!AR27+'9월'!AR27+'10월'!AR27+'11월'!AR27+'12월'!AR27</f>
        <v>0</v>
      </c>
      <c r="H61" s="908">
        <f>'1월'!AS27+'2월'!AS27+'3월'!AS27+'4월'!AS27+'5월'!AS27+'6월'!AS27+'7월'!AS27+'8월'!AS27+'9월'!AS27+'10월'!AS27+'11월'!AS27+'12월'!AS27</f>
        <v>0</v>
      </c>
      <c r="I61" s="908">
        <f>'1월'!AT27+'2월'!AT27+'3월'!AT27+'4월'!AT27+'5월'!AT27+'6월'!AT27+'7월'!AT27+'8월'!AT27+'9월'!AT27+'10월'!AT27+'11월'!AT27+'12월'!AT27</f>
        <v>0</v>
      </c>
      <c r="J61" s="908">
        <f>'1월'!AU27+'2월'!AU27+'3월'!AU27+'4월'!AU27+'5월'!AU27+'6월'!AU27+'7월'!AU27+'8월'!AU27+'9월'!AU27+'10월'!AU27+'11월'!AU27+'12월'!AU27</f>
        <v>0</v>
      </c>
      <c r="K61" s="908">
        <f>'1월'!AV27+'2월'!AV27+'3월'!AV27+'4월'!AV27+'5월'!AV27+'6월'!AV27+'7월'!AV27+'8월'!AV27+'9월'!AV27+'10월'!AV27+'11월'!AV27+'12월'!AV27</f>
        <v>0</v>
      </c>
      <c r="L61" s="908">
        <f>'1월'!AW27+'2월'!AW27+'3월'!AW27+'4월'!AW27+'5월'!AW27+'6월'!AW27+'7월'!AW27+'8월'!AW27+'9월'!AW27+'10월'!AW27+'11월'!AW27+'12월'!AW27</f>
        <v>0</v>
      </c>
      <c r="M61" s="908">
        <f>'1월'!AX27+'2월'!AX27+'3월'!AX27+'4월'!AX27+'5월'!AX27+'6월'!AX27+'7월'!AX27+'8월'!AX27+'9월'!AX27+'10월'!AX27+'11월'!AX27+'12월'!AX27</f>
        <v>0</v>
      </c>
      <c r="N61" s="908">
        <f>'1월'!AY27+'2월'!AY27+'3월'!AY27+'4월'!AY27+'5월'!AY27+'6월'!AY27+'7월'!AY27+'8월'!AY27+'9월'!AY27+'10월'!AY27+'11월'!AY27+'12월'!AY27</f>
        <v>0</v>
      </c>
      <c r="O61" s="908">
        <f>'1월'!AZ27+'2월'!AZ27+'3월'!AZ27+'4월'!AZ27+'5월'!AZ27+'6월'!AZ27+'7월'!AZ27+'8월'!AZ27+'9월'!AZ27+'10월'!AZ27+'11월'!AZ27+'12월'!AZ27</f>
        <v>0</v>
      </c>
      <c r="P61" s="908">
        <f>'1월'!BA27+'2월'!BA27+'3월'!BA27+'4월'!BA27+'5월'!BA27+'6월'!BA27+'7월'!BA27+'8월'!BA27+'9월'!BA27+'10월'!BA27+'11월'!BA27+'12월'!BA27</f>
        <v>0</v>
      </c>
      <c r="Q61" s="908">
        <f>'1월'!BB27+'2월'!BB27+'3월'!BB27+'4월'!BB27+'5월'!BB27+'6월'!BB27+'7월'!BB27+'8월'!BB27+'9월'!BB27+'10월'!BB27+'11월'!BB27+'12월'!BB27</f>
        <v>0</v>
      </c>
      <c r="R61" s="908">
        <f>'1월'!BC27+'2월'!BC27+'3월'!BC27+'4월'!BC27+'5월'!BC27+'6월'!BC27+'7월'!BC27+'8월'!BC27+'9월'!BC27+'10월'!BC27+'11월'!BC27+'12월'!BC27</f>
        <v>0</v>
      </c>
      <c r="S61" s="908">
        <f>'1월'!BD27+'2월'!BD27+'3월'!BD27+'4월'!BD27+'5월'!BD27+'6월'!BD27+'7월'!BD27+'8월'!BD27+'9월'!BD27+'10월'!BD27+'11월'!BD27+'12월'!BD27</f>
        <v>0</v>
      </c>
      <c r="T61" s="908">
        <f>'1월'!BE27+'2월'!BE27+'3월'!BE27+'4월'!BE27+'5월'!BE27+'6월'!BE27+'7월'!BE27+'8월'!BE27+'9월'!BE27+'10월'!BE27+'11월'!BE27+'12월'!BE27</f>
        <v>0</v>
      </c>
      <c r="U61" s="908">
        <f t="shared" si="9"/>
        <v>0</v>
      </c>
      <c r="W61" s="63"/>
    </row>
    <row r="62" spans="1:23" hidden="1">
      <c r="A62" s="219" t="s">
        <v>216</v>
      </c>
      <c r="B62" s="908">
        <f>'1월'!AM28+'2월'!AM28+'3월'!AM28+'4월'!AM28+'5월'!AM28+'6월'!AM28+'7월'!AM28+'8월'!AM28+'9월'!AM28+'10월'!AM28+'11월'!AM28+'12월'!AM28</f>
        <v>0</v>
      </c>
      <c r="C62" s="908">
        <f>'1월'!AN28+'2월'!AN28+'3월'!AN28+'4월'!AN28+'5월'!AN28+'6월'!AN28+'7월'!AN28+'8월'!AN28+'9월'!AN28+'10월'!AN28+'11월'!AN28+'12월'!AN28</f>
        <v>0</v>
      </c>
      <c r="D62" s="908">
        <f>'1월'!AO28+'2월'!AO28+'3월'!AO28+'4월'!AO28+'5월'!AO28+'6월'!AO28+'7월'!AO28+'8월'!AO28+'9월'!AO28+'10월'!AO28+'11월'!AO28+'12월'!AO28</f>
        <v>0</v>
      </c>
      <c r="E62" s="908">
        <f>'1월'!AP28+'2월'!AP28+'3월'!AP28+'4월'!AP28+'5월'!AP28+'6월'!AP28+'7월'!AP28+'8월'!AP28+'9월'!AP28+'10월'!AP28+'11월'!AP28+'12월'!AP28</f>
        <v>0</v>
      </c>
      <c r="F62" s="908">
        <f>'1월'!AQ28+'2월'!AQ28+'3월'!AQ28+'4월'!AQ28+'5월'!AQ28+'6월'!AQ28+'7월'!AQ28+'8월'!AQ28+'9월'!AQ28+'10월'!AQ28+'11월'!AQ28+'12월'!AQ28</f>
        <v>0</v>
      </c>
      <c r="G62" s="908">
        <f>'1월'!AR28+'2월'!AR28+'3월'!AR28+'4월'!AR28+'5월'!AR28+'6월'!AR28+'7월'!AR28+'8월'!AR28+'9월'!AR28+'10월'!AR28+'11월'!AR28+'12월'!AR28</f>
        <v>0</v>
      </c>
      <c r="H62" s="908">
        <f>'1월'!AS28+'2월'!AS28+'3월'!AS28+'4월'!AS28+'5월'!AS28+'6월'!AS28+'7월'!AS28+'8월'!AS28+'9월'!AS28+'10월'!AS28+'11월'!AS28+'12월'!AS28</f>
        <v>0</v>
      </c>
      <c r="I62" s="908">
        <f>'1월'!AT28+'2월'!AT28+'3월'!AT28+'4월'!AT28+'5월'!AT28+'6월'!AT28+'7월'!AT28+'8월'!AT28+'9월'!AT28+'10월'!AT28+'11월'!AT28+'12월'!AT28</f>
        <v>0</v>
      </c>
      <c r="J62" s="908">
        <f>'1월'!AU28+'2월'!AU28+'3월'!AU28+'4월'!AU28+'5월'!AU28+'6월'!AU28+'7월'!AU28+'8월'!AU28+'9월'!AU28+'10월'!AU28+'11월'!AU28+'12월'!AU28</f>
        <v>0</v>
      </c>
      <c r="K62" s="908">
        <f>'1월'!AV28+'2월'!AV28+'3월'!AV28+'4월'!AV28+'5월'!AV28+'6월'!AV28+'7월'!AV28+'8월'!AV28+'9월'!AV28+'10월'!AV28+'11월'!AV28+'12월'!AV28</f>
        <v>0</v>
      </c>
      <c r="L62" s="908">
        <f>'1월'!AW28+'2월'!AW28+'3월'!AW28+'4월'!AW28+'5월'!AW28+'6월'!AW28+'7월'!AW28+'8월'!AW28+'9월'!AW28+'10월'!AW28+'11월'!AW28+'12월'!AW28</f>
        <v>0</v>
      </c>
      <c r="M62" s="908">
        <f>'1월'!AX28+'2월'!AX28+'3월'!AX28+'4월'!AX28+'5월'!AX28+'6월'!AX28+'7월'!AX28+'8월'!AX28+'9월'!AX28+'10월'!AX28+'11월'!AX28+'12월'!AX28</f>
        <v>0</v>
      </c>
      <c r="N62" s="908">
        <f>'1월'!AY28+'2월'!AY28+'3월'!AY28+'4월'!AY28+'5월'!AY28+'6월'!AY28+'7월'!AY28+'8월'!AY28+'9월'!AY28+'10월'!AY28+'11월'!AY28+'12월'!AY28</f>
        <v>0</v>
      </c>
      <c r="O62" s="908">
        <f>'1월'!AZ28+'2월'!AZ28+'3월'!AZ28+'4월'!AZ28+'5월'!AZ28+'6월'!AZ28+'7월'!AZ28+'8월'!AZ28+'9월'!AZ28+'10월'!AZ28+'11월'!AZ28+'12월'!AZ28</f>
        <v>0</v>
      </c>
      <c r="P62" s="908">
        <f>'1월'!BA28+'2월'!BA28+'3월'!BA28+'4월'!BA28+'5월'!BA28+'6월'!BA28+'7월'!BA28+'8월'!BA28+'9월'!BA28+'10월'!BA28+'11월'!BA28+'12월'!BA28</f>
        <v>0</v>
      </c>
      <c r="Q62" s="908">
        <f>'1월'!BB28+'2월'!BB28+'3월'!BB28+'4월'!BB28+'5월'!BB28+'6월'!BB28+'7월'!BB28+'8월'!BB28+'9월'!BB28+'10월'!BB28+'11월'!BB28+'12월'!BB28</f>
        <v>0</v>
      </c>
      <c r="R62" s="908">
        <f>'1월'!BC28+'2월'!BC28+'3월'!BC28+'4월'!BC28+'5월'!BC28+'6월'!BC28+'7월'!BC28+'8월'!BC28+'9월'!BC28+'10월'!BC28+'11월'!BC28+'12월'!BC28</f>
        <v>0</v>
      </c>
      <c r="S62" s="908">
        <f>'1월'!BD28+'2월'!BD28+'3월'!BD28+'4월'!BD28+'5월'!BD28+'6월'!BD28+'7월'!BD28+'8월'!BD28+'9월'!BD28+'10월'!BD28+'11월'!BD28+'12월'!BD28</f>
        <v>0</v>
      </c>
      <c r="T62" s="908">
        <f>'1월'!BE28+'2월'!BE28+'3월'!BE28+'4월'!BE28+'5월'!BE28+'6월'!BE28+'7월'!BE28+'8월'!BE28+'9월'!BE28+'10월'!BE28+'11월'!BE28+'12월'!BE28</f>
        <v>0</v>
      </c>
      <c r="U62" s="908">
        <f t="shared" si="9"/>
        <v>0</v>
      </c>
      <c r="W62" s="63"/>
    </row>
    <row r="63" spans="1:23" hidden="1">
      <c r="A63" s="219" t="s">
        <v>217</v>
      </c>
      <c r="B63" s="908">
        <f>'1월'!AM29+'2월'!AM29+'3월'!AM29+'4월'!AM29+'5월'!AM29+'6월'!AM29+'7월'!AM29+'8월'!AM29+'9월'!AM29+'10월'!AM29+'11월'!AM29+'12월'!AM29</f>
        <v>1</v>
      </c>
      <c r="C63" s="908">
        <f>'1월'!AN29+'2월'!AN29+'3월'!AN29+'4월'!AN29+'5월'!AN29+'6월'!AN29+'7월'!AN29+'8월'!AN29+'9월'!AN29+'10월'!AN29+'11월'!AN29+'12월'!AN29</f>
        <v>0</v>
      </c>
      <c r="D63" s="908">
        <f>'1월'!AO29+'2월'!AO29+'3월'!AO29+'4월'!AO29+'5월'!AO29+'6월'!AO29+'7월'!AO29+'8월'!AO29+'9월'!AO29+'10월'!AO29+'11월'!AO29+'12월'!AO29</f>
        <v>0</v>
      </c>
      <c r="E63" s="908">
        <f>'1월'!AP29+'2월'!AP29+'3월'!AP29+'4월'!AP29+'5월'!AP29+'6월'!AP29+'7월'!AP29+'8월'!AP29+'9월'!AP29+'10월'!AP29+'11월'!AP29+'12월'!AP29</f>
        <v>0</v>
      </c>
      <c r="F63" s="908">
        <f>'1월'!AQ29+'2월'!AQ29+'3월'!AQ29+'4월'!AQ29+'5월'!AQ29+'6월'!AQ29+'7월'!AQ29+'8월'!AQ29+'9월'!AQ29+'10월'!AQ29+'11월'!AQ29+'12월'!AQ29</f>
        <v>0</v>
      </c>
      <c r="G63" s="908">
        <f>'1월'!AR29+'2월'!AR29+'3월'!AR29+'4월'!AR29+'5월'!AR29+'6월'!AR29+'7월'!AR29+'8월'!AR29+'9월'!AR29+'10월'!AR29+'11월'!AR29+'12월'!AR29</f>
        <v>0</v>
      </c>
      <c r="H63" s="908">
        <f>'1월'!AS29+'2월'!AS29+'3월'!AS29+'4월'!AS29+'5월'!AS29+'6월'!AS29+'7월'!AS29+'8월'!AS29+'9월'!AS29+'10월'!AS29+'11월'!AS29+'12월'!AS29</f>
        <v>0</v>
      </c>
      <c r="I63" s="908">
        <f>'1월'!AT29+'2월'!AT29+'3월'!AT29+'4월'!AT29+'5월'!AT29+'6월'!AT29+'7월'!AT29+'8월'!AT29+'9월'!AT29+'10월'!AT29+'11월'!AT29+'12월'!AT29</f>
        <v>0</v>
      </c>
      <c r="J63" s="908">
        <f>'1월'!AU29+'2월'!AU29+'3월'!AU29+'4월'!AU29+'5월'!AU29+'6월'!AU29+'7월'!AU29+'8월'!AU29+'9월'!AU29+'10월'!AU29+'11월'!AU29+'12월'!AU29</f>
        <v>1</v>
      </c>
      <c r="K63" s="908">
        <f>'1월'!AV29+'2월'!AV29+'3월'!AV29+'4월'!AV29+'5월'!AV29+'6월'!AV29+'7월'!AV29+'8월'!AV29+'9월'!AV29+'10월'!AV29+'11월'!AV29+'12월'!AV29</f>
        <v>0</v>
      </c>
      <c r="L63" s="908">
        <f>'1월'!AW29+'2월'!AW29+'3월'!AW29+'4월'!AW29+'5월'!AW29+'6월'!AW29+'7월'!AW29+'8월'!AW29+'9월'!AW29+'10월'!AW29+'11월'!AW29+'12월'!AW29</f>
        <v>0</v>
      </c>
      <c r="M63" s="908">
        <f>'1월'!AX29+'2월'!AX29+'3월'!AX29+'4월'!AX29+'5월'!AX29+'6월'!AX29+'7월'!AX29+'8월'!AX29+'9월'!AX29+'10월'!AX29+'11월'!AX29+'12월'!AX29</f>
        <v>0</v>
      </c>
      <c r="N63" s="908">
        <f>'1월'!AY29+'2월'!AY29+'3월'!AY29+'4월'!AY29+'5월'!AY29+'6월'!AY29+'7월'!AY29+'8월'!AY29+'9월'!AY29+'10월'!AY29+'11월'!AY29+'12월'!AY29</f>
        <v>0</v>
      </c>
      <c r="O63" s="908">
        <f>'1월'!AZ29+'2월'!AZ29+'3월'!AZ29+'4월'!AZ29+'5월'!AZ29+'6월'!AZ29+'7월'!AZ29+'8월'!AZ29+'9월'!AZ29+'10월'!AZ29+'11월'!AZ29+'12월'!AZ29</f>
        <v>1</v>
      </c>
      <c r="P63" s="908">
        <f>'1월'!BA29+'2월'!BA29+'3월'!BA29+'4월'!BA29+'5월'!BA29+'6월'!BA29+'7월'!BA29+'8월'!BA29+'9월'!BA29+'10월'!BA29+'11월'!BA29+'12월'!BA29</f>
        <v>0</v>
      </c>
      <c r="Q63" s="908">
        <f>'1월'!BB29+'2월'!BB29+'3월'!BB29+'4월'!BB29+'5월'!BB29+'6월'!BB29+'7월'!BB29+'8월'!BB29+'9월'!BB29+'10월'!BB29+'11월'!BB29+'12월'!BB29</f>
        <v>0</v>
      </c>
      <c r="R63" s="908">
        <f>'1월'!BC29+'2월'!BC29+'3월'!BC29+'4월'!BC29+'5월'!BC29+'6월'!BC29+'7월'!BC29+'8월'!BC29+'9월'!BC29+'10월'!BC29+'11월'!BC29+'12월'!BC29</f>
        <v>0</v>
      </c>
      <c r="S63" s="908">
        <f>'1월'!BD29+'2월'!BD29+'3월'!BD29+'4월'!BD29+'5월'!BD29+'6월'!BD29+'7월'!BD29+'8월'!BD29+'9월'!BD29+'10월'!BD29+'11월'!BD29+'12월'!BD29</f>
        <v>0</v>
      </c>
      <c r="T63" s="908">
        <f>'1월'!BE29+'2월'!BE29+'3월'!BE29+'4월'!BE29+'5월'!BE29+'6월'!BE29+'7월'!BE29+'8월'!BE29+'9월'!BE29+'10월'!BE29+'11월'!BE29+'12월'!BE29</f>
        <v>0</v>
      </c>
      <c r="U63" s="908">
        <f t="shared" si="9"/>
        <v>3</v>
      </c>
      <c r="W63" s="63"/>
    </row>
    <row r="64" spans="1:23" hidden="1">
      <c r="A64" s="219" t="s">
        <v>553</v>
      </c>
      <c r="B64" s="908">
        <f>'1월'!AM30+'2월'!AM30+'3월'!AM30+'4월'!AM30+'5월'!AM30+'6월'!AM30+'7월'!AM30+'8월'!AM30+'9월'!AM30+'10월'!AM30+'11월'!AM30+'12월'!AM30</f>
        <v>0</v>
      </c>
      <c r="C64" s="908">
        <f>'1월'!AN30+'2월'!AN30+'3월'!AN30+'4월'!AN30+'5월'!AN30+'6월'!AN30+'7월'!AN30+'8월'!AN30+'9월'!AN30+'10월'!AN30+'11월'!AN30+'12월'!AN30</f>
        <v>0</v>
      </c>
      <c r="D64" s="908">
        <f>'1월'!AO30+'2월'!AO30+'3월'!AO30+'4월'!AO30+'5월'!AO30+'6월'!AO30+'7월'!AO30+'8월'!AO30+'9월'!AO30+'10월'!AO30+'11월'!AO30+'12월'!AO30</f>
        <v>0</v>
      </c>
      <c r="E64" s="908">
        <f>'1월'!AP30+'2월'!AP30+'3월'!AP30+'4월'!AP30+'5월'!AP30+'6월'!AP30+'7월'!AP30+'8월'!AP30+'9월'!AP30+'10월'!AP30+'11월'!AP30+'12월'!AP30</f>
        <v>0</v>
      </c>
      <c r="F64" s="908">
        <f>'1월'!AQ30+'2월'!AQ30+'3월'!AQ30+'4월'!AQ30+'5월'!AQ30+'6월'!AQ30+'7월'!AQ30+'8월'!AQ30+'9월'!AQ30+'10월'!AQ30+'11월'!AQ30+'12월'!AQ30</f>
        <v>0</v>
      </c>
      <c r="G64" s="908">
        <f>'1월'!AR30+'2월'!AR30+'3월'!AR30+'4월'!AR30+'5월'!AR30+'6월'!AR30+'7월'!AR30+'8월'!AR30+'9월'!AR30+'10월'!AR30+'11월'!AR30+'12월'!AR30</f>
        <v>0</v>
      </c>
      <c r="H64" s="908">
        <f>'1월'!AS30+'2월'!AS30+'3월'!AS30+'4월'!AS30+'5월'!AS30+'6월'!AS30+'7월'!AS30+'8월'!AS30+'9월'!AS30+'10월'!AS30+'11월'!AS30+'12월'!AS30</f>
        <v>0</v>
      </c>
      <c r="I64" s="908">
        <f>'1월'!AT30+'2월'!AT30+'3월'!AT30+'4월'!AT30+'5월'!AT30+'6월'!AT30+'7월'!AT30+'8월'!AT30+'9월'!AT30+'10월'!AT30+'11월'!AT30+'12월'!AT30</f>
        <v>0</v>
      </c>
      <c r="J64" s="908">
        <f>'1월'!AU30+'2월'!AU30+'3월'!AU30+'4월'!AU30+'5월'!AU30+'6월'!AU30+'7월'!AU30+'8월'!AU30+'9월'!AU30+'10월'!AU30+'11월'!AU30+'12월'!AU30</f>
        <v>0</v>
      </c>
      <c r="K64" s="908">
        <f>'1월'!AV30+'2월'!AV30+'3월'!AV30+'4월'!AV30+'5월'!AV30+'6월'!AV30+'7월'!AV30+'8월'!AV30+'9월'!AV30+'10월'!AV30+'11월'!AV30+'12월'!AV30</f>
        <v>0</v>
      </c>
      <c r="L64" s="908">
        <f>'1월'!AW30+'2월'!AW30+'3월'!AW30+'4월'!AW30+'5월'!AW30+'6월'!AW30+'7월'!AW30+'8월'!AW30+'9월'!AW30+'10월'!AW30+'11월'!AW30+'12월'!AW30</f>
        <v>0</v>
      </c>
      <c r="M64" s="908">
        <f>'1월'!AX30+'2월'!AX30+'3월'!AX30+'4월'!AX30+'5월'!AX30+'6월'!AX30+'7월'!AX30+'8월'!AX30+'9월'!AX30+'10월'!AX30+'11월'!AX30+'12월'!AX30</f>
        <v>0</v>
      </c>
      <c r="N64" s="908">
        <f>'1월'!AY30+'2월'!AY30+'3월'!AY30+'4월'!AY30+'5월'!AY30+'6월'!AY30+'7월'!AY30+'8월'!AY30+'9월'!AY30+'10월'!AY30+'11월'!AY30+'12월'!AY30</f>
        <v>0</v>
      </c>
      <c r="O64" s="908">
        <f>'1월'!AZ30+'2월'!AZ30+'3월'!AZ30+'4월'!AZ30+'5월'!AZ30+'6월'!AZ30+'7월'!AZ30+'8월'!AZ30+'9월'!AZ30+'10월'!AZ30+'11월'!AZ30+'12월'!AZ30</f>
        <v>0</v>
      </c>
      <c r="P64" s="908">
        <f>'1월'!BA30+'2월'!BA30+'3월'!BA30+'4월'!BA30+'5월'!BA30+'6월'!BA30+'7월'!BA30+'8월'!BA30+'9월'!BA30+'10월'!BA30+'11월'!BA30+'12월'!BA30</f>
        <v>0</v>
      </c>
      <c r="Q64" s="908">
        <f>'1월'!BB30+'2월'!BB30+'3월'!BB30+'4월'!BB30+'5월'!BB30+'6월'!BB30+'7월'!BB30+'8월'!BB30+'9월'!BB30+'10월'!BB30+'11월'!BB30+'12월'!BB30</f>
        <v>0</v>
      </c>
      <c r="R64" s="908">
        <f>'1월'!BC30+'2월'!BC30+'3월'!BC30+'4월'!BC30+'5월'!BC30+'6월'!BC30+'7월'!BC30+'8월'!BC30+'9월'!BC30+'10월'!BC30+'11월'!BC30+'12월'!BC30</f>
        <v>0</v>
      </c>
      <c r="S64" s="908">
        <f>'1월'!BD30+'2월'!BD30+'3월'!BD30+'4월'!BD30+'5월'!BD30+'6월'!BD30+'7월'!BD30+'8월'!BD30+'9월'!BD30+'10월'!BD30+'11월'!BD30+'12월'!BD30</f>
        <v>0</v>
      </c>
      <c r="T64" s="908">
        <f>'1월'!BE30+'2월'!BE30+'3월'!BE30+'4월'!BE30+'5월'!BE30+'6월'!BE30+'7월'!BE30+'8월'!BE30+'9월'!BE30+'10월'!BE30+'11월'!BE30+'12월'!BE30</f>
        <v>0</v>
      </c>
      <c r="U64" s="908">
        <f t="shared" si="9"/>
        <v>0</v>
      </c>
      <c r="W64" s="63"/>
    </row>
    <row r="65" spans="1:23" hidden="1">
      <c r="A65" s="220" t="s">
        <v>218</v>
      </c>
      <c r="B65" s="908">
        <f>'1월'!AM31+'2월'!AM31+'3월'!AM31+'4월'!AM31+'5월'!AM31+'6월'!AM31+'7월'!AM31+'8월'!AM31+'9월'!AM31+'10월'!AM31+'11월'!AM31+'12월'!AM31</f>
        <v>0</v>
      </c>
      <c r="C65" s="908">
        <f>'1월'!AN31+'2월'!AN31+'3월'!AN31+'4월'!AN31+'5월'!AN31+'6월'!AN31+'7월'!AN31+'8월'!AN31+'9월'!AN31+'10월'!AN31+'11월'!AN31+'12월'!AN31</f>
        <v>0</v>
      </c>
      <c r="D65" s="908">
        <f>'1월'!AO31+'2월'!AO31+'3월'!AO31+'4월'!AO31+'5월'!AO31+'6월'!AO31+'7월'!AO31+'8월'!AO31+'9월'!AO31+'10월'!AO31+'11월'!AO31+'12월'!AO31</f>
        <v>0</v>
      </c>
      <c r="E65" s="908">
        <f>'1월'!AP31+'2월'!AP31+'3월'!AP31+'4월'!AP31+'5월'!AP31+'6월'!AP31+'7월'!AP31+'8월'!AP31+'9월'!AP31+'10월'!AP31+'11월'!AP31+'12월'!AP31</f>
        <v>0</v>
      </c>
      <c r="F65" s="908">
        <f>'1월'!AQ31+'2월'!AQ31+'3월'!AQ31+'4월'!AQ31+'5월'!AQ31+'6월'!AQ31+'7월'!AQ31+'8월'!AQ31+'9월'!AQ31+'10월'!AQ31+'11월'!AQ31+'12월'!AQ31</f>
        <v>0</v>
      </c>
      <c r="G65" s="908">
        <f>'1월'!AR31+'2월'!AR31+'3월'!AR31+'4월'!AR31+'5월'!AR31+'6월'!AR31+'7월'!AR31+'8월'!AR31+'9월'!AR31+'10월'!AR31+'11월'!AR31+'12월'!AR31</f>
        <v>0</v>
      </c>
      <c r="H65" s="908">
        <f>'1월'!AS31+'2월'!AS31+'3월'!AS31+'4월'!AS31+'5월'!AS31+'6월'!AS31+'7월'!AS31+'8월'!AS31+'9월'!AS31+'10월'!AS31+'11월'!AS31+'12월'!AS31</f>
        <v>0</v>
      </c>
      <c r="I65" s="908">
        <f>'1월'!AT31+'2월'!AT31+'3월'!AT31+'4월'!AT31+'5월'!AT31+'6월'!AT31+'7월'!AT31+'8월'!AT31+'9월'!AT31+'10월'!AT31+'11월'!AT31+'12월'!AT31</f>
        <v>0</v>
      </c>
      <c r="J65" s="908">
        <f>'1월'!AU31+'2월'!AU31+'3월'!AU31+'4월'!AU31+'5월'!AU31+'6월'!AU31+'7월'!AU31+'8월'!AU31+'9월'!AU31+'10월'!AU31+'11월'!AU31+'12월'!AU31</f>
        <v>0</v>
      </c>
      <c r="K65" s="908">
        <f>'1월'!AV31+'2월'!AV31+'3월'!AV31+'4월'!AV31+'5월'!AV31+'6월'!AV31+'7월'!AV31+'8월'!AV31+'9월'!AV31+'10월'!AV31+'11월'!AV31+'12월'!AV31</f>
        <v>0</v>
      </c>
      <c r="L65" s="908">
        <f>'1월'!AW31+'2월'!AW31+'3월'!AW31+'4월'!AW31+'5월'!AW31+'6월'!AW31+'7월'!AW31+'8월'!AW31+'9월'!AW31+'10월'!AW31+'11월'!AW31+'12월'!AW31</f>
        <v>0</v>
      </c>
      <c r="M65" s="908">
        <f>'1월'!AX31+'2월'!AX31+'3월'!AX31+'4월'!AX31+'5월'!AX31+'6월'!AX31+'7월'!AX31+'8월'!AX31+'9월'!AX31+'10월'!AX31+'11월'!AX31+'12월'!AX31</f>
        <v>0</v>
      </c>
      <c r="N65" s="908">
        <f>'1월'!AY31+'2월'!AY31+'3월'!AY31+'4월'!AY31+'5월'!AY31+'6월'!AY31+'7월'!AY31+'8월'!AY31+'9월'!AY31+'10월'!AY31+'11월'!AY31+'12월'!AY31</f>
        <v>0</v>
      </c>
      <c r="O65" s="908">
        <f>'1월'!AZ31+'2월'!AZ31+'3월'!AZ31+'4월'!AZ31+'5월'!AZ31+'6월'!AZ31+'7월'!AZ31+'8월'!AZ31+'9월'!AZ31+'10월'!AZ31+'11월'!AZ31+'12월'!AZ31</f>
        <v>0</v>
      </c>
      <c r="P65" s="908">
        <f>'1월'!BA31+'2월'!BA31+'3월'!BA31+'4월'!BA31+'5월'!BA31+'6월'!BA31+'7월'!BA31+'8월'!BA31+'9월'!BA31+'10월'!BA31+'11월'!BA31+'12월'!BA31</f>
        <v>0</v>
      </c>
      <c r="Q65" s="908">
        <f>'1월'!BB31+'2월'!BB31+'3월'!BB31+'4월'!BB31+'5월'!BB31+'6월'!BB31+'7월'!BB31+'8월'!BB31+'9월'!BB31+'10월'!BB31+'11월'!BB31+'12월'!BB31</f>
        <v>0</v>
      </c>
      <c r="R65" s="908">
        <f>'1월'!BC31+'2월'!BC31+'3월'!BC31+'4월'!BC31+'5월'!BC31+'6월'!BC31+'7월'!BC31+'8월'!BC31+'9월'!BC31+'10월'!BC31+'11월'!BC31+'12월'!BC31</f>
        <v>0</v>
      </c>
      <c r="S65" s="908">
        <f>'1월'!BD31+'2월'!BD31+'3월'!BD31+'4월'!BD31+'5월'!BD31+'6월'!BD31+'7월'!BD31+'8월'!BD31+'9월'!BD31+'10월'!BD31+'11월'!BD31+'12월'!BD31</f>
        <v>0</v>
      </c>
      <c r="T65" s="908">
        <f>'1월'!BE31+'2월'!BE31+'3월'!BE31+'4월'!BE31+'5월'!BE31+'6월'!BE31+'7월'!BE31+'8월'!BE31+'9월'!BE31+'10월'!BE31+'11월'!BE31+'12월'!BE31</f>
        <v>0</v>
      </c>
      <c r="U65" s="908">
        <f t="shared" si="9"/>
        <v>0</v>
      </c>
      <c r="W65" s="63"/>
    </row>
    <row r="66" spans="1:23" hidden="1">
      <c r="A66" s="220" t="s">
        <v>219</v>
      </c>
      <c r="B66" s="908">
        <f>'1월'!AM32+'2월'!AM32+'3월'!AM32+'4월'!AM32+'5월'!AM32+'6월'!AM32+'7월'!AM32+'8월'!AM32+'9월'!AM32+'10월'!AM32+'11월'!AM32+'12월'!AM32</f>
        <v>1</v>
      </c>
      <c r="C66" s="908">
        <f>'1월'!AN32+'2월'!AN32+'3월'!AN32+'4월'!AN32+'5월'!AN32+'6월'!AN32+'7월'!AN32+'8월'!AN32+'9월'!AN32+'10월'!AN32+'11월'!AN32+'12월'!AN32</f>
        <v>0</v>
      </c>
      <c r="D66" s="908">
        <f>'1월'!AO32+'2월'!AO32+'3월'!AO32+'4월'!AO32+'5월'!AO32+'6월'!AO32+'7월'!AO32+'8월'!AO32+'9월'!AO32+'10월'!AO32+'11월'!AO32+'12월'!AO32</f>
        <v>0</v>
      </c>
      <c r="E66" s="908">
        <f>'1월'!AP32+'2월'!AP32+'3월'!AP32+'4월'!AP32+'5월'!AP32+'6월'!AP32+'7월'!AP32+'8월'!AP32+'9월'!AP32+'10월'!AP32+'11월'!AP32+'12월'!AP32</f>
        <v>0</v>
      </c>
      <c r="F66" s="908">
        <f>'1월'!AQ32+'2월'!AQ32+'3월'!AQ32+'4월'!AQ32+'5월'!AQ32+'6월'!AQ32+'7월'!AQ32+'8월'!AQ32+'9월'!AQ32+'10월'!AQ32+'11월'!AQ32+'12월'!AQ32</f>
        <v>0</v>
      </c>
      <c r="G66" s="908">
        <f>'1월'!AR32+'2월'!AR32+'3월'!AR32+'4월'!AR32+'5월'!AR32+'6월'!AR32+'7월'!AR32+'8월'!AR32+'9월'!AR32+'10월'!AR32+'11월'!AR32+'12월'!AR32</f>
        <v>0</v>
      </c>
      <c r="H66" s="908">
        <f>'1월'!AS32+'2월'!AS32+'3월'!AS32+'4월'!AS32+'5월'!AS32+'6월'!AS32+'7월'!AS32+'8월'!AS32+'9월'!AS32+'10월'!AS32+'11월'!AS32+'12월'!AS32</f>
        <v>0</v>
      </c>
      <c r="I66" s="908">
        <f>'1월'!AT32+'2월'!AT32+'3월'!AT32+'4월'!AT32+'5월'!AT32+'6월'!AT32+'7월'!AT32+'8월'!AT32+'9월'!AT32+'10월'!AT32+'11월'!AT32+'12월'!AT32</f>
        <v>0</v>
      </c>
      <c r="J66" s="908">
        <f>'1월'!AU32+'2월'!AU32+'3월'!AU32+'4월'!AU32+'5월'!AU32+'6월'!AU32+'7월'!AU32+'8월'!AU32+'9월'!AU32+'10월'!AU32+'11월'!AU32+'12월'!AU32</f>
        <v>0</v>
      </c>
      <c r="K66" s="908">
        <f>'1월'!AV32+'2월'!AV32+'3월'!AV32+'4월'!AV32+'5월'!AV32+'6월'!AV32+'7월'!AV32+'8월'!AV32+'9월'!AV32+'10월'!AV32+'11월'!AV32+'12월'!AV32</f>
        <v>0</v>
      </c>
      <c r="L66" s="908">
        <f>'1월'!AW32+'2월'!AW32+'3월'!AW32+'4월'!AW32+'5월'!AW32+'6월'!AW32+'7월'!AW32+'8월'!AW32+'9월'!AW32+'10월'!AW32+'11월'!AW32+'12월'!AW32</f>
        <v>0</v>
      </c>
      <c r="M66" s="908">
        <f>'1월'!AX32+'2월'!AX32+'3월'!AX32+'4월'!AX32+'5월'!AX32+'6월'!AX32+'7월'!AX32+'8월'!AX32+'9월'!AX32+'10월'!AX32+'11월'!AX32+'12월'!AX32</f>
        <v>0</v>
      </c>
      <c r="N66" s="908">
        <f>'1월'!AY32+'2월'!AY32+'3월'!AY32+'4월'!AY32+'5월'!AY32+'6월'!AY32+'7월'!AY32+'8월'!AY32+'9월'!AY32+'10월'!AY32+'11월'!AY32+'12월'!AY32</f>
        <v>0</v>
      </c>
      <c r="O66" s="908">
        <f>'1월'!AZ32+'2월'!AZ32+'3월'!AZ32+'4월'!AZ32+'5월'!AZ32+'6월'!AZ32+'7월'!AZ32+'8월'!AZ32+'9월'!AZ32+'10월'!AZ32+'11월'!AZ32+'12월'!AZ32</f>
        <v>0</v>
      </c>
      <c r="P66" s="908">
        <f>'1월'!BA32+'2월'!BA32+'3월'!BA32+'4월'!BA32+'5월'!BA32+'6월'!BA32+'7월'!BA32+'8월'!BA32+'9월'!BA32+'10월'!BA32+'11월'!BA32+'12월'!BA32</f>
        <v>0</v>
      </c>
      <c r="Q66" s="908">
        <f>'1월'!BB32+'2월'!BB32+'3월'!BB32+'4월'!BB32+'5월'!BB32+'6월'!BB32+'7월'!BB32+'8월'!BB32+'9월'!BB32+'10월'!BB32+'11월'!BB32+'12월'!BB32</f>
        <v>0</v>
      </c>
      <c r="R66" s="908">
        <f>'1월'!BC32+'2월'!BC32+'3월'!BC32+'4월'!BC32+'5월'!BC32+'6월'!BC32+'7월'!BC32+'8월'!BC32+'9월'!BC32+'10월'!BC32+'11월'!BC32+'12월'!BC32</f>
        <v>0</v>
      </c>
      <c r="S66" s="908">
        <f>'1월'!BD32+'2월'!BD32+'3월'!BD32+'4월'!BD32+'5월'!BD32+'6월'!BD32+'7월'!BD32+'8월'!BD32+'9월'!BD32+'10월'!BD32+'11월'!BD32+'12월'!BD32</f>
        <v>0</v>
      </c>
      <c r="T66" s="908">
        <f>'1월'!BE32+'2월'!BE32+'3월'!BE32+'4월'!BE32+'5월'!BE32+'6월'!BE32+'7월'!BE32+'8월'!BE32+'9월'!BE32+'10월'!BE32+'11월'!BE32+'12월'!BE32</f>
        <v>0</v>
      </c>
      <c r="U66" s="908">
        <f t="shared" si="9"/>
        <v>1</v>
      </c>
      <c r="W66" s="63"/>
    </row>
    <row r="67" spans="1:23" hidden="1">
      <c r="A67" s="220" t="s">
        <v>220</v>
      </c>
      <c r="B67" s="908">
        <f>'1월'!AM33+'2월'!AM33+'3월'!AM33+'4월'!AM33+'5월'!AM33+'6월'!AM33+'7월'!AM33+'8월'!AM33+'9월'!AM33+'10월'!AM33+'11월'!AM33+'12월'!AM33</f>
        <v>0</v>
      </c>
      <c r="C67" s="908">
        <f>'1월'!AN33+'2월'!AN33+'3월'!AN33+'4월'!AN33+'5월'!AN33+'6월'!AN33+'7월'!AN33+'8월'!AN33+'9월'!AN33+'10월'!AN33+'11월'!AN33+'12월'!AN33</f>
        <v>0</v>
      </c>
      <c r="D67" s="908">
        <f>'1월'!AO33+'2월'!AO33+'3월'!AO33+'4월'!AO33+'5월'!AO33+'6월'!AO33+'7월'!AO33+'8월'!AO33+'9월'!AO33+'10월'!AO33+'11월'!AO33+'12월'!AO33</f>
        <v>0</v>
      </c>
      <c r="E67" s="908">
        <f>'1월'!AP33+'2월'!AP33+'3월'!AP33+'4월'!AP33+'5월'!AP33+'6월'!AP33+'7월'!AP33+'8월'!AP33+'9월'!AP33+'10월'!AP33+'11월'!AP33+'12월'!AP33</f>
        <v>0</v>
      </c>
      <c r="F67" s="908">
        <f>'1월'!AQ33+'2월'!AQ33+'3월'!AQ33+'4월'!AQ33+'5월'!AQ33+'6월'!AQ33+'7월'!AQ33+'8월'!AQ33+'9월'!AQ33+'10월'!AQ33+'11월'!AQ33+'12월'!AQ33</f>
        <v>0</v>
      </c>
      <c r="G67" s="908">
        <f>'1월'!AR33+'2월'!AR33+'3월'!AR33+'4월'!AR33+'5월'!AR33+'6월'!AR33+'7월'!AR33+'8월'!AR33+'9월'!AR33+'10월'!AR33+'11월'!AR33+'12월'!AR33</f>
        <v>0</v>
      </c>
      <c r="H67" s="908">
        <f>'1월'!AS33+'2월'!AS33+'3월'!AS33+'4월'!AS33+'5월'!AS33+'6월'!AS33+'7월'!AS33+'8월'!AS33+'9월'!AS33+'10월'!AS33+'11월'!AS33+'12월'!AS33</f>
        <v>0</v>
      </c>
      <c r="I67" s="908">
        <f>'1월'!AT33+'2월'!AT33+'3월'!AT33+'4월'!AT33+'5월'!AT33+'6월'!AT33+'7월'!AT33+'8월'!AT33+'9월'!AT33+'10월'!AT33+'11월'!AT33+'12월'!AT33</f>
        <v>0</v>
      </c>
      <c r="J67" s="908">
        <f>'1월'!AU33+'2월'!AU33+'3월'!AU33+'4월'!AU33+'5월'!AU33+'6월'!AU33+'7월'!AU33+'8월'!AU33+'9월'!AU33+'10월'!AU33+'11월'!AU33+'12월'!AU33</f>
        <v>0</v>
      </c>
      <c r="K67" s="908">
        <f>'1월'!AV33+'2월'!AV33+'3월'!AV33+'4월'!AV33+'5월'!AV33+'6월'!AV33+'7월'!AV33+'8월'!AV33+'9월'!AV33+'10월'!AV33+'11월'!AV33+'12월'!AV33</f>
        <v>0</v>
      </c>
      <c r="L67" s="908">
        <f>'1월'!AW33+'2월'!AW33+'3월'!AW33+'4월'!AW33+'5월'!AW33+'6월'!AW33+'7월'!AW33+'8월'!AW33+'9월'!AW33+'10월'!AW33+'11월'!AW33+'12월'!AW33</f>
        <v>0</v>
      </c>
      <c r="M67" s="908">
        <f>'1월'!AX33+'2월'!AX33+'3월'!AX33+'4월'!AX33+'5월'!AX33+'6월'!AX33+'7월'!AX33+'8월'!AX33+'9월'!AX33+'10월'!AX33+'11월'!AX33+'12월'!AX33</f>
        <v>0</v>
      </c>
      <c r="N67" s="908">
        <f>'1월'!AY33+'2월'!AY33+'3월'!AY33+'4월'!AY33+'5월'!AY33+'6월'!AY33+'7월'!AY33+'8월'!AY33+'9월'!AY33+'10월'!AY33+'11월'!AY33+'12월'!AY33</f>
        <v>0</v>
      </c>
      <c r="O67" s="908">
        <f>'1월'!AZ33+'2월'!AZ33+'3월'!AZ33+'4월'!AZ33+'5월'!AZ33+'6월'!AZ33+'7월'!AZ33+'8월'!AZ33+'9월'!AZ33+'10월'!AZ33+'11월'!AZ33+'12월'!AZ33</f>
        <v>0</v>
      </c>
      <c r="P67" s="908">
        <f>'1월'!BA33+'2월'!BA33+'3월'!BA33+'4월'!BA33+'5월'!BA33+'6월'!BA33+'7월'!BA33+'8월'!BA33+'9월'!BA33+'10월'!BA33+'11월'!BA33+'12월'!BA33</f>
        <v>0</v>
      </c>
      <c r="Q67" s="908">
        <f>'1월'!BB33+'2월'!BB33+'3월'!BB33+'4월'!BB33+'5월'!BB33+'6월'!BB33+'7월'!BB33+'8월'!BB33+'9월'!BB33+'10월'!BB33+'11월'!BB33+'12월'!BB33</f>
        <v>0</v>
      </c>
      <c r="R67" s="908">
        <f>'1월'!BC33+'2월'!BC33+'3월'!BC33+'4월'!BC33+'5월'!BC33+'6월'!BC33+'7월'!BC33+'8월'!BC33+'9월'!BC33+'10월'!BC33+'11월'!BC33+'12월'!BC33</f>
        <v>0</v>
      </c>
      <c r="S67" s="908">
        <f>'1월'!BD33+'2월'!BD33+'3월'!BD33+'4월'!BD33+'5월'!BD33+'6월'!BD33+'7월'!BD33+'8월'!BD33+'9월'!BD33+'10월'!BD33+'11월'!BD33+'12월'!BD33</f>
        <v>0</v>
      </c>
      <c r="T67" s="908">
        <f>'1월'!BE33+'2월'!BE33+'3월'!BE33+'4월'!BE33+'5월'!BE33+'6월'!BE33+'7월'!BE33+'8월'!BE33+'9월'!BE33+'10월'!BE33+'11월'!BE33+'12월'!BE33</f>
        <v>0</v>
      </c>
      <c r="U67" s="908">
        <f t="shared" si="9"/>
        <v>0</v>
      </c>
      <c r="W67" s="63"/>
    </row>
    <row r="68" spans="1:23" hidden="1">
      <c r="A68" s="220" t="s">
        <v>221</v>
      </c>
      <c r="B68" s="908">
        <f>'1월'!AM34+'2월'!AM34+'3월'!AM34+'4월'!AM34+'5월'!AM34+'6월'!AM34+'7월'!AM34+'8월'!AM34+'9월'!AM34+'10월'!AM34+'11월'!AM34+'12월'!AM34</f>
        <v>0</v>
      </c>
      <c r="C68" s="908">
        <f>'1월'!AN34+'2월'!AN34+'3월'!AN34+'4월'!AN34+'5월'!AN34+'6월'!AN34+'7월'!AN34+'8월'!AN34+'9월'!AN34+'10월'!AN34+'11월'!AN34+'12월'!AN34</f>
        <v>0</v>
      </c>
      <c r="D68" s="908">
        <f>'1월'!AO34+'2월'!AO34+'3월'!AO34+'4월'!AO34+'5월'!AO34+'6월'!AO34+'7월'!AO34+'8월'!AO34+'9월'!AO34+'10월'!AO34+'11월'!AO34+'12월'!AO34</f>
        <v>0</v>
      </c>
      <c r="E68" s="908">
        <f>'1월'!AP34+'2월'!AP34+'3월'!AP34+'4월'!AP34+'5월'!AP34+'6월'!AP34+'7월'!AP34+'8월'!AP34+'9월'!AP34+'10월'!AP34+'11월'!AP34+'12월'!AP34</f>
        <v>0</v>
      </c>
      <c r="F68" s="908">
        <f>'1월'!AQ34+'2월'!AQ34+'3월'!AQ34+'4월'!AQ34+'5월'!AQ34+'6월'!AQ34+'7월'!AQ34+'8월'!AQ34+'9월'!AQ34+'10월'!AQ34+'11월'!AQ34+'12월'!AQ34</f>
        <v>0</v>
      </c>
      <c r="G68" s="908">
        <f>'1월'!AR34+'2월'!AR34+'3월'!AR34+'4월'!AR34+'5월'!AR34+'6월'!AR34+'7월'!AR34+'8월'!AR34+'9월'!AR34+'10월'!AR34+'11월'!AR34+'12월'!AR34</f>
        <v>0</v>
      </c>
      <c r="H68" s="908">
        <f>'1월'!AS34+'2월'!AS34+'3월'!AS34+'4월'!AS34+'5월'!AS34+'6월'!AS34+'7월'!AS34+'8월'!AS34+'9월'!AS34+'10월'!AS34+'11월'!AS34+'12월'!AS34</f>
        <v>0</v>
      </c>
      <c r="I68" s="908">
        <f>'1월'!AT34+'2월'!AT34+'3월'!AT34+'4월'!AT34+'5월'!AT34+'6월'!AT34+'7월'!AT34+'8월'!AT34+'9월'!AT34+'10월'!AT34+'11월'!AT34+'12월'!AT34</f>
        <v>0</v>
      </c>
      <c r="J68" s="908">
        <f>'1월'!AU34+'2월'!AU34+'3월'!AU34+'4월'!AU34+'5월'!AU34+'6월'!AU34+'7월'!AU34+'8월'!AU34+'9월'!AU34+'10월'!AU34+'11월'!AU34+'12월'!AU34</f>
        <v>0</v>
      </c>
      <c r="K68" s="908">
        <f>'1월'!AV34+'2월'!AV34+'3월'!AV34+'4월'!AV34+'5월'!AV34+'6월'!AV34+'7월'!AV34+'8월'!AV34+'9월'!AV34+'10월'!AV34+'11월'!AV34+'12월'!AV34</f>
        <v>0</v>
      </c>
      <c r="L68" s="908">
        <f>'1월'!AW34+'2월'!AW34+'3월'!AW34+'4월'!AW34+'5월'!AW34+'6월'!AW34+'7월'!AW34+'8월'!AW34+'9월'!AW34+'10월'!AW34+'11월'!AW34+'12월'!AW34</f>
        <v>0</v>
      </c>
      <c r="M68" s="908">
        <f>'1월'!AX34+'2월'!AX34+'3월'!AX34+'4월'!AX34+'5월'!AX34+'6월'!AX34+'7월'!AX34+'8월'!AX34+'9월'!AX34+'10월'!AX34+'11월'!AX34+'12월'!AX34</f>
        <v>0</v>
      </c>
      <c r="N68" s="908">
        <f>'1월'!AY34+'2월'!AY34+'3월'!AY34+'4월'!AY34+'5월'!AY34+'6월'!AY34+'7월'!AY34+'8월'!AY34+'9월'!AY34+'10월'!AY34+'11월'!AY34+'12월'!AY34</f>
        <v>0</v>
      </c>
      <c r="O68" s="908">
        <f>'1월'!AZ34+'2월'!AZ34+'3월'!AZ34+'4월'!AZ34+'5월'!AZ34+'6월'!AZ34+'7월'!AZ34+'8월'!AZ34+'9월'!AZ34+'10월'!AZ34+'11월'!AZ34+'12월'!AZ34</f>
        <v>0</v>
      </c>
      <c r="P68" s="908">
        <f>'1월'!BA34+'2월'!BA34+'3월'!BA34+'4월'!BA34+'5월'!BA34+'6월'!BA34+'7월'!BA34+'8월'!BA34+'9월'!BA34+'10월'!BA34+'11월'!BA34+'12월'!BA34</f>
        <v>0</v>
      </c>
      <c r="Q68" s="908">
        <f>'1월'!BB34+'2월'!BB34+'3월'!BB34+'4월'!BB34+'5월'!BB34+'6월'!BB34+'7월'!BB34+'8월'!BB34+'9월'!BB34+'10월'!BB34+'11월'!BB34+'12월'!BB34</f>
        <v>0</v>
      </c>
      <c r="R68" s="908">
        <f>'1월'!BC34+'2월'!BC34+'3월'!BC34+'4월'!BC34+'5월'!BC34+'6월'!BC34+'7월'!BC34+'8월'!BC34+'9월'!BC34+'10월'!BC34+'11월'!BC34+'12월'!BC34</f>
        <v>0</v>
      </c>
      <c r="S68" s="908">
        <f>'1월'!BD34+'2월'!BD34+'3월'!BD34+'4월'!BD34+'5월'!BD34+'6월'!BD34+'7월'!BD34+'8월'!BD34+'9월'!BD34+'10월'!BD34+'11월'!BD34+'12월'!BD34</f>
        <v>0</v>
      </c>
      <c r="T68" s="908">
        <f>'1월'!BE34+'2월'!BE34+'3월'!BE34+'4월'!BE34+'5월'!BE34+'6월'!BE34+'7월'!BE34+'8월'!BE34+'9월'!BE34+'10월'!BE34+'11월'!BE34+'12월'!BE34</f>
        <v>0</v>
      </c>
      <c r="U68" s="908">
        <f t="shared" si="9"/>
        <v>0</v>
      </c>
      <c r="W68" s="63"/>
    </row>
    <row r="69" spans="1:23" hidden="1">
      <c r="A69" s="219" t="s">
        <v>222</v>
      </c>
      <c r="B69" s="908">
        <f>'1월'!AM35+'2월'!AM35+'3월'!AM35+'4월'!AM35+'5월'!AM35+'6월'!AM35+'7월'!AM35+'8월'!AM35+'9월'!AM35+'10월'!AM35+'11월'!AM35+'12월'!AM35</f>
        <v>0</v>
      </c>
      <c r="C69" s="908">
        <f>'1월'!AN35+'2월'!AN35+'3월'!AN35+'4월'!AN35+'5월'!AN35+'6월'!AN35+'7월'!AN35+'8월'!AN35+'9월'!AN35+'10월'!AN35+'11월'!AN35+'12월'!AN35</f>
        <v>0</v>
      </c>
      <c r="D69" s="908">
        <f>'1월'!AO35+'2월'!AO35+'3월'!AO35+'4월'!AO35+'5월'!AO35+'6월'!AO35+'7월'!AO35+'8월'!AO35+'9월'!AO35+'10월'!AO35+'11월'!AO35+'12월'!AO35</f>
        <v>0</v>
      </c>
      <c r="E69" s="908">
        <f>'1월'!AP35+'2월'!AP35+'3월'!AP35+'4월'!AP35+'5월'!AP35+'6월'!AP35+'7월'!AP35+'8월'!AP35+'9월'!AP35+'10월'!AP35+'11월'!AP35+'12월'!AP35</f>
        <v>0</v>
      </c>
      <c r="F69" s="908">
        <f>'1월'!AQ35+'2월'!AQ35+'3월'!AQ35+'4월'!AQ35+'5월'!AQ35+'6월'!AQ35+'7월'!AQ35+'8월'!AQ35+'9월'!AQ35+'10월'!AQ35+'11월'!AQ35+'12월'!AQ35</f>
        <v>0</v>
      </c>
      <c r="G69" s="908">
        <f>'1월'!AR35+'2월'!AR35+'3월'!AR35+'4월'!AR35+'5월'!AR35+'6월'!AR35+'7월'!AR35+'8월'!AR35+'9월'!AR35+'10월'!AR35+'11월'!AR35+'12월'!AR35</f>
        <v>0</v>
      </c>
      <c r="H69" s="908">
        <f>'1월'!AS35+'2월'!AS35+'3월'!AS35+'4월'!AS35+'5월'!AS35+'6월'!AS35+'7월'!AS35+'8월'!AS35+'9월'!AS35+'10월'!AS35+'11월'!AS35+'12월'!AS35</f>
        <v>0</v>
      </c>
      <c r="I69" s="908">
        <f>'1월'!AT35+'2월'!AT35+'3월'!AT35+'4월'!AT35+'5월'!AT35+'6월'!AT35+'7월'!AT35+'8월'!AT35+'9월'!AT35+'10월'!AT35+'11월'!AT35+'12월'!AT35</f>
        <v>0</v>
      </c>
      <c r="J69" s="908">
        <f>'1월'!AU35+'2월'!AU35+'3월'!AU35+'4월'!AU35+'5월'!AU35+'6월'!AU35+'7월'!AU35+'8월'!AU35+'9월'!AU35+'10월'!AU35+'11월'!AU35+'12월'!AU35</f>
        <v>0</v>
      </c>
      <c r="K69" s="908">
        <f>'1월'!AV35+'2월'!AV35+'3월'!AV35+'4월'!AV35+'5월'!AV35+'6월'!AV35+'7월'!AV35+'8월'!AV35+'9월'!AV35+'10월'!AV35+'11월'!AV35+'12월'!AV35</f>
        <v>0</v>
      </c>
      <c r="L69" s="908">
        <f>'1월'!AW35+'2월'!AW35+'3월'!AW35+'4월'!AW35+'5월'!AW35+'6월'!AW35+'7월'!AW35+'8월'!AW35+'9월'!AW35+'10월'!AW35+'11월'!AW35+'12월'!AW35</f>
        <v>0</v>
      </c>
      <c r="M69" s="908">
        <f>'1월'!AX35+'2월'!AX35+'3월'!AX35+'4월'!AX35+'5월'!AX35+'6월'!AX35+'7월'!AX35+'8월'!AX35+'9월'!AX35+'10월'!AX35+'11월'!AX35+'12월'!AX35</f>
        <v>0</v>
      </c>
      <c r="N69" s="908">
        <f>'1월'!AY35+'2월'!AY35+'3월'!AY35+'4월'!AY35+'5월'!AY35+'6월'!AY35+'7월'!AY35+'8월'!AY35+'9월'!AY35+'10월'!AY35+'11월'!AY35+'12월'!AY35</f>
        <v>0</v>
      </c>
      <c r="O69" s="908">
        <f>'1월'!AZ35+'2월'!AZ35+'3월'!AZ35+'4월'!AZ35+'5월'!AZ35+'6월'!AZ35+'7월'!AZ35+'8월'!AZ35+'9월'!AZ35+'10월'!AZ35+'11월'!AZ35+'12월'!AZ35</f>
        <v>0</v>
      </c>
      <c r="P69" s="908">
        <f>'1월'!BA35+'2월'!BA35+'3월'!BA35+'4월'!BA35+'5월'!BA35+'6월'!BA35+'7월'!BA35+'8월'!BA35+'9월'!BA35+'10월'!BA35+'11월'!BA35+'12월'!BA35</f>
        <v>0</v>
      </c>
      <c r="Q69" s="908">
        <f>'1월'!BB35+'2월'!BB35+'3월'!BB35+'4월'!BB35+'5월'!BB35+'6월'!BB35+'7월'!BB35+'8월'!BB35+'9월'!BB35+'10월'!BB35+'11월'!BB35+'12월'!BB35</f>
        <v>0</v>
      </c>
      <c r="R69" s="908">
        <f>'1월'!BC35+'2월'!BC35+'3월'!BC35+'4월'!BC35+'5월'!BC35+'6월'!BC35+'7월'!BC35+'8월'!BC35+'9월'!BC35+'10월'!BC35+'11월'!BC35+'12월'!BC35</f>
        <v>0</v>
      </c>
      <c r="S69" s="908">
        <f>'1월'!BD35+'2월'!BD35+'3월'!BD35+'4월'!BD35+'5월'!BD35+'6월'!BD35+'7월'!BD35+'8월'!BD35+'9월'!BD35+'10월'!BD35+'11월'!BD35+'12월'!BD35</f>
        <v>0</v>
      </c>
      <c r="T69" s="908">
        <f>'1월'!BE35+'2월'!BE35+'3월'!BE35+'4월'!BE35+'5월'!BE35+'6월'!BE35+'7월'!BE35+'8월'!BE35+'9월'!BE35+'10월'!BE35+'11월'!BE35+'12월'!BE35</f>
        <v>0</v>
      </c>
      <c r="U69" s="908">
        <f t="shared" si="9"/>
        <v>0</v>
      </c>
      <c r="W69" s="63"/>
    </row>
    <row r="70" spans="1:23" hidden="1">
      <c r="A70" s="220" t="s">
        <v>223</v>
      </c>
      <c r="B70" s="908">
        <f>'1월'!AM36+'2월'!AM36+'3월'!AM36+'4월'!AM36+'5월'!AM36+'6월'!AM36+'7월'!AM36+'8월'!AM36+'9월'!AM36+'10월'!AM36+'11월'!AM36+'12월'!AM36</f>
        <v>0</v>
      </c>
      <c r="C70" s="908">
        <f>'1월'!AN36+'2월'!AN36+'3월'!AN36+'4월'!AN36+'5월'!AN36+'6월'!AN36+'7월'!AN36+'8월'!AN36+'9월'!AN36+'10월'!AN36+'11월'!AN36+'12월'!AN36</f>
        <v>0</v>
      </c>
      <c r="D70" s="908">
        <f>'1월'!AO36+'2월'!AO36+'3월'!AO36+'4월'!AO36+'5월'!AO36+'6월'!AO36+'7월'!AO36+'8월'!AO36+'9월'!AO36+'10월'!AO36+'11월'!AO36+'12월'!AO36</f>
        <v>0</v>
      </c>
      <c r="E70" s="908">
        <f>'1월'!AP36+'2월'!AP36+'3월'!AP36+'4월'!AP36+'5월'!AP36+'6월'!AP36+'7월'!AP36+'8월'!AP36+'9월'!AP36+'10월'!AP36+'11월'!AP36+'12월'!AP36</f>
        <v>0</v>
      </c>
      <c r="F70" s="908">
        <f>'1월'!AQ36+'2월'!AQ36+'3월'!AQ36+'4월'!AQ36+'5월'!AQ36+'6월'!AQ36+'7월'!AQ36+'8월'!AQ36+'9월'!AQ36+'10월'!AQ36+'11월'!AQ36+'12월'!AQ36</f>
        <v>0</v>
      </c>
      <c r="G70" s="908">
        <f>'1월'!AR36+'2월'!AR36+'3월'!AR36+'4월'!AR36+'5월'!AR36+'6월'!AR36+'7월'!AR36+'8월'!AR36+'9월'!AR36+'10월'!AR36+'11월'!AR36+'12월'!AR36</f>
        <v>0</v>
      </c>
      <c r="H70" s="908">
        <f>'1월'!AS36+'2월'!AS36+'3월'!AS36+'4월'!AS36+'5월'!AS36+'6월'!AS36+'7월'!AS36+'8월'!AS36+'9월'!AS36+'10월'!AS36+'11월'!AS36+'12월'!AS36</f>
        <v>0</v>
      </c>
      <c r="I70" s="908">
        <f>'1월'!AT36+'2월'!AT36+'3월'!AT36+'4월'!AT36+'5월'!AT36+'6월'!AT36+'7월'!AT36+'8월'!AT36+'9월'!AT36+'10월'!AT36+'11월'!AT36+'12월'!AT36</f>
        <v>0</v>
      </c>
      <c r="J70" s="908">
        <f>'1월'!AU36+'2월'!AU36+'3월'!AU36+'4월'!AU36+'5월'!AU36+'6월'!AU36+'7월'!AU36+'8월'!AU36+'9월'!AU36+'10월'!AU36+'11월'!AU36+'12월'!AU36</f>
        <v>0</v>
      </c>
      <c r="K70" s="908">
        <f>'1월'!AV36+'2월'!AV36+'3월'!AV36+'4월'!AV36+'5월'!AV36+'6월'!AV36+'7월'!AV36+'8월'!AV36+'9월'!AV36+'10월'!AV36+'11월'!AV36+'12월'!AV36</f>
        <v>0</v>
      </c>
      <c r="L70" s="908">
        <f>'1월'!AW36+'2월'!AW36+'3월'!AW36+'4월'!AW36+'5월'!AW36+'6월'!AW36+'7월'!AW36+'8월'!AW36+'9월'!AW36+'10월'!AW36+'11월'!AW36+'12월'!AW36</f>
        <v>0</v>
      </c>
      <c r="M70" s="908">
        <f>'1월'!AX36+'2월'!AX36+'3월'!AX36+'4월'!AX36+'5월'!AX36+'6월'!AX36+'7월'!AX36+'8월'!AX36+'9월'!AX36+'10월'!AX36+'11월'!AX36+'12월'!AX36</f>
        <v>0</v>
      </c>
      <c r="N70" s="908">
        <f>'1월'!AY36+'2월'!AY36+'3월'!AY36+'4월'!AY36+'5월'!AY36+'6월'!AY36+'7월'!AY36+'8월'!AY36+'9월'!AY36+'10월'!AY36+'11월'!AY36+'12월'!AY36</f>
        <v>0</v>
      </c>
      <c r="O70" s="908">
        <f>'1월'!AZ36+'2월'!AZ36+'3월'!AZ36+'4월'!AZ36+'5월'!AZ36+'6월'!AZ36+'7월'!AZ36+'8월'!AZ36+'9월'!AZ36+'10월'!AZ36+'11월'!AZ36+'12월'!AZ36</f>
        <v>0</v>
      </c>
      <c r="P70" s="908">
        <f>'1월'!BA36+'2월'!BA36+'3월'!BA36+'4월'!BA36+'5월'!BA36+'6월'!BA36+'7월'!BA36+'8월'!BA36+'9월'!BA36+'10월'!BA36+'11월'!BA36+'12월'!BA36</f>
        <v>0</v>
      </c>
      <c r="Q70" s="908">
        <f>'1월'!BB36+'2월'!BB36+'3월'!BB36+'4월'!BB36+'5월'!BB36+'6월'!BB36+'7월'!BB36+'8월'!BB36+'9월'!BB36+'10월'!BB36+'11월'!BB36+'12월'!BB36</f>
        <v>0</v>
      </c>
      <c r="R70" s="908">
        <f>'1월'!BC36+'2월'!BC36+'3월'!BC36+'4월'!BC36+'5월'!BC36+'6월'!BC36+'7월'!BC36+'8월'!BC36+'9월'!BC36+'10월'!BC36+'11월'!BC36+'12월'!BC36</f>
        <v>0</v>
      </c>
      <c r="S70" s="908">
        <f>'1월'!BD36+'2월'!BD36+'3월'!BD36+'4월'!BD36+'5월'!BD36+'6월'!BD36+'7월'!BD36+'8월'!BD36+'9월'!BD36+'10월'!BD36+'11월'!BD36+'12월'!BD36</f>
        <v>0</v>
      </c>
      <c r="T70" s="908">
        <f>'1월'!BE36+'2월'!BE36+'3월'!BE36+'4월'!BE36+'5월'!BE36+'6월'!BE36+'7월'!BE36+'8월'!BE36+'9월'!BE36+'10월'!BE36+'11월'!BE36+'12월'!BE36</f>
        <v>0</v>
      </c>
      <c r="U70" s="908">
        <f t="shared" si="9"/>
        <v>0</v>
      </c>
      <c r="W70" s="63"/>
    </row>
    <row r="71" spans="1:23" hidden="1">
      <c r="A71" s="220" t="s">
        <v>562</v>
      </c>
      <c r="B71" s="908">
        <f>'1월'!AM37+'2월'!AM37+'3월'!AM37+'4월'!AM37+'5월'!AM37+'6월'!AM37+'7월'!AM37+'8월'!AM37+'9월'!AM37+'10월'!AM37+'11월'!AM37+'12월'!AM37</f>
        <v>0</v>
      </c>
      <c r="C71" s="908">
        <f>'1월'!AN37+'2월'!AN37+'3월'!AN37+'4월'!AN37+'5월'!AN37+'6월'!AN37+'7월'!AN37+'8월'!AN37+'9월'!AN37+'10월'!AN37+'11월'!AN37+'12월'!AN37</f>
        <v>0</v>
      </c>
      <c r="D71" s="908">
        <f>'1월'!AO37+'2월'!AO37+'3월'!AO37+'4월'!AO37+'5월'!AO37+'6월'!AO37+'7월'!AO37+'8월'!AO37+'9월'!AO37+'10월'!AO37+'11월'!AO37+'12월'!AO37</f>
        <v>0</v>
      </c>
      <c r="E71" s="908">
        <f>'1월'!AP37+'2월'!AP37+'3월'!AP37+'4월'!AP37+'5월'!AP37+'6월'!AP37+'7월'!AP37+'8월'!AP37+'9월'!AP37+'10월'!AP37+'11월'!AP37+'12월'!AP37</f>
        <v>0</v>
      </c>
      <c r="F71" s="908">
        <f>'1월'!AQ37+'2월'!AQ37+'3월'!AQ37+'4월'!AQ37+'5월'!AQ37+'6월'!AQ37+'7월'!AQ37+'8월'!AQ37+'9월'!AQ37+'10월'!AQ37+'11월'!AQ37+'12월'!AQ37</f>
        <v>0</v>
      </c>
      <c r="G71" s="908">
        <f>'1월'!AR37+'2월'!AR37+'3월'!AR37+'4월'!AR37+'5월'!AR37+'6월'!AR37+'7월'!AR37+'8월'!AR37+'9월'!AR37+'10월'!AR37+'11월'!AR37+'12월'!AR37</f>
        <v>0</v>
      </c>
      <c r="H71" s="908">
        <f>'1월'!AS37+'2월'!AS37+'3월'!AS37+'4월'!AS37+'5월'!AS37+'6월'!AS37+'7월'!AS37+'8월'!AS37+'9월'!AS37+'10월'!AS37+'11월'!AS37+'12월'!AS37</f>
        <v>0</v>
      </c>
      <c r="I71" s="908">
        <f>'1월'!AT37+'2월'!AT37+'3월'!AT37+'4월'!AT37+'5월'!AT37+'6월'!AT37+'7월'!AT37+'8월'!AT37+'9월'!AT37+'10월'!AT37+'11월'!AT37+'12월'!AT37</f>
        <v>0</v>
      </c>
      <c r="J71" s="908">
        <f>'1월'!AU37+'2월'!AU37+'3월'!AU37+'4월'!AU37+'5월'!AU37+'6월'!AU37+'7월'!AU37+'8월'!AU37+'9월'!AU37+'10월'!AU37+'11월'!AU37+'12월'!AU37</f>
        <v>0</v>
      </c>
      <c r="K71" s="908">
        <f>'1월'!AV37+'2월'!AV37+'3월'!AV37+'4월'!AV37+'5월'!AV37+'6월'!AV37+'7월'!AV37+'8월'!AV37+'9월'!AV37+'10월'!AV37+'11월'!AV37+'12월'!AV37</f>
        <v>0</v>
      </c>
      <c r="L71" s="908">
        <f>'1월'!AW37+'2월'!AW37+'3월'!AW37+'4월'!AW37+'5월'!AW37+'6월'!AW37+'7월'!AW37+'8월'!AW37+'9월'!AW37+'10월'!AW37+'11월'!AW37+'12월'!AW37</f>
        <v>0</v>
      </c>
      <c r="M71" s="908">
        <f>'1월'!AX37+'2월'!AX37+'3월'!AX37+'4월'!AX37+'5월'!AX37+'6월'!AX37+'7월'!AX37+'8월'!AX37+'9월'!AX37+'10월'!AX37+'11월'!AX37+'12월'!AX37</f>
        <v>0</v>
      </c>
      <c r="N71" s="908">
        <f>'1월'!AY37+'2월'!AY37+'3월'!AY37+'4월'!AY37+'5월'!AY37+'6월'!AY37+'7월'!AY37+'8월'!AY37+'9월'!AY37+'10월'!AY37+'11월'!AY37+'12월'!AY37</f>
        <v>0</v>
      </c>
      <c r="O71" s="908">
        <f>'1월'!AZ37+'2월'!AZ37+'3월'!AZ37+'4월'!AZ37+'5월'!AZ37+'6월'!AZ37+'7월'!AZ37+'8월'!AZ37+'9월'!AZ37+'10월'!AZ37+'11월'!AZ37+'12월'!AZ37</f>
        <v>0</v>
      </c>
      <c r="P71" s="908">
        <f>'1월'!BA37+'2월'!BA37+'3월'!BA37+'4월'!BA37+'5월'!BA37+'6월'!BA37+'7월'!BA37+'8월'!BA37+'9월'!BA37+'10월'!BA37+'11월'!BA37+'12월'!BA37</f>
        <v>0</v>
      </c>
      <c r="Q71" s="908">
        <f>'1월'!BB37+'2월'!BB37+'3월'!BB37+'4월'!BB37+'5월'!BB37+'6월'!BB37+'7월'!BB37+'8월'!BB37+'9월'!BB37+'10월'!BB37+'11월'!BB37+'12월'!BB37</f>
        <v>0</v>
      </c>
      <c r="R71" s="908">
        <f>'1월'!BC37+'2월'!BC37+'3월'!BC37+'4월'!BC37+'5월'!BC37+'6월'!BC37+'7월'!BC37+'8월'!BC37+'9월'!BC37+'10월'!BC37+'11월'!BC37+'12월'!BC37</f>
        <v>0</v>
      </c>
      <c r="S71" s="908">
        <f>'1월'!BD37+'2월'!BD37+'3월'!BD37+'4월'!BD37+'5월'!BD37+'6월'!BD37+'7월'!BD37+'8월'!BD37+'9월'!BD37+'10월'!BD37+'11월'!BD37+'12월'!BD37</f>
        <v>0</v>
      </c>
      <c r="T71" s="908">
        <f>'1월'!BE37+'2월'!BE37+'3월'!BE37+'4월'!BE37+'5월'!BE37+'6월'!BE37+'7월'!BE37+'8월'!BE37+'9월'!BE37+'10월'!BE37+'11월'!BE37+'12월'!BE37</f>
        <v>0</v>
      </c>
      <c r="U71" s="908">
        <f t="shared" si="9"/>
        <v>0</v>
      </c>
      <c r="W71" s="63"/>
    </row>
    <row r="72" spans="1:23" hidden="1">
      <c r="A72" s="220" t="s">
        <v>224</v>
      </c>
      <c r="B72" s="908">
        <f>'1월'!AM38+'2월'!AM38+'3월'!AM38+'4월'!AM38+'5월'!AM38+'6월'!AM38+'7월'!AM38+'8월'!AM38+'9월'!AM38+'10월'!AM38+'11월'!AM38+'12월'!AM38</f>
        <v>0</v>
      </c>
      <c r="C72" s="908">
        <f>'1월'!AN38+'2월'!AN38+'3월'!AN38+'4월'!AN38+'5월'!AN38+'6월'!AN38+'7월'!AN38+'8월'!AN38+'9월'!AN38+'10월'!AN38+'11월'!AN38+'12월'!AN38</f>
        <v>0</v>
      </c>
      <c r="D72" s="908">
        <f>'1월'!AO38+'2월'!AO38+'3월'!AO38+'4월'!AO38+'5월'!AO38+'6월'!AO38+'7월'!AO38+'8월'!AO38+'9월'!AO38+'10월'!AO38+'11월'!AO38+'12월'!AO38</f>
        <v>0</v>
      </c>
      <c r="E72" s="908">
        <f>'1월'!AP38+'2월'!AP38+'3월'!AP38+'4월'!AP38+'5월'!AP38+'6월'!AP38+'7월'!AP38+'8월'!AP38+'9월'!AP38+'10월'!AP38+'11월'!AP38+'12월'!AP38</f>
        <v>0</v>
      </c>
      <c r="F72" s="908">
        <f>'1월'!AQ38+'2월'!AQ38+'3월'!AQ38+'4월'!AQ38+'5월'!AQ38+'6월'!AQ38+'7월'!AQ38+'8월'!AQ38+'9월'!AQ38+'10월'!AQ38+'11월'!AQ38+'12월'!AQ38</f>
        <v>0</v>
      </c>
      <c r="G72" s="908">
        <f>'1월'!AR38+'2월'!AR38+'3월'!AR38+'4월'!AR38+'5월'!AR38+'6월'!AR38+'7월'!AR38+'8월'!AR38+'9월'!AR38+'10월'!AR38+'11월'!AR38+'12월'!AR38</f>
        <v>0</v>
      </c>
      <c r="H72" s="908">
        <f>'1월'!AS38+'2월'!AS38+'3월'!AS38+'4월'!AS38+'5월'!AS38+'6월'!AS38+'7월'!AS38+'8월'!AS38+'9월'!AS38+'10월'!AS38+'11월'!AS38+'12월'!AS38</f>
        <v>0</v>
      </c>
      <c r="I72" s="908">
        <f>'1월'!AT38+'2월'!AT38+'3월'!AT38+'4월'!AT38+'5월'!AT38+'6월'!AT38+'7월'!AT38+'8월'!AT38+'9월'!AT38+'10월'!AT38+'11월'!AT38+'12월'!AT38</f>
        <v>0</v>
      </c>
      <c r="J72" s="908">
        <f>'1월'!AU38+'2월'!AU38+'3월'!AU38+'4월'!AU38+'5월'!AU38+'6월'!AU38+'7월'!AU38+'8월'!AU38+'9월'!AU38+'10월'!AU38+'11월'!AU38+'12월'!AU38</f>
        <v>0</v>
      </c>
      <c r="K72" s="908">
        <f>'1월'!AV38+'2월'!AV38+'3월'!AV38+'4월'!AV38+'5월'!AV38+'6월'!AV38+'7월'!AV38+'8월'!AV38+'9월'!AV38+'10월'!AV38+'11월'!AV38+'12월'!AV38</f>
        <v>0</v>
      </c>
      <c r="L72" s="908">
        <f>'1월'!AW38+'2월'!AW38+'3월'!AW38+'4월'!AW38+'5월'!AW38+'6월'!AW38+'7월'!AW38+'8월'!AW38+'9월'!AW38+'10월'!AW38+'11월'!AW38+'12월'!AW38</f>
        <v>0</v>
      </c>
      <c r="M72" s="908">
        <f>'1월'!AX38+'2월'!AX38+'3월'!AX38+'4월'!AX38+'5월'!AX38+'6월'!AX38+'7월'!AX38+'8월'!AX38+'9월'!AX38+'10월'!AX38+'11월'!AX38+'12월'!AX38</f>
        <v>0</v>
      </c>
      <c r="N72" s="908">
        <f>'1월'!AY38+'2월'!AY38+'3월'!AY38+'4월'!AY38+'5월'!AY38+'6월'!AY38+'7월'!AY38+'8월'!AY38+'9월'!AY38+'10월'!AY38+'11월'!AY38+'12월'!AY38</f>
        <v>0</v>
      </c>
      <c r="O72" s="908">
        <f>'1월'!AZ38+'2월'!AZ38+'3월'!AZ38+'4월'!AZ38+'5월'!AZ38+'6월'!AZ38+'7월'!AZ38+'8월'!AZ38+'9월'!AZ38+'10월'!AZ38+'11월'!AZ38+'12월'!AZ38</f>
        <v>0</v>
      </c>
      <c r="P72" s="908">
        <f>'1월'!BA38+'2월'!BA38+'3월'!BA38+'4월'!BA38+'5월'!BA38+'6월'!BA38+'7월'!BA38+'8월'!BA38+'9월'!BA38+'10월'!BA38+'11월'!BA38+'12월'!BA38</f>
        <v>0</v>
      </c>
      <c r="Q72" s="908">
        <f>'1월'!BB38+'2월'!BB38+'3월'!BB38+'4월'!BB38+'5월'!BB38+'6월'!BB38+'7월'!BB38+'8월'!BB38+'9월'!BB38+'10월'!BB38+'11월'!BB38+'12월'!BB38</f>
        <v>0</v>
      </c>
      <c r="R72" s="908">
        <f>'1월'!BC38+'2월'!BC38+'3월'!BC38+'4월'!BC38+'5월'!BC38+'6월'!BC38+'7월'!BC38+'8월'!BC38+'9월'!BC38+'10월'!BC38+'11월'!BC38+'12월'!BC38</f>
        <v>0</v>
      </c>
      <c r="S72" s="908">
        <f>'1월'!BD38+'2월'!BD38+'3월'!BD38+'4월'!BD38+'5월'!BD38+'6월'!BD38+'7월'!BD38+'8월'!BD38+'9월'!BD38+'10월'!BD38+'11월'!BD38+'12월'!BD38</f>
        <v>0</v>
      </c>
      <c r="T72" s="908">
        <f>'1월'!BE38+'2월'!BE38+'3월'!BE38+'4월'!BE38+'5월'!BE38+'6월'!BE38+'7월'!BE38+'8월'!BE38+'9월'!BE38+'10월'!BE38+'11월'!BE38+'12월'!BE38</f>
        <v>0</v>
      </c>
      <c r="U72" s="908">
        <f t="shared" si="9"/>
        <v>0</v>
      </c>
      <c r="W72" s="63"/>
    </row>
    <row r="73" spans="1:23" hidden="1">
      <c r="A73" s="220" t="s">
        <v>225</v>
      </c>
      <c r="B73" s="908">
        <f>'1월'!AM39+'2월'!AM39+'3월'!AM39+'4월'!AM39+'5월'!AM39+'6월'!AM39+'7월'!AM39+'8월'!AM39+'9월'!AM39+'10월'!AM39+'11월'!AM39+'12월'!AM39</f>
        <v>0</v>
      </c>
      <c r="C73" s="908">
        <f>'1월'!AN39+'2월'!AN39+'3월'!AN39+'4월'!AN39+'5월'!AN39+'6월'!AN39+'7월'!AN39+'8월'!AN39+'9월'!AN39+'10월'!AN39+'11월'!AN39+'12월'!AN39</f>
        <v>0</v>
      </c>
      <c r="D73" s="908">
        <f>'1월'!AO39+'2월'!AO39+'3월'!AO39+'4월'!AO39+'5월'!AO39+'6월'!AO39+'7월'!AO39+'8월'!AO39+'9월'!AO39+'10월'!AO39+'11월'!AO39+'12월'!AO39</f>
        <v>0</v>
      </c>
      <c r="E73" s="908">
        <f>'1월'!AP39+'2월'!AP39+'3월'!AP39+'4월'!AP39+'5월'!AP39+'6월'!AP39+'7월'!AP39+'8월'!AP39+'9월'!AP39+'10월'!AP39+'11월'!AP39+'12월'!AP39</f>
        <v>0</v>
      </c>
      <c r="F73" s="908">
        <f>'1월'!AQ39+'2월'!AQ39+'3월'!AQ39+'4월'!AQ39+'5월'!AQ39+'6월'!AQ39+'7월'!AQ39+'8월'!AQ39+'9월'!AQ39+'10월'!AQ39+'11월'!AQ39+'12월'!AQ39</f>
        <v>0</v>
      </c>
      <c r="G73" s="908">
        <f>'1월'!AR39+'2월'!AR39+'3월'!AR39+'4월'!AR39+'5월'!AR39+'6월'!AR39+'7월'!AR39+'8월'!AR39+'9월'!AR39+'10월'!AR39+'11월'!AR39+'12월'!AR39</f>
        <v>0</v>
      </c>
      <c r="H73" s="908">
        <f>'1월'!AS39+'2월'!AS39+'3월'!AS39+'4월'!AS39+'5월'!AS39+'6월'!AS39+'7월'!AS39+'8월'!AS39+'9월'!AS39+'10월'!AS39+'11월'!AS39+'12월'!AS39</f>
        <v>0</v>
      </c>
      <c r="I73" s="908">
        <f>'1월'!AT39+'2월'!AT39+'3월'!AT39+'4월'!AT39+'5월'!AT39+'6월'!AT39+'7월'!AT39+'8월'!AT39+'9월'!AT39+'10월'!AT39+'11월'!AT39+'12월'!AT39</f>
        <v>0</v>
      </c>
      <c r="J73" s="908">
        <f>'1월'!AU39+'2월'!AU39+'3월'!AU39+'4월'!AU39+'5월'!AU39+'6월'!AU39+'7월'!AU39+'8월'!AU39+'9월'!AU39+'10월'!AU39+'11월'!AU39+'12월'!AU39</f>
        <v>0</v>
      </c>
      <c r="K73" s="908">
        <f>'1월'!AV39+'2월'!AV39+'3월'!AV39+'4월'!AV39+'5월'!AV39+'6월'!AV39+'7월'!AV39+'8월'!AV39+'9월'!AV39+'10월'!AV39+'11월'!AV39+'12월'!AV39</f>
        <v>0</v>
      </c>
      <c r="L73" s="908">
        <f>'1월'!AW39+'2월'!AW39+'3월'!AW39+'4월'!AW39+'5월'!AW39+'6월'!AW39+'7월'!AW39+'8월'!AW39+'9월'!AW39+'10월'!AW39+'11월'!AW39+'12월'!AW39</f>
        <v>0</v>
      </c>
      <c r="M73" s="908">
        <f>'1월'!AX39+'2월'!AX39+'3월'!AX39+'4월'!AX39+'5월'!AX39+'6월'!AX39+'7월'!AX39+'8월'!AX39+'9월'!AX39+'10월'!AX39+'11월'!AX39+'12월'!AX39</f>
        <v>0</v>
      </c>
      <c r="N73" s="908">
        <f>'1월'!AY39+'2월'!AY39+'3월'!AY39+'4월'!AY39+'5월'!AY39+'6월'!AY39+'7월'!AY39+'8월'!AY39+'9월'!AY39+'10월'!AY39+'11월'!AY39+'12월'!AY39</f>
        <v>0</v>
      </c>
      <c r="O73" s="908">
        <f>'1월'!AZ39+'2월'!AZ39+'3월'!AZ39+'4월'!AZ39+'5월'!AZ39+'6월'!AZ39+'7월'!AZ39+'8월'!AZ39+'9월'!AZ39+'10월'!AZ39+'11월'!AZ39+'12월'!AZ39</f>
        <v>0</v>
      </c>
      <c r="P73" s="908">
        <f>'1월'!BA39+'2월'!BA39+'3월'!BA39+'4월'!BA39+'5월'!BA39+'6월'!BA39+'7월'!BA39+'8월'!BA39+'9월'!BA39+'10월'!BA39+'11월'!BA39+'12월'!BA39</f>
        <v>0</v>
      </c>
      <c r="Q73" s="908">
        <f>'1월'!BB39+'2월'!BB39+'3월'!BB39+'4월'!BB39+'5월'!BB39+'6월'!BB39+'7월'!BB39+'8월'!BB39+'9월'!BB39+'10월'!BB39+'11월'!BB39+'12월'!BB39</f>
        <v>0</v>
      </c>
      <c r="R73" s="908">
        <f>'1월'!BC39+'2월'!BC39+'3월'!BC39+'4월'!BC39+'5월'!BC39+'6월'!BC39+'7월'!BC39+'8월'!BC39+'9월'!BC39+'10월'!BC39+'11월'!BC39+'12월'!BC39</f>
        <v>0</v>
      </c>
      <c r="S73" s="908">
        <f>'1월'!BD39+'2월'!BD39+'3월'!BD39+'4월'!BD39+'5월'!BD39+'6월'!BD39+'7월'!BD39+'8월'!BD39+'9월'!BD39+'10월'!BD39+'11월'!BD39+'12월'!BD39</f>
        <v>0</v>
      </c>
      <c r="T73" s="908">
        <f>'1월'!BE39+'2월'!BE39+'3월'!BE39+'4월'!BE39+'5월'!BE39+'6월'!BE39+'7월'!BE39+'8월'!BE39+'9월'!BE39+'10월'!BE39+'11월'!BE39+'12월'!BE39</f>
        <v>0</v>
      </c>
      <c r="U73" s="908">
        <f t="shared" si="9"/>
        <v>0</v>
      </c>
      <c r="W73" s="63"/>
    </row>
    <row r="74" spans="1:23" hidden="1">
      <c r="A74" s="220" t="s">
        <v>226</v>
      </c>
      <c r="B74" s="908">
        <f>'1월'!AM40+'2월'!AM40+'3월'!AM40+'4월'!AM40+'5월'!AM40+'6월'!AM40+'7월'!AM40+'8월'!AM40+'9월'!AM40+'10월'!AM40+'11월'!AM40+'12월'!AM40</f>
        <v>0</v>
      </c>
      <c r="C74" s="908">
        <f>'1월'!AN40+'2월'!AN40+'3월'!AN40+'4월'!AN40+'5월'!AN40+'6월'!AN40+'7월'!AN40+'8월'!AN40+'9월'!AN40+'10월'!AN40+'11월'!AN40+'12월'!AN40</f>
        <v>0</v>
      </c>
      <c r="D74" s="908">
        <f>'1월'!AO40+'2월'!AO40+'3월'!AO40+'4월'!AO40+'5월'!AO40+'6월'!AO40+'7월'!AO40+'8월'!AO40+'9월'!AO40+'10월'!AO40+'11월'!AO40+'12월'!AO40</f>
        <v>0</v>
      </c>
      <c r="E74" s="908">
        <f>'1월'!AP40+'2월'!AP40+'3월'!AP40+'4월'!AP40+'5월'!AP40+'6월'!AP40+'7월'!AP40+'8월'!AP40+'9월'!AP40+'10월'!AP40+'11월'!AP40+'12월'!AP40</f>
        <v>0</v>
      </c>
      <c r="F74" s="908">
        <f>'1월'!AQ40+'2월'!AQ40+'3월'!AQ40+'4월'!AQ40+'5월'!AQ40+'6월'!AQ40+'7월'!AQ40+'8월'!AQ40+'9월'!AQ40+'10월'!AQ40+'11월'!AQ40+'12월'!AQ40</f>
        <v>0</v>
      </c>
      <c r="G74" s="908">
        <f>'1월'!AR40+'2월'!AR40+'3월'!AR40+'4월'!AR40+'5월'!AR40+'6월'!AR40+'7월'!AR40+'8월'!AR40+'9월'!AR40+'10월'!AR40+'11월'!AR40+'12월'!AR40</f>
        <v>0</v>
      </c>
      <c r="H74" s="908">
        <f>'1월'!AS40+'2월'!AS40+'3월'!AS40+'4월'!AS40+'5월'!AS40+'6월'!AS40+'7월'!AS40+'8월'!AS40+'9월'!AS40+'10월'!AS40+'11월'!AS40+'12월'!AS40</f>
        <v>0</v>
      </c>
      <c r="I74" s="908">
        <f>'1월'!AT40+'2월'!AT40+'3월'!AT40+'4월'!AT40+'5월'!AT40+'6월'!AT40+'7월'!AT40+'8월'!AT40+'9월'!AT40+'10월'!AT40+'11월'!AT40+'12월'!AT40</f>
        <v>0</v>
      </c>
      <c r="J74" s="908">
        <f>'1월'!AU40+'2월'!AU40+'3월'!AU40+'4월'!AU40+'5월'!AU40+'6월'!AU40+'7월'!AU40+'8월'!AU40+'9월'!AU40+'10월'!AU40+'11월'!AU40+'12월'!AU40</f>
        <v>0</v>
      </c>
      <c r="K74" s="908">
        <f>'1월'!AV40+'2월'!AV40+'3월'!AV40+'4월'!AV40+'5월'!AV40+'6월'!AV40+'7월'!AV40+'8월'!AV40+'9월'!AV40+'10월'!AV40+'11월'!AV40+'12월'!AV40</f>
        <v>0</v>
      </c>
      <c r="L74" s="908">
        <f>'1월'!AW40+'2월'!AW40+'3월'!AW40+'4월'!AW40+'5월'!AW40+'6월'!AW40+'7월'!AW40+'8월'!AW40+'9월'!AW40+'10월'!AW40+'11월'!AW40+'12월'!AW40</f>
        <v>0</v>
      </c>
      <c r="M74" s="908">
        <f>'1월'!AX40+'2월'!AX40+'3월'!AX40+'4월'!AX40+'5월'!AX40+'6월'!AX40+'7월'!AX40+'8월'!AX40+'9월'!AX40+'10월'!AX40+'11월'!AX40+'12월'!AX40</f>
        <v>0</v>
      </c>
      <c r="N74" s="908">
        <f>'1월'!AY40+'2월'!AY40+'3월'!AY40+'4월'!AY40+'5월'!AY40+'6월'!AY40+'7월'!AY40+'8월'!AY40+'9월'!AY40+'10월'!AY40+'11월'!AY40+'12월'!AY40</f>
        <v>0</v>
      </c>
      <c r="O74" s="908">
        <f>'1월'!AZ40+'2월'!AZ40+'3월'!AZ40+'4월'!AZ40+'5월'!AZ40+'6월'!AZ40+'7월'!AZ40+'8월'!AZ40+'9월'!AZ40+'10월'!AZ40+'11월'!AZ40+'12월'!AZ40</f>
        <v>0</v>
      </c>
      <c r="P74" s="908">
        <f>'1월'!BA40+'2월'!BA40+'3월'!BA40+'4월'!BA40+'5월'!BA40+'6월'!BA40+'7월'!BA40+'8월'!BA40+'9월'!BA40+'10월'!BA40+'11월'!BA40+'12월'!BA40</f>
        <v>0</v>
      </c>
      <c r="Q74" s="908">
        <f>'1월'!BB40+'2월'!BB40+'3월'!BB40+'4월'!BB40+'5월'!BB40+'6월'!BB40+'7월'!BB40+'8월'!BB40+'9월'!BB40+'10월'!BB40+'11월'!BB40+'12월'!BB40</f>
        <v>0</v>
      </c>
      <c r="R74" s="908">
        <f>'1월'!BC40+'2월'!BC40+'3월'!BC40+'4월'!BC40+'5월'!BC40+'6월'!BC40+'7월'!BC40+'8월'!BC40+'9월'!BC40+'10월'!BC40+'11월'!BC40+'12월'!BC40</f>
        <v>0</v>
      </c>
      <c r="S74" s="908">
        <f>'1월'!BD40+'2월'!BD40+'3월'!BD40+'4월'!BD40+'5월'!BD40+'6월'!BD40+'7월'!BD40+'8월'!BD40+'9월'!BD40+'10월'!BD40+'11월'!BD40+'12월'!BD40</f>
        <v>0</v>
      </c>
      <c r="T74" s="908">
        <f>'1월'!BE40+'2월'!BE40+'3월'!BE40+'4월'!BE40+'5월'!BE40+'6월'!BE40+'7월'!BE40+'8월'!BE40+'9월'!BE40+'10월'!BE40+'11월'!BE40+'12월'!BE40</f>
        <v>0</v>
      </c>
      <c r="U74" s="908">
        <f t="shared" si="9"/>
        <v>0</v>
      </c>
      <c r="W74" s="63"/>
    </row>
    <row r="75" spans="1:23" hidden="1">
      <c r="A75" s="220" t="s">
        <v>227</v>
      </c>
      <c r="B75" s="908">
        <f>'1월'!AM41+'2월'!AM41+'3월'!AM41+'4월'!AM41+'5월'!AM41+'6월'!AM41+'7월'!AM41+'8월'!AM41+'9월'!AM41+'10월'!AM41+'11월'!AM41+'12월'!AM41</f>
        <v>1</v>
      </c>
      <c r="C75" s="908">
        <f>'1월'!AN41+'2월'!AN41+'3월'!AN41+'4월'!AN41+'5월'!AN41+'6월'!AN41+'7월'!AN41+'8월'!AN41+'9월'!AN41+'10월'!AN41+'11월'!AN41+'12월'!AN41</f>
        <v>0</v>
      </c>
      <c r="D75" s="908">
        <f>'1월'!AO41+'2월'!AO41+'3월'!AO41+'4월'!AO41+'5월'!AO41+'6월'!AO41+'7월'!AO41+'8월'!AO41+'9월'!AO41+'10월'!AO41+'11월'!AO41+'12월'!AO41</f>
        <v>0</v>
      </c>
      <c r="E75" s="908">
        <f>'1월'!AP41+'2월'!AP41+'3월'!AP41+'4월'!AP41+'5월'!AP41+'6월'!AP41+'7월'!AP41+'8월'!AP41+'9월'!AP41+'10월'!AP41+'11월'!AP41+'12월'!AP41</f>
        <v>0</v>
      </c>
      <c r="F75" s="908">
        <f>'1월'!AQ41+'2월'!AQ41+'3월'!AQ41+'4월'!AQ41+'5월'!AQ41+'6월'!AQ41+'7월'!AQ41+'8월'!AQ41+'9월'!AQ41+'10월'!AQ41+'11월'!AQ41+'12월'!AQ41</f>
        <v>0</v>
      </c>
      <c r="G75" s="908">
        <f>'1월'!AR41+'2월'!AR41+'3월'!AR41+'4월'!AR41+'5월'!AR41+'6월'!AR41+'7월'!AR41+'8월'!AR41+'9월'!AR41+'10월'!AR41+'11월'!AR41+'12월'!AR41</f>
        <v>0</v>
      </c>
      <c r="H75" s="908">
        <f>'1월'!AS41+'2월'!AS41+'3월'!AS41+'4월'!AS41+'5월'!AS41+'6월'!AS41+'7월'!AS41+'8월'!AS41+'9월'!AS41+'10월'!AS41+'11월'!AS41+'12월'!AS41</f>
        <v>0</v>
      </c>
      <c r="I75" s="908">
        <f>'1월'!AT41+'2월'!AT41+'3월'!AT41+'4월'!AT41+'5월'!AT41+'6월'!AT41+'7월'!AT41+'8월'!AT41+'9월'!AT41+'10월'!AT41+'11월'!AT41+'12월'!AT41</f>
        <v>0</v>
      </c>
      <c r="J75" s="908">
        <f>'1월'!AU41+'2월'!AU41+'3월'!AU41+'4월'!AU41+'5월'!AU41+'6월'!AU41+'7월'!AU41+'8월'!AU41+'9월'!AU41+'10월'!AU41+'11월'!AU41+'12월'!AU41</f>
        <v>0</v>
      </c>
      <c r="K75" s="908">
        <f>'1월'!AV41+'2월'!AV41+'3월'!AV41+'4월'!AV41+'5월'!AV41+'6월'!AV41+'7월'!AV41+'8월'!AV41+'9월'!AV41+'10월'!AV41+'11월'!AV41+'12월'!AV41</f>
        <v>0</v>
      </c>
      <c r="L75" s="908">
        <f>'1월'!AW41+'2월'!AW41+'3월'!AW41+'4월'!AW41+'5월'!AW41+'6월'!AW41+'7월'!AW41+'8월'!AW41+'9월'!AW41+'10월'!AW41+'11월'!AW41+'12월'!AW41</f>
        <v>0</v>
      </c>
      <c r="M75" s="908">
        <f>'1월'!AX41+'2월'!AX41+'3월'!AX41+'4월'!AX41+'5월'!AX41+'6월'!AX41+'7월'!AX41+'8월'!AX41+'9월'!AX41+'10월'!AX41+'11월'!AX41+'12월'!AX41</f>
        <v>0</v>
      </c>
      <c r="N75" s="908">
        <f>'1월'!AY41+'2월'!AY41+'3월'!AY41+'4월'!AY41+'5월'!AY41+'6월'!AY41+'7월'!AY41+'8월'!AY41+'9월'!AY41+'10월'!AY41+'11월'!AY41+'12월'!AY41</f>
        <v>0</v>
      </c>
      <c r="O75" s="908">
        <f>'1월'!AZ41+'2월'!AZ41+'3월'!AZ41+'4월'!AZ41+'5월'!AZ41+'6월'!AZ41+'7월'!AZ41+'8월'!AZ41+'9월'!AZ41+'10월'!AZ41+'11월'!AZ41+'12월'!AZ41</f>
        <v>0</v>
      </c>
      <c r="P75" s="908">
        <f>'1월'!BA41+'2월'!BA41+'3월'!BA41+'4월'!BA41+'5월'!BA41+'6월'!BA41+'7월'!BA41+'8월'!BA41+'9월'!BA41+'10월'!BA41+'11월'!BA41+'12월'!BA41</f>
        <v>0</v>
      </c>
      <c r="Q75" s="908">
        <f>'1월'!BB41+'2월'!BB41+'3월'!BB41+'4월'!BB41+'5월'!BB41+'6월'!BB41+'7월'!BB41+'8월'!BB41+'9월'!BB41+'10월'!BB41+'11월'!BB41+'12월'!BB41</f>
        <v>0</v>
      </c>
      <c r="R75" s="908">
        <f>'1월'!BC41+'2월'!BC41+'3월'!BC41+'4월'!BC41+'5월'!BC41+'6월'!BC41+'7월'!BC41+'8월'!BC41+'9월'!BC41+'10월'!BC41+'11월'!BC41+'12월'!BC41</f>
        <v>0</v>
      </c>
      <c r="S75" s="908">
        <f>'1월'!BD41+'2월'!BD41+'3월'!BD41+'4월'!BD41+'5월'!BD41+'6월'!BD41+'7월'!BD41+'8월'!BD41+'9월'!BD41+'10월'!BD41+'11월'!BD41+'12월'!BD41</f>
        <v>0</v>
      </c>
      <c r="T75" s="908">
        <f>'1월'!BE41+'2월'!BE41+'3월'!BE41+'4월'!BE41+'5월'!BE41+'6월'!BE41+'7월'!BE41+'8월'!BE41+'9월'!BE41+'10월'!BE41+'11월'!BE41+'12월'!BE41</f>
        <v>0</v>
      </c>
      <c r="U75" s="908">
        <f t="shared" si="9"/>
        <v>1</v>
      </c>
      <c r="W75" s="63"/>
    </row>
    <row r="76" spans="1:23" hidden="1">
      <c r="A76" s="220" t="s">
        <v>228</v>
      </c>
      <c r="B76" s="908">
        <f>'1월'!AM42+'2월'!AM42+'3월'!AM42+'4월'!AM42+'5월'!AM42+'6월'!AM42+'7월'!AM42+'8월'!AM42+'9월'!AM42+'10월'!AM42+'11월'!AM42+'12월'!AM42</f>
        <v>0</v>
      </c>
      <c r="C76" s="908">
        <f>'1월'!AN42+'2월'!AN42+'3월'!AN42+'4월'!AN42+'5월'!AN42+'6월'!AN42+'7월'!AN42+'8월'!AN42+'9월'!AN42+'10월'!AN42+'11월'!AN42+'12월'!AN42</f>
        <v>0</v>
      </c>
      <c r="D76" s="908">
        <f>'1월'!AO42+'2월'!AO42+'3월'!AO42+'4월'!AO42+'5월'!AO42+'6월'!AO42+'7월'!AO42+'8월'!AO42+'9월'!AO42+'10월'!AO42+'11월'!AO42+'12월'!AO42</f>
        <v>0</v>
      </c>
      <c r="E76" s="908">
        <f>'1월'!AP42+'2월'!AP42+'3월'!AP42+'4월'!AP42+'5월'!AP42+'6월'!AP42+'7월'!AP42+'8월'!AP42+'9월'!AP42+'10월'!AP42+'11월'!AP42+'12월'!AP42</f>
        <v>0</v>
      </c>
      <c r="F76" s="908">
        <f>'1월'!AQ42+'2월'!AQ42+'3월'!AQ42+'4월'!AQ42+'5월'!AQ42+'6월'!AQ42+'7월'!AQ42+'8월'!AQ42+'9월'!AQ42+'10월'!AQ42+'11월'!AQ42+'12월'!AQ42</f>
        <v>0</v>
      </c>
      <c r="G76" s="908">
        <f>'1월'!AR42+'2월'!AR42+'3월'!AR42+'4월'!AR42+'5월'!AR42+'6월'!AR42+'7월'!AR42+'8월'!AR42+'9월'!AR42+'10월'!AR42+'11월'!AR42+'12월'!AR42</f>
        <v>0</v>
      </c>
      <c r="H76" s="908">
        <f>'1월'!AS42+'2월'!AS42+'3월'!AS42+'4월'!AS42+'5월'!AS42+'6월'!AS42+'7월'!AS42+'8월'!AS42+'9월'!AS42+'10월'!AS42+'11월'!AS42+'12월'!AS42</f>
        <v>0</v>
      </c>
      <c r="I76" s="908">
        <f>'1월'!AT42+'2월'!AT42+'3월'!AT42+'4월'!AT42+'5월'!AT42+'6월'!AT42+'7월'!AT42+'8월'!AT42+'9월'!AT42+'10월'!AT42+'11월'!AT42+'12월'!AT42</f>
        <v>0</v>
      </c>
      <c r="J76" s="908">
        <f>'1월'!AU42+'2월'!AU42+'3월'!AU42+'4월'!AU42+'5월'!AU42+'6월'!AU42+'7월'!AU42+'8월'!AU42+'9월'!AU42+'10월'!AU42+'11월'!AU42+'12월'!AU42</f>
        <v>0</v>
      </c>
      <c r="K76" s="908">
        <f>'1월'!AV42+'2월'!AV42+'3월'!AV42+'4월'!AV42+'5월'!AV42+'6월'!AV42+'7월'!AV42+'8월'!AV42+'9월'!AV42+'10월'!AV42+'11월'!AV42+'12월'!AV42</f>
        <v>0</v>
      </c>
      <c r="L76" s="908">
        <f>'1월'!AW42+'2월'!AW42+'3월'!AW42+'4월'!AW42+'5월'!AW42+'6월'!AW42+'7월'!AW42+'8월'!AW42+'9월'!AW42+'10월'!AW42+'11월'!AW42+'12월'!AW42</f>
        <v>0</v>
      </c>
      <c r="M76" s="908">
        <f>'1월'!AX42+'2월'!AX42+'3월'!AX42+'4월'!AX42+'5월'!AX42+'6월'!AX42+'7월'!AX42+'8월'!AX42+'9월'!AX42+'10월'!AX42+'11월'!AX42+'12월'!AX42</f>
        <v>0</v>
      </c>
      <c r="N76" s="908">
        <f>'1월'!AY42+'2월'!AY42+'3월'!AY42+'4월'!AY42+'5월'!AY42+'6월'!AY42+'7월'!AY42+'8월'!AY42+'9월'!AY42+'10월'!AY42+'11월'!AY42+'12월'!AY42</f>
        <v>0</v>
      </c>
      <c r="O76" s="908">
        <f>'1월'!AZ42+'2월'!AZ42+'3월'!AZ42+'4월'!AZ42+'5월'!AZ42+'6월'!AZ42+'7월'!AZ42+'8월'!AZ42+'9월'!AZ42+'10월'!AZ42+'11월'!AZ42+'12월'!AZ42</f>
        <v>0</v>
      </c>
      <c r="P76" s="908">
        <f>'1월'!BA42+'2월'!BA42+'3월'!BA42+'4월'!BA42+'5월'!BA42+'6월'!BA42+'7월'!BA42+'8월'!BA42+'9월'!BA42+'10월'!BA42+'11월'!BA42+'12월'!BA42</f>
        <v>0</v>
      </c>
      <c r="Q76" s="908">
        <f>'1월'!BB42+'2월'!BB42+'3월'!BB42+'4월'!BB42+'5월'!BB42+'6월'!BB42+'7월'!BB42+'8월'!BB42+'9월'!BB42+'10월'!BB42+'11월'!BB42+'12월'!BB42</f>
        <v>0</v>
      </c>
      <c r="R76" s="908">
        <f>'1월'!BC42+'2월'!BC42+'3월'!BC42+'4월'!BC42+'5월'!BC42+'6월'!BC42+'7월'!BC42+'8월'!BC42+'9월'!BC42+'10월'!BC42+'11월'!BC42+'12월'!BC42</f>
        <v>0</v>
      </c>
      <c r="S76" s="908">
        <f>'1월'!BD42+'2월'!BD42+'3월'!BD42+'4월'!BD42+'5월'!BD42+'6월'!BD42+'7월'!BD42+'8월'!BD42+'9월'!BD42+'10월'!BD42+'11월'!BD42+'12월'!BD42</f>
        <v>0</v>
      </c>
      <c r="T76" s="908">
        <f>'1월'!BE42+'2월'!BE42+'3월'!BE42+'4월'!BE42+'5월'!BE42+'6월'!BE42+'7월'!BE42+'8월'!BE42+'9월'!BE42+'10월'!BE42+'11월'!BE42+'12월'!BE42</f>
        <v>0</v>
      </c>
      <c r="U76" s="908">
        <f t="shared" si="9"/>
        <v>0</v>
      </c>
      <c r="W76" s="63"/>
    </row>
    <row r="77" spans="1:23" hidden="1">
      <c r="A77" s="220" t="s">
        <v>229</v>
      </c>
      <c r="B77" s="908">
        <f>'1월'!AM43+'2월'!AM43+'3월'!AM43+'4월'!AM43+'5월'!AM43+'6월'!AM43+'7월'!AM43+'8월'!AM43+'9월'!AM43+'10월'!AM43+'11월'!AM43+'12월'!AM43</f>
        <v>0</v>
      </c>
      <c r="C77" s="908">
        <f>'1월'!AN43+'2월'!AN43+'3월'!AN43+'4월'!AN43+'5월'!AN43+'6월'!AN43+'7월'!AN43+'8월'!AN43+'9월'!AN43+'10월'!AN43+'11월'!AN43+'12월'!AN43</f>
        <v>0</v>
      </c>
      <c r="D77" s="908">
        <f>'1월'!AO43+'2월'!AO43+'3월'!AO43+'4월'!AO43+'5월'!AO43+'6월'!AO43+'7월'!AO43+'8월'!AO43+'9월'!AO43+'10월'!AO43+'11월'!AO43+'12월'!AO43</f>
        <v>0</v>
      </c>
      <c r="E77" s="908">
        <f>'1월'!AP43+'2월'!AP43+'3월'!AP43+'4월'!AP43+'5월'!AP43+'6월'!AP43+'7월'!AP43+'8월'!AP43+'9월'!AP43+'10월'!AP43+'11월'!AP43+'12월'!AP43</f>
        <v>0</v>
      </c>
      <c r="F77" s="908">
        <f>'1월'!AQ43+'2월'!AQ43+'3월'!AQ43+'4월'!AQ43+'5월'!AQ43+'6월'!AQ43+'7월'!AQ43+'8월'!AQ43+'9월'!AQ43+'10월'!AQ43+'11월'!AQ43+'12월'!AQ43</f>
        <v>0</v>
      </c>
      <c r="G77" s="908">
        <f>'1월'!AR43+'2월'!AR43+'3월'!AR43+'4월'!AR43+'5월'!AR43+'6월'!AR43+'7월'!AR43+'8월'!AR43+'9월'!AR43+'10월'!AR43+'11월'!AR43+'12월'!AR43</f>
        <v>0</v>
      </c>
      <c r="H77" s="908">
        <f>'1월'!AS43+'2월'!AS43+'3월'!AS43+'4월'!AS43+'5월'!AS43+'6월'!AS43+'7월'!AS43+'8월'!AS43+'9월'!AS43+'10월'!AS43+'11월'!AS43+'12월'!AS43</f>
        <v>0</v>
      </c>
      <c r="I77" s="908">
        <f>'1월'!AT43+'2월'!AT43+'3월'!AT43+'4월'!AT43+'5월'!AT43+'6월'!AT43+'7월'!AT43+'8월'!AT43+'9월'!AT43+'10월'!AT43+'11월'!AT43+'12월'!AT43</f>
        <v>0</v>
      </c>
      <c r="J77" s="908">
        <f>'1월'!AU43+'2월'!AU43+'3월'!AU43+'4월'!AU43+'5월'!AU43+'6월'!AU43+'7월'!AU43+'8월'!AU43+'9월'!AU43+'10월'!AU43+'11월'!AU43+'12월'!AU43</f>
        <v>0</v>
      </c>
      <c r="K77" s="908">
        <f>'1월'!AV43+'2월'!AV43+'3월'!AV43+'4월'!AV43+'5월'!AV43+'6월'!AV43+'7월'!AV43+'8월'!AV43+'9월'!AV43+'10월'!AV43+'11월'!AV43+'12월'!AV43</f>
        <v>0</v>
      </c>
      <c r="L77" s="908">
        <f>'1월'!AW43+'2월'!AW43+'3월'!AW43+'4월'!AW43+'5월'!AW43+'6월'!AW43+'7월'!AW43+'8월'!AW43+'9월'!AW43+'10월'!AW43+'11월'!AW43+'12월'!AW43</f>
        <v>0</v>
      </c>
      <c r="M77" s="908">
        <f>'1월'!AX43+'2월'!AX43+'3월'!AX43+'4월'!AX43+'5월'!AX43+'6월'!AX43+'7월'!AX43+'8월'!AX43+'9월'!AX43+'10월'!AX43+'11월'!AX43+'12월'!AX43</f>
        <v>0</v>
      </c>
      <c r="N77" s="908">
        <f>'1월'!AY43+'2월'!AY43+'3월'!AY43+'4월'!AY43+'5월'!AY43+'6월'!AY43+'7월'!AY43+'8월'!AY43+'9월'!AY43+'10월'!AY43+'11월'!AY43+'12월'!AY43</f>
        <v>0</v>
      </c>
      <c r="O77" s="908">
        <f>'1월'!AZ43+'2월'!AZ43+'3월'!AZ43+'4월'!AZ43+'5월'!AZ43+'6월'!AZ43+'7월'!AZ43+'8월'!AZ43+'9월'!AZ43+'10월'!AZ43+'11월'!AZ43+'12월'!AZ43</f>
        <v>0</v>
      </c>
      <c r="P77" s="908">
        <f>'1월'!BA43+'2월'!BA43+'3월'!BA43+'4월'!BA43+'5월'!BA43+'6월'!BA43+'7월'!BA43+'8월'!BA43+'9월'!BA43+'10월'!BA43+'11월'!BA43+'12월'!BA43</f>
        <v>0</v>
      </c>
      <c r="Q77" s="908">
        <f>'1월'!BB43+'2월'!BB43+'3월'!BB43+'4월'!BB43+'5월'!BB43+'6월'!BB43+'7월'!BB43+'8월'!BB43+'9월'!BB43+'10월'!BB43+'11월'!BB43+'12월'!BB43</f>
        <v>0</v>
      </c>
      <c r="R77" s="908">
        <f>'1월'!BC43+'2월'!BC43+'3월'!BC43+'4월'!BC43+'5월'!BC43+'6월'!BC43+'7월'!BC43+'8월'!BC43+'9월'!BC43+'10월'!BC43+'11월'!BC43+'12월'!BC43</f>
        <v>0</v>
      </c>
      <c r="S77" s="908">
        <f>'1월'!BD43+'2월'!BD43+'3월'!BD43+'4월'!BD43+'5월'!BD43+'6월'!BD43+'7월'!BD43+'8월'!BD43+'9월'!BD43+'10월'!BD43+'11월'!BD43+'12월'!BD43</f>
        <v>0</v>
      </c>
      <c r="T77" s="908">
        <f>'1월'!BE43+'2월'!BE43+'3월'!BE43+'4월'!BE43+'5월'!BE43+'6월'!BE43+'7월'!BE43+'8월'!BE43+'9월'!BE43+'10월'!BE43+'11월'!BE43+'12월'!BE43</f>
        <v>0</v>
      </c>
      <c r="U77" s="908">
        <f t="shared" si="9"/>
        <v>0</v>
      </c>
      <c r="W77" s="63"/>
    </row>
    <row r="78" spans="1:23" hidden="1">
      <c r="A78" s="220" t="s">
        <v>230</v>
      </c>
      <c r="B78" s="908">
        <f>'1월'!AM44+'2월'!AM44+'3월'!AM44+'4월'!AM44+'5월'!AM44+'6월'!AM44+'7월'!AM44+'8월'!AM44+'9월'!AM44+'10월'!AM44+'11월'!AM44+'12월'!AM44</f>
        <v>0</v>
      </c>
      <c r="C78" s="908">
        <f>'1월'!AN44+'2월'!AN44+'3월'!AN44+'4월'!AN44+'5월'!AN44+'6월'!AN44+'7월'!AN44+'8월'!AN44+'9월'!AN44+'10월'!AN44+'11월'!AN44+'12월'!AN44</f>
        <v>0</v>
      </c>
      <c r="D78" s="908">
        <f>'1월'!AO44+'2월'!AO44+'3월'!AO44+'4월'!AO44+'5월'!AO44+'6월'!AO44+'7월'!AO44+'8월'!AO44+'9월'!AO44+'10월'!AO44+'11월'!AO44+'12월'!AO44</f>
        <v>0</v>
      </c>
      <c r="E78" s="908">
        <f>'1월'!AP44+'2월'!AP44+'3월'!AP44+'4월'!AP44+'5월'!AP44+'6월'!AP44+'7월'!AP44+'8월'!AP44+'9월'!AP44+'10월'!AP44+'11월'!AP44+'12월'!AP44</f>
        <v>0</v>
      </c>
      <c r="F78" s="908">
        <f>'1월'!AQ44+'2월'!AQ44+'3월'!AQ44+'4월'!AQ44+'5월'!AQ44+'6월'!AQ44+'7월'!AQ44+'8월'!AQ44+'9월'!AQ44+'10월'!AQ44+'11월'!AQ44+'12월'!AQ44</f>
        <v>0</v>
      </c>
      <c r="G78" s="908">
        <f>'1월'!AR44+'2월'!AR44+'3월'!AR44+'4월'!AR44+'5월'!AR44+'6월'!AR44+'7월'!AR44+'8월'!AR44+'9월'!AR44+'10월'!AR44+'11월'!AR44+'12월'!AR44</f>
        <v>0</v>
      </c>
      <c r="H78" s="908">
        <f>'1월'!AS44+'2월'!AS44+'3월'!AS44+'4월'!AS44+'5월'!AS44+'6월'!AS44+'7월'!AS44+'8월'!AS44+'9월'!AS44+'10월'!AS44+'11월'!AS44+'12월'!AS44</f>
        <v>0</v>
      </c>
      <c r="I78" s="908">
        <f>'1월'!AT44+'2월'!AT44+'3월'!AT44+'4월'!AT44+'5월'!AT44+'6월'!AT44+'7월'!AT44+'8월'!AT44+'9월'!AT44+'10월'!AT44+'11월'!AT44+'12월'!AT44</f>
        <v>0</v>
      </c>
      <c r="J78" s="908">
        <f>'1월'!AU44+'2월'!AU44+'3월'!AU44+'4월'!AU44+'5월'!AU44+'6월'!AU44+'7월'!AU44+'8월'!AU44+'9월'!AU44+'10월'!AU44+'11월'!AU44+'12월'!AU44</f>
        <v>0</v>
      </c>
      <c r="K78" s="908">
        <f>'1월'!AV44+'2월'!AV44+'3월'!AV44+'4월'!AV44+'5월'!AV44+'6월'!AV44+'7월'!AV44+'8월'!AV44+'9월'!AV44+'10월'!AV44+'11월'!AV44+'12월'!AV44</f>
        <v>0</v>
      </c>
      <c r="L78" s="908">
        <f>'1월'!AW44+'2월'!AW44+'3월'!AW44+'4월'!AW44+'5월'!AW44+'6월'!AW44+'7월'!AW44+'8월'!AW44+'9월'!AW44+'10월'!AW44+'11월'!AW44+'12월'!AW44</f>
        <v>0</v>
      </c>
      <c r="M78" s="908">
        <f>'1월'!AX44+'2월'!AX44+'3월'!AX44+'4월'!AX44+'5월'!AX44+'6월'!AX44+'7월'!AX44+'8월'!AX44+'9월'!AX44+'10월'!AX44+'11월'!AX44+'12월'!AX44</f>
        <v>0</v>
      </c>
      <c r="N78" s="908">
        <f>'1월'!AY44+'2월'!AY44+'3월'!AY44+'4월'!AY44+'5월'!AY44+'6월'!AY44+'7월'!AY44+'8월'!AY44+'9월'!AY44+'10월'!AY44+'11월'!AY44+'12월'!AY44</f>
        <v>0</v>
      </c>
      <c r="O78" s="908">
        <f>'1월'!AZ44+'2월'!AZ44+'3월'!AZ44+'4월'!AZ44+'5월'!AZ44+'6월'!AZ44+'7월'!AZ44+'8월'!AZ44+'9월'!AZ44+'10월'!AZ44+'11월'!AZ44+'12월'!AZ44</f>
        <v>0</v>
      </c>
      <c r="P78" s="908">
        <f>'1월'!BA44+'2월'!BA44+'3월'!BA44+'4월'!BA44+'5월'!BA44+'6월'!BA44+'7월'!BA44+'8월'!BA44+'9월'!BA44+'10월'!BA44+'11월'!BA44+'12월'!BA44</f>
        <v>0</v>
      </c>
      <c r="Q78" s="908">
        <f>'1월'!BB44+'2월'!BB44+'3월'!BB44+'4월'!BB44+'5월'!BB44+'6월'!BB44+'7월'!BB44+'8월'!BB44+'9월'!BB44+'10월'!BB44+'11월'!BB44+'12월'!BB44</f>
        <v>0</v>
      </c>
      <c r="R78" s="908">
        <f>'1월'!BC44+'2월'!BC44+'3월'!BC44+'4월'!BC44+'5월'!BC44+'6월'!BC44+'7월'!BC44+'8월'!BC44+'9월'!BC44+'10월'!BC44+'11월'!BC44+'12월'!BC44</f>
        <v>0</v>
      </c>
      <c r="S78" s="908">
        <f>'1월'!BD44+'2월'!BD44+'3월'!BD44+'4월'!BD44+'5월'!BD44+'6월'!BD44+'7월'!BD44+'8월'!BD44+'9월'!BD44+'10월'!BD44+'11월'!BD44+'12월'!BD44</f>
        <v>0</v>
      </c>
      <c r="T78" s="908">
        <f>'1월'!BE44+'2월'!BE44+'3월'!BE44+'4월'!BE44+'5월'!BE44+'6월'!BE44+'7월'!BE44+'8월'!BE44+'9월'!BE44+'10월'!BE44+'11월'!BE44+'12월'!BE44</f>
        <v>0</v>
      </c>
      <c r="U78" s="908">
        <f t="shared" si="9"/>
        <v>0</v>
      </c>
      <c r="W78" s="63"/>
    </row>
    <row r="79" spans="1:23" hidden="1">
      <c r="A79" s="220" t="s">
        <v>231</v>
      </c>
      <c r="B79" s="908">
        <f>'1월'!AM45+'2월'!AM45+'3월'!AM45+'4월'!AM45+'5월'!AM45+'6월'!AM45+'7월'!AM45+'8월'!AM45+'9월'!AM45+'10월'!AM45+'11월'!AM45+'12월'!AM45</f>
        <v>2</v>
      </c>
      <c r="C79" s="908">
        <f>'1월'!AN45+'2월'!AN45+'3월'!AN45+'4월'!AN45+'5월'!AN45+'6월'!AN45+'7월'!AN45+'8월'!AN45+'9월'!AN45+'10월'!AN45+'11월'!AN45+'12월'!AN45</f>
        <v>0</v>
      </c>
      <c r="D79" s="908">
        <f>'1월'!AO45+'2월'!AO45+'3월'!AO45+'4월'!AO45+'5월'!AO45+'6월'!AO45+'7월'!AO45+'8월'!AO45+'9월'!AO45+'10월'!AO45+'11월'!AO45+'12월'!AO45</f>
        <v>0</v>
      </c>
      <c r="E79" s="908">
        <f>'1월'!AP45+'2월'!AP45+'3월'!AP45+'4월'!AP45+'5월'!AP45+'6월'!AP45+'7월'!AP45+'8월'!AP45+'9월'!AP45+'10월'!AP45+'11월'!AP45+'12월'!AP45</f>
        <v>0</v>
      </c>
      <c r="F79" s="908">
        <f>'1월'!AQ45+'2월'!AQ45+'3월'!AQ45+'4월'!AQ45+'5월'!AQ45+'6월'!AQ45+'7월'!AQ45+'8월'!AQ45+'9월'!AQ45+'10월'!AQ45+'11월'!AQ45+'12월'!AQ45</f>
        <v>0</v>
      </c>
      <c r="G79" s="908">
        <f>'1월'!AR45+'2월'!AR45+'3월'!AR45+'4월'!AR45+'5월'!AR45+'6월'!AR45+'7월'!AR45+'8월'!AR45+'9월'!AR45+'10월'!AR45+'11월'!AR45+'12월'!AR45</f>
        <v>0</v>
      </c>
      <c r="H79" s="908">
        <f>'1월'!AS45+'2월'!AS45+'3월'!AS45+'4월'!AS45+'5월'!AS45+'6월'!AS45+'7월'!AS45+'8월'!AS45+'9월'!AS45+'10월'!AS45+'11월'!AS45+'12월'!AS45</f>
        <v>1</v>
      </c>
      <c r="I79" s="908">
        <f>'1월'!AT45+'2월'!AT45+'3월'!AT45+'4월'!AT45+'5월'!AT45+'6월'!AT45+'7월'!AT45+'8월'!AT45+'9월'!AT45+'10월'!AT45+'11월'!AT45+'12월'!AT45</f>
        <v>0</v>
      </c>
      <c r="J79" s="908">
        <f>'1월'!AU45+'2월'!AU45+'3월'!AU45+'4월'!AU45+'5월'!AU45+'6월'!AU45+'7월'!AU45+'8월'!AU45+'9월'!AU45+'10월'!AU45+'11월'!AU45+'12월'!AU45</f>
        <v>6</v>
      </c>
      <c r="K79" s="908">
        <f>'1월'!AV45+'2월'!AV45+'3월'!AV45+'4월'!AV45+'5월'!AV45+'6월'!AV45+'7월'!AV45+'8월'!AV45+'9월'!AV45+'10월'!AV45+'11월'!AV45+'12월'!AV45</f>
        <v>0</v>
      </c>
      <c r="L79" s="908">
        <f>'1월'!AW45+'2월'!AW45+'3월'!AW45+'4월'!AW45+'5월'!AW45+'6월'!AW45+'7월'!AW45+'8월'!AW45+'9월'!AW45+'10월'!AW45+'11월'!AW45+'12월'!AW45</f>
        <v>0</v>
      </c>
      <c r="M79" s="908">
        <f>'1월'!AX45+'2월'!AX45+'3월'!AX45+'4월'!AX45+'5월'!AX45+'6월'!AX45+'7월'!AX45+'8월'!AX45+'9월'!AX45+'10월'!AX45+'11월'!AX45+'12월'!AX45</f>
        <v>0</v>
      </c>
      <c r="N79" s="908">
        <f>'1월'!AY45+'2월'!AY45+'3월'!AY45+'4월'!AY45+'5월'!AY45+'6월'!AY45+'7월'!AY45+'8월'!AY45+'9월'!AY45+'10월'!AY45+'11월'!AY45+'12월'!AY45</f>
        <v>0</v>
      </c>
      <c r="O79" s="908">
        <f>'1월'!AZ45+'2월'!AZ45+'3월'!AZ45+'4월'!AZ45+'5월'!AZ45+'6월'!AZ45+'7월'!AZ45+'8월'!AZ45+'9월'!AZ45+'10월'!AZ45+'11월'!AZ45+'12월'!AZ45</f>
        <v>0</v>
      </c>
      <c r="P79" s="908">
        <f>'1월'!BA45+'2월'!BA45+'3월'!BA45+'4월'!BA45+'5월'!BA45+'6월'!BA45+'7월'!BA45+'8월'!BA45+'9월'!BA45+'10월'!BA45+'11월'!BA45+'12월'!BA45</f>
        <v>0</v>
      </c>
      <c r="Q79" s="908">
        <f>'1월'!BB45+'2월'!BB45+'3월'!BB45+'4월'!BB45+'5월'!BB45+'6월'!BB45+'7월'!BB45+'8월'!BB45+'9월'!BB45+'10월'!BB45+'11월'!BB45+'12월'!BB45</f>
        <v>0</v>
      </c>
      <c r="R79" s="908">
        <f>'1월'!BC45+'2월'!BC45+'3월'!BC45+'4월'!BC45+'5월'!BC45+'6월'!BC45+'7월'!BC45+'8월'!BC45+'9월'!BC45+'10월'!BC45+'11월'!BC45+'12월'!BC45</f>
        <v>0</v>
      </c>
      <c r="S79" s="908">
        <f>'1월'!BD45+'2월'!BD45+'3월'!BD45+'4월'!BD45+'5월'!BD45+'6월'!BD45+'7월'!BD45+'8월'!BD45+'9월'!BD45+'10월'!BD45+'11월'!BD45+'12월'!BD45</f>
        <v>0</v>
      </c>
      <c r="T79" s="908">
        <f>'1월'!BE45+'2월'!BE45+'3월'!BE45+'4월'!BE45+'5월'!BE45+'6월'!BE45+'7월'!BE45+'8월'!BE45+'9월'!BE45+'10월'!BE45+'11월'!BE45+'12월'!BE45</f>
        <v>0</v>
      </c>
      <c r="U79" s="908">
        <f t="shared" si="9"/>
        <v>9</v>
      </c>
      <c r="W79" s="63"/>
    </row>
    <row r="80" spans="1:23" hidden="1">
      <c r="A80" s="220" t="s">
        <v>1345</v>
      </c>
      <c r="B80" s="908">
        <f>'1월'!AM46+'2월'!AM46+'3월'!AM46+'4월'!AM46+'5월'!AM46+'6월'!AM46+'7월'!AM46+'8월'!AM46+'9월'!AM46+'10월'!AM46+'11월'!AM46+'12월'!AM46</f>
        <v>0</v>
      </c>
      <c r="C80" s="908">
        <f>'1월'!AN46+'2월'!AN46+'3월'!AN46+'4월'!AN46+'5월'!AN46+'6월'!AN46+'7월'!AN46+'8월'!AN46+'9월'!AN46+'10월'!AN46+'11월'!AN46+'12월'!AN46</f>
        <v>0</v>
      </c>
      <c r="D80" s="908">
        <f>'1월'!AO46+'2월'!AO46+'3월'!AO46+'4월'!AO46+'5월'!AO46+'6월'!AO46+'7월'!AO46+'8월'!AO46+'9월'!AO46+'10월'!AO46+'11월'!AO46+'12월'!AO46</f>
        <v>0</v>
      </c>
      <c r="E80" s="908">
        <f>'1월'!AP46+'2월'!AP46+'3월'!AP46+'4월'!AP46+'5월'!AP46+'6월'!AP46+'7월'!AP46+'8월'!AP46+'9월'!AP46+'10월'!AP46+'11월'!AP46+'12월'!AP46</f>
        <v>0</v>
      </c>
      <c r="F80" s="908">
        <f>'1월'!AQ46+'2월'!AQ46+'3월'!AQ46+'4월'!AQ46+'5월'!AQ46+'6월'!AQ46+'7월'!AQ46+'8월'!AQ46+'9월'!AQ46+'10월'!AQ46+'11월'!AQ46+'12월'!AQ46</f>
        <v>0</v>
      </c>
      <c r="G80" s="908">
        <f>'1월'!AR46+'2월'!AR46+'3월'!AR46+'4월'!AR46+'5월'!AR46+'6월'!AR46+'7월'!AR46+'8월'!AR46+'9월'!AR46+'10월'!AR46+'11월'!AR46+'12월'!AR46</f>
        <v>0</v>
      </c>
      <c r="H80" s="908">
        <f>'1월'!AS46+'2월'!AS46+'3월'!AS46+'4월'!AS46+'5월'!AS46+'6월'!AS46+'7월'!AS46+'8월'!AS46+'9월'!AS46+'10월'!AS46+'11월'!AS46+'12월'!AS46</f>
        <v>0</v>
      </c>
      <c r="I80" s="908">
        <f>'1월'!AT46+'2월'!AT46+'3월'!AT46+'4월'!AT46+'5월'!AT46+'6월'!AT46+'7월'!AT46+'8월'!AT46+'9월'!AT46+'10월'!AT46+'11월'!AT46+'12월'!AT46</f>
        <v>0</v>
      </c>
      <c r="J80" s="908">
        <f>'1월'!AU46+'2월'!AU46+'3월'!AU46+'4월'!AU46+'5월'!AU46+'6월'!AU46+'7월'!AU46+'8월'!AU46+'9월'!AU46+'10월'!AU46+'11월'!AU46+'12월'!AU46</f>
        <v>0</v>
      </c>
      <c r="K80" s="908">
        <f>'1월'!AV46+'2월'!AV46+'3월'!AV46+'4월'!AV46+'5월'!AV46+'6월'!AV46+'7월'!AV46+'8월'!AV46+'9월'!AV46+'10월'!AV46+'11월'!AV46+'12월'!AV46</f>
        <v>0</v>
      </c>
      <c r="L80" s="908">
        <f>'1월'!AW46+'2월'!AW46+'3월'!AW46+'4월'!AW46+'5월'!AW46+'6월'!AW46+'7월'!AW46+'8월'!AW46+'9월'!AW46+'10월'!AW46+'11월'!AW46+'12월'!AW46</f>
        <v>0</v>
      </c>
      <c r="M80" s="908">
        <f>'1월'!AX46+'2월'!AX46+'3월'!AX46+'4월'!AX46+'5월'!AX46+'6월'!AX46+'7월'!AX46+'8월'!AX46+'9월'!AX46+'10월'!AX46+'11월'!AX46+'12월'!AX46</f>
        <v>0</v>
      </c>
      <c r="N80" s="908">
        <f>'1월'!AY46+'2월'!AY46+'3월'!AY46+'4월'!AY46+'5월'!AY46+'6월'!AY46+'7월'!AY46+'8월'!AY46+'9월'!AY46+'10월'!AY46+'11월'!AY46+'12월'!AY46</f>
        <v>0</v>
      </c>
      <c r="O80" s="908">
        <f>'1월'!AZ46+'2월'!AZ46+'3월'!AZ46+'4월'!AZ46+'5월'!AZ46+'6월'!AZ46+'7월'!AZ46+'8월'!AZ46+'9월'!AZ46+'10월'!AZ46+'11월'!AZ46+'12월'!AZ46</f>
        <v>0</v>
      </c>
      <c r="P80" s="908">
        <f>'1월'!BA46+'2월'!BA46+'3월'!BA46+'4월'!BA46+'5월'!BA46+'6월'!BA46+'7월'!BA46+'8월'!BA46+'9월'!BA46+'10월'!BA46+'11월'!BA46+'12월'!BA46</f>
        <v>0</v>
      </c>
      <c r="Q80" s="908">
        <f>'1월'!BB46+'2월'!BB46+'3월'!BB46+'4월'!BB46+'5월'!BB46+'6월'!BB46+'7월'!BB46+'8월'!BB46+'9월'!BB46+'10월'!BB46+'11월'!BB46+'12월'!BB46</f>
        <v>0</v>
      </c>
      <c r="R80" s="908">
        <f>'1월'!BC46+'2월'!BC46+'3월'!BC46+'4월'!BC46+'5월'!BC46+'6월'!BC46+'7월'!BC46+'8월'!BC46+'9월'!BC46+'10월'!BC46+'11월'!BC46+'12월'!BC46</f>
        <v>0</v>
      </c>
      <c r="S80" s="908">
        <f>'1월'!BD46+'2월'!BD46+'3월'!BD46+'4월'!BD46+'5월'!BD46+'6월'!BD46+'7월'!BD46+'8월'!BD46+'9월'!BD46+'10월'!BD46+'11월'!BD46+'12월'!BD46</f>
        <v>0</v>
      </c>
      <c r="T80" s="908">
        <f>'1월'!BE46+'2월'!BE46+'3월'!BE46+'4월'!BE46+'5월'!BE46+'6월'!BE46+'7월'!BE46+'8월'!BE46+'9월'!BE46+'10월'!BE46+'11월'!BE46+'12월'!BE46</f>
        <v>0</v>
      </c>
      <c r="U80" s="908">
        <f t="shared" si="9"/>
        <v>0</v>
      </c>
      <c r="W80" s="63"/>
    </row>
    <row r="81" spans="1:23" hidden="1">
      <c r="A81" s="220" t="s">
        <v>232</v>
      </c>
      <c r="B81" s="908">
        <f>'1월'!AM47+'2월'!AM47+'3월'!AM47+'4월'!AM47+'5월'!AM47+'6월'!AM47+'7월'!AM47+'8월'!AM47+'9월'!AM47+'10월'!AM47+'11월'!AM47+'12월'!AM47</f>
        <v>0</v>
      </c>
      <c r="C81" s="908">
        <f>'1월'!AN47+'2월'!AN47+'3월'!AN47+'4월'!AN47+'5월'!AN47+'6월'!AN47+'7월'!AN47+'8월'!AN47+'9월'!AN47+'10월'!AN47+'11월'!AN47+'12월'!AN47</f>
        <v>0</v>
      </c>
      <c r="D81" s="908">
        <f>'1월'!AO47+'2월'!AO47+'3월'!AO47+'4월'!AO47+'5월'!AO47+'6월'!AO47+'7월'!AO47+'8월'!AO47+'9월'!AO47+'10월'!AO47+'11월'!AO47+'12월'!AO47</f>
        <v>0</v>
      </c>
      <c r="E81" s="908">
        <f>'1월'!AP47+'2월'!AP47+'3월'!AP47+'4월'!AP47+'5월'!AP47+'6월'!AP47+'7월'!AP47+'8월'!AP47+'9월'!AP47+'10월'!AP47+'11월'!AP47+'12월'!AP47</f>
        <v>0</v>
      </c>
      <c r="F81" s="908">
        <f>'1월'!AQ47+'2월'!AQ47+'3월'!AQ47+'4월'!AQ47+'5월'!AQ47+'6월'!AQ47+'7월'!AQ47+'8월'!AQ47+'9월'!AQ47+'10월'!AQ47+'11월'!AQ47+'12월'!AQ47</f>
        <v>0</v>
      </c>
      <c r="G81" s="908">
        <f>'1월'!AR47+'2월'!AR47+'3월'!AR47+'4월'!AR47+'5월'!AR47+'6월'!AR47+'7월'!AR47+'8월'!AR47+'9월'!AR47+'10월'!AR47+'11월'!AR47+'12월'!AR47</f>
        <v>0</v>
      </c>
      <c r="H81" s="908">
        <f>'1월'!AS47+'2월'!AS47+'3월'!AS47+'4월'!AS47+'5월'!AS47+'6월'!AS47+'7월'!AS47+'8월'!AS47+'9월'!AS47+'10월'!AS47+'11월'!AS47+'12월'!AS47</f>
        <v>0</v>
      </c>
      <c r="I81" s="908">
        <f>'1월'!AT47+'2월'!AT47+'3월'!AT47+'4월'!AT47+'5월'!AT47+'6월'!AT47+'7월'!AT47+'8월'!AT47+'9월'!AT47+'10월'!AT47+'11월'!AT47+'12월'!AT47</f>
        <v>0</v>
      </c>
      <c r="J81" s="908">
        <f>'1월'!AU47+'2월'!AU47+'3월'!AU47+'4월'!AU47+'5월'!AU47+'6월'!AU47+'7월'!AU47+'8월'!AU47+'9월'!AU47+'10월'!AU47+'11월'!AU47+'12월'!AU47</f>
        <v>0</v>
      </c>
      <c r="K81" s="908">
        <f>'1월'!AV47+'2월'!AV47+'3월'!AV47+'4월'!AV47+'5월'!AV47+'6월'!AV47+'7월'!AV47+'8월'!AV47+'9월'!AV47+'10월'!AV47+'11월'!AV47+'12월'!AV47</f>
        <v>0</v>
      </c>
      <c r="L81" s="908">
        <f>'1월'!AW47+'2월'!AW47+'3월'!AW47+'4월'!AW47+'5월'!AW47+'6월'!AW47+'7월'!AW47+'8월'!AW47+'9월'!AW47+'10월'!AW47+'11월'!AW47+'12월'!AW47</f>
        <v>0</v>
      </c>
      <c r="M81" s="908">
        <f>'1월'!AX47+'2월'!AX47+'3월'!AX47+'4월'!AX47+'5월'!AX47+'6월'!AX47+'7월'!AX47+'8월'!AX47+'9월'!AX47+'10월'!AX47+'11월'!AX47+'12월'!AX47</f>
        <v>0</v>
      </c>
      <c r="N81" s="908">
        <f>'1월'!AY47+'2월'!AY47+'3월'!AY47+'4월'!AY47+'5월'!AY47+'6월'!AY47+'7월'!AY47+'8월'!AY47+'9월'!AY47+'10월'!AY47+'11월'!AY47+'12월'!AY47</f>
        <v>0</v>
      </c>
      <c r="O81" s="908">
        <f>'1월'!AZ47+'2월'!AZ47+'3월'!AZ47+'4월'!AZ47+'5월'!AZ47+'6월'!AZ47+'7월'!AZ47+'8월'!AZ47+'9월'!AZ47+'10월'!AZ47+'11월'!AZ47+'12월'!AZ47</f>
        <v>0</v>
      </c>
      <c r="P81" s="908">
        <f>'1월'!BA47+'2월'!BA47+'3월'!BA47+'4월'!BA47+'5월'!BA47+'6월'!BA47+'7월'!BA47+'8월'!BA47+'9월'!BA47+'10월'!BA47+'11월'!BA47+'12월'!BA47</f>
        <v>0</v>
      </c>
      <c r="Q81" s="908">
        <f>'1월'!BB47+'2월'!BB47+'3월'!BB47+'4월'!BB47+'5월'!BB47+'6월'!BB47+'7월'!BB47+'8월'!BB47+'9월'!BB47+'10월'!BB47+'11월'!BB47+'12월'!BB47</f>
        <v>0</v>
      </c>
      <c r="R81" s="908">
        <f>'1월'!BC47+'2월'!BC47+'3월'!BC47+'4월'!BC47+'5월'!BC47+'6월'!BC47+'7월'!BC47+'8월'!BC47+'9월'!BC47+'10월'!BC47+'11월'!BC47+'12월'!BC47</f>
        <v>0</v>
      </c>
      <c r="S81" s="908">
        <f>'1월'!BD47+'2월'!BD47+'3월'!BD47+'4월'!BD47+'5월'!BD47+'6월'!BD47+'7월'!BD47+'8월'!BD47+'9월'!BD47+'10월'!BD47+'11월'!BD47+'12월'!BD47</f>
        <v>0</v>
      </c>
      <c r="T81" s="908">
        <f>'1월'!BE47+'2월'!BE47+'3월'!BE47+'4월'!BE47+'5월'!BE47+'6월'!BE47+'7월'!BE47+'8월'!BE47+'9월'!BE47+'10월'!BE47+'11월'!BE47+'12월'!BE47</f>
        <v>0</v>
      </c>
      <c r="U81" s="908">
        <f t="shared" si="9"/>
        <v>0</v>
      </c>
      <c r="W81" s="63"/>
    </row>
    <row r="82" spans="1:23" hidden="1">
      <c r="A82" s="220" t="s">
        <v>233</v>
      </c>
      <c r="B82" s="908">
        <f>'1월'!AM48+'2월'!AM48+'3월'!AM48+'4월'!AM48+'5월'!AM48+'6월'!AM48+'7월'!AM48+'8월'!AM48+'9월'!AM48+'10월'!AM48+'11월'!AM48+'12월'!AM48</f>
        <v>0</v>
      </c>
      <c r="C82" s="908">
        <f>'1월'!AN48+'2월'!AN48+'3월'!AN48+'4월'!AN48+'5월'!AN48+'6월'!AN48+'7월'!AN48+'8월'!AN48+'9월'!AN48+'10월'!AN48+'11월'!AN48+'12월'!AN48</f>
        <v>0</v>
      </c>
      <c r="D82" s="908">
        <f>'1월'!AO48+'2월'!AO48+'3월'!AO48+'4월'!AO48+'5월'!AO48+'6월'!AO48+'7월'!AO48+'8월'!AO48+'9월'!AO48+'10월'!AO48+'11월'!AO48+'12월'!AO48</f>
        <v>0</v>
      </c>
      <c r="E82" s="908">
        <f>'1월'!AP48+'2월'!AP48+'3월'!AP48+'4월'!AP48+'5월'!AP48+'6월'!AP48+'7월'!AP48+'8월'!AP48+'9월'!AP48+'10월'!AP48+'11월'!AP48+'12월'!AP48</f>
        <v>0</v>
      </c>
      <c r="F82" s="908">
        <f>'1월'!AQ48+'2월'!AQ48+'3월'!AQ48+'4월'!AQ48+'5월'!AQ48+'6월'!AQ48+'7월'!AQ48+'8월'!AQ48+'9월'!AQ48+'10월'!AQ48+'11월'!AQ48+'12월'!AQ48</f>
        <v>0</v>
      </c>
      <c r="G82" s="908">
        <f>'1월'!AR48+'2월'!AR48+'3월'!AR48+'4월'!AR48+'5월'!AR48+'6월'!AR48+'7월'!AR48+'8월'!AR48+'9월'!AR48+'10월'!AR48+'11월'!AR48+'12월'!AR48</f>
        <v>0</v>
      </c>
      <c r="H82" s="908">
        <f>'1월'!AS48+'2월'!AS48+'3월'!AS48+'4월'!AS48+'5월'!AS48+'6월'!AS48+'7월'!AS48+'8월'!AS48+'9월'!AS48+'10월'!AS48+'11월'!AS48+'12월'!AS48</f>
        <v>0</v>
      </c>
      <c r="I82" s="908">
        <f>'1월'!AT48+'2월'!AT48+'3월'!AT48+'4월'!AT48+'5월'!AT48+'6월'!AT48+'7월'!AT48+'8월'!AT48+'9월'!AT48+'10월'!AT48+'11월'!AT48+'12월'!AT48</f>
        <v>0</v>
      </c>
      <c r="J82" s="908">
        <f>'1월'!AU48+'2월'!AU48+'3월'!AU48+'4월'!AU48+'5월'!AU48+'6월'!AU48+'7월'!AU48+'8월'!AU48+'9월'!AU48+'10월'!AU48+'11월'!AU48+'12월'!AU48</f>
        <v>0</v>
      </c>
      <c r="K82" s="908">
        <f>'1월'!AV48+'2월'!AV48+'3월'!AV48+'4월'!AV48+'5월'!AV48+'6월'!AV48+'7월'!AV48+'8월'!AV48+'9월'!AV48+'10월'!AV48+'11월'!AV48+'12월'!AV48</f>
        <v>0</v>
      </c>
      <c r="L82" s="908">
        <f>'1월'!AW48+'2월'!AW48+'3월'!AW48+'4월'!AW48+'5월'!AW48+'6월'!AW48+'7월'!AW48+'8월'!AW48+'9월'!AW48+'10월'!AW48+'11월'!AW48+'12월'!AW48</f>
        <v>2</v>
      </c>
      <c r="M82" s="908">
        <f>'1월'!AX48+'2월'!AX48+'3월'!AX48+'4월'!AX48+'5월'!AX48+'6월'!AX48+'7월'!AX48+'8월'!AX48+'9월'!AX48+'10월'!AX48+'11월'!AX48+'12월'!AX48</f>
        <v>0</v>
      </c>
      <c r="N82" s="908">
        <f>'1월'!AY48+'2월'!AY48+'3월'!AY48+'4월'!AY48+'5월'!AY48+'6월'!AY48+'7월'!AY48+'8월'!AY48+'9월'!AY48+'10월'!AY48+'11월'!AY48+'12월'!AY48</f>
        <v>0</v>
      </c>
      <c r="O82" s="908">
        <f>'1월'!AZ48+'2월'!AZ48+'3월'!AZ48+'4월'!AZ48+'5월'!AZ48+'6월'!AZ48+'7월'!AZ48+'8월'!AZ48+'9월'!AZ48+'10월'!AZ48+'11월'!AZ48+'12월'!AZ48</f>
        <v>0</v>
      </c>
      <c r="P82" s="908">
        <f>'1월'!BA48+'2월'!BA48+'3월'!BA48+'4월'!BA48+'5월'!BA48+'6월'!BA48+'7월'!BA48+'8월'!BA48+'9월'!BA48+'10월'!BA48+'11월'!BA48+'12월'!BA48</f>
        <v>0</v>
      </c>
      <c r="Q82" s="908">
        <f>'1월'!BB48+'2월'!BB48+'3월'!BB48+'4월'!BB48+'5월'!BB48+'6월'!BB48+'7월'!BB48+'8월'!BB48+'9월'!BB48+'10월'!BB48+'11월'!BB48+'12월'!BB48</f>
        <v>0</v>
      </c>
      <c r="R82" s="908">
        <f>'1월'!BC48+'2월'!BC48+'3월'!BC48+'4월'!BC48+'5월'!BC48+'6월'!BC48+'7월'!BC48+'8월'!BC48+'9월'!BC48+'10월'!BC48+'11월'!BC48+'12월'!BC48</f>
        <v>0</v>
      </c>
      <c r="S82" s="908">
        <f>'1월'!BD48+'2월'!BD48+'3월'!BD48+'4월'!BD48+'5월'!BD48+'6월'!BD48+'7월'!BD48+'8월'!BD48+'9월'!BD48+'10월'!BD48+'11월'!BD48+'12월'!BD48</f>
        <v>0</v>
      </c>
      <c r="T82" s="908">
        <f>'1월'!BE48+'2월'!BE48+'3월'!BE48+'4월'!BE48+'5월'!BE48+'6월'!BE48+'7월'!BE48+'8월'!BE48+'9월'!BE48+'10월'!BE48+'11월'!BE48+'12월'!BE48</f>
        <v>0</v>
      </c>
      <c r="U82" s="908">
        <f t="shared" si="9"/>
        <v>2</v>
      </c>
      <c r="W82" s="63"/>
    </row>
    <row r="83" spans="1:23" hidden="1">
      <c r="A83" s="220" t="s">
        <v>234</v>
      </c>
      <c r="B83" s="908">
        <f>'1월'!AM49+'2월'!AM49+'3월'!AM49+'4월'!AM49+'5월'!AM49+'6월'!AM49+'7월'!AM49+'8월'!AM49+'9월'!AM49+'10월'!AM49+'11월'!AM49+'12월'!AM49</f>
        <v>0</v>
      </c>
      <c r="C83" s="908">
        <f>'1월'!AN49+'2월'!AN49+'3월'!AN49+'4월'!AN49+'5월'!AN49+'6월'!AN49+'7월'!AN49+'8월'!AN49+'9월'!AN49+'10월'!AN49+'11월'!AN49+'12월'!AN49</f>
        <v>0</v>
      </c>
      <c r="D83" s="908">
        <f>'1월'!AO49+'2월'!AO49+'3월'!AO49+'4월'!AO49+'5월'!AO49+'6월'!AO49+'7월'!AO49+'8월'!AO49+'9월'!AO49+'10월'!AO49+'11월'!AO49+'12월'!AO49</f>
        <v>0</v>
      </c>
      <c r="E83" s="908">
        <f>'1월'!AP49+'2월'!AP49+'3월'!AP49+'4월'!AP49+'5월'!AP49+'6월'!AP49+'7월'!AP49+'8월'!AP49+'9월'!AP49+'10월'!AP49+'11월'!AP49+'12월'!AP49</f>
        <v>0</v>
      </c>
      <c r="F83" s="908">
        <f>'1월'!AQ49+'2월'!AQ49+'3월'!AQ49+'4월'!AQ49+'5월'!AQ49+'6월'!AQ49+'7월'!AQ49+'8월'!AQ49+'9월'!AQ49+'10월'!AQ49+'11월'!AQ49+'12월'!AQ49</f>
        <v>0</v>
      </c>
      <c r="G83" s="908">
        <f>'1월'!AR49+'2월'!AR49+'3월'!AR49+'4월'!AR49+'5월'!AR49+'6월'!AR49+'7월'!AR49+'8월'!AR49+'9월'!AR49+'10월'!AR49+'11월'!AR49+'12월'!AR49</f>
        <v>0</v>
      </c>
      <c r="H83" s="908">
        <f>'1월'!AS49+'2월'!AS49+'3월'!AS49+'4월'!AS49+'5월'!AS49+'6월'!AS49+'7월'!AS49+'8월'!AS49+'9월'!AS49+'10월'!AS49+'11월'!AS49+'12월'!AS49</f>
        <v>0</v>
      </c>
      <c r="I83" s="908">
        <f>'1월'!AT49+'2월'!AT49+'3월'!AT49+'4월'!AT49+'5월'!AT49+'6월'!AT49+'7월'!AT49+'8월'!AT49+'9월'!AT49+'10월'!AT49+'11월'!AT49+'12월'!AT49</f>
        <v>0</v>
      </c>
      <c r="J83" s="908">
        <f>'1월'!AU49+'2월'!AU49+'3월'!AU49+'4월'!AU49+'5월'!AU49+'6월'!AU49+'7월'!AU49+'8월'!AU49+'9월'!AU49+'10월'!AU49+'11월'!AU49+'12월'!AU49</f>
        <v>0</v>
      </c>
      <c r="K83" s="908">
        <f>'1월'!AV49+'2월'!AV49+'3월'!AV49+'4월'!AV49+'5월'!AV49+'6월'!AV49+'7월'!AV49+'8월'!AV49+'9월'!AV49+'10월'!AV49+'11월'!AV49+'12월'!AV49</f>
        <v>0</v>
      </c>
      <c r="L83" s="908">
        <f>'1월'!AW49+'2월'!AW49+'3월'!AW49+'4월'!AW49+'5월'!AW49+'6월'!AW49+'7월'!AW49+'8월'!AW49+'9월'!AW49+'10월'!AW49+'11월'!AW49+'12월'!AW49</f>
        <v>0</v>
      </c>
      <c r="M83" s="908">
        <f>'1월'!AX49+'2월'!AX49+'3월'!AX49+'4월'!AX49+'5월'!AX49+'6월'!AX49+'7월'!AX49+'8월'!AX49+'9월'!AX49+'10월'!AX49+'11월'!AX49+'12월'!AX49</f>
        <v>0</v>
      </c>
      <c r="N83" s="908">
        <f>'1월'!AY49+'2월'!AY49+'3월'!AY49+'4월'!AY49+'5월'!AY49+'6월'!AY49+'7월'!AY49+'8월'!AY49+'9월'!AY49+'10월'!AY49+'11월'!AY49+'12월'!AY49</f>
        <v>0</v>
      </c>
      <c r="O83" s="908">
        <f>'1월'!AZ49+'2월'!AZ49+'3월'!AZ49+'4월'!AZ49+'5월'!AZ49+'6월'!AZ49+'7월'!AZ49+'8월'!AZ49+'9월'!AZ49+'10월'!AZ49+'11월'!AZ49+'12월'!AZ49</f>
        <v>0</v>
      </c>
      <c r="P83" s="908">
        <f>'1월'!BA49+'2월'!BA49+'3월'!BA49+'4월'!BA49+'5월'!BA49+'6월'!BA49+'7월'!BA49+'8월'!BA49+'9월'!BA49+'10월'!BA49+'11월'!BA49+'12월'!BA49</f>
        <v>0</v>
      </c>
      <c r="Q83" s="908">
        <f>'1월'!BB49+'2월'!BB49+'3월'!BB49+'4월'!BB49+'5월'!BB49+'6월'!BB49+'7월'!BB49+'8월'!BB49+'9월'!BB49+'10월'!BB49+'11월'!BB49+'12월'!BB49</f>
        <v>0</v>
      </c>
      <c r="R83" s="908">
        <f>'1월'!BC49+'2월'!BC49+'3월'!BC49+'4월'!BC49+'5월'!BC49+'6월'!BC49+'7월'!BC49+'8월'!BC49+'9월'!BC49+'10월'!BC49+'11월'!BC49+'12월'!BC49</f>
        <v>0</v>
      </c>
      <c r="S83" s="908">
        <f>'1월'!BD49+'2월'!BD49+'3월'!BD49+'4월'!BD49+'5월'!BD49+'6월'!BD49+'7월'!BD49+'8월'!BD49+'9월'!BD49+'10월'!BD49+'11월'!BD49+'12월'!BD49</f>
        <v>0</v>
      </c>
      <c r="T83" s="908">
        <f>'1월'!BE49+'2월'!BE49+'3월'!BE49+'4월'!BE49+'5월'!BE49+'6월'!BE49+'7월'!BE49+'8월'!BE49+'9월'!BE49+'10월'!BE49+'11월'!BE49+'12월'!BE49</f>
        <v>0</v>
      </c>
      <c r="U83" s="908">
        <f t="shared" si="9"/>
        <v>0</v>
      </c>
      <c r="W83" s="63"/>
    </row>
    <row r="84" spans="1:23" hidden="1">
      <c r="A84" s="220" t="s">
        <v>235</v>
      </c>
      <c r="B84" s="908">
        <f>'1월'!AM50+'2월'!AM50+'3월'!AM50+'4월'!AM50+'5월'!AM50+'6월'!AM50+'7월'!AM50+'8월'!AM50+'9월'!AM50+'10월'!AM50+'11월'!AM50+'12월'!AM50</f>
        <v>0</v>
      </c>
      <c r="C84" s="908">
        <f>'1월'!AN50+'2월'!AN50+'3월'!AN50+'4월'!AN50+'5월'!AN50+'6월'!AN50+'7월'!AN50+'8월'!AN50+'9월'!AN50+'10월'!AN50+'11월'!AN50+'12월'!AN50</f>
        <v>0</v>
      </c>
      <c r="D84" s="908">
        <f>'1월'!AO50+'2월'!AO50+'3월'!AO50+'4월'!AO50+'5월'!AO50+'6월'!AO50+'7월'!AO50+'8월'!AO50+'9월'!AO50+'10월'!AO50+'11월'!AO50+'12월'!AO50</f>
        <v>0</v>
      </c>
      <c r="E84" s="908">
        <f>'1월'!AP50+'2월'!AP50+'3월'!AP50+'4월'!AP50+'5월'!AP50+'6월'!AP50+'7월'!AP50+'8월'!AP50+'9월'!AP50+'10월'!AP50+'11월'!AP50+'12월'!AP50</f>
        <v>0</v>
      </c>
      <c r="F84" s="908">
        <f>'1월'!AQ50+'2월'!AQ50+'3월'!AQ50+'4월'!AQ50+'5월'!AQ50+'6월'!AQ50+'7월'!AQ50+'8월'!AQ50+'9월'!AQ50+'10월'!AQ50+'11월'!AQ50+'12월'!AQ50</f>
        <v>0</v>
      </c>
      <c r="G84" s="908">
        <f>'1월'!AR50+'2월'!AR50+'3월'!AR50+'4월'!AR50+'5월'!AR50+'6월'!AR50+'7월'!AR50+'8월'!AR50+'9월'!AR50+'10월'!AR50+'11월'!AR50+'12월'!AR50</f>
        <v>0</v>
      </c>
      <c r="H84" s="908">
        <f>'1월'!AS50+'2월'!AS50+'3월'!AS50+'4월'!AS50+'5월'!AS50+'6월'!AS50+'7월'!AS50+'8월'!AS50+'9월'!AS50+'10월'!AS50+'11월'!AS50+'12월'!AS50</f>
        <v>0</v>
      </c>
      <c r="I84" s="908">
        <f>'1월'!AT50+'2월'!AT50+'3월'!AT50+'4월'!AT50+'5월'!AT50+'6월'!AT50+'7월'!AT50+'8월'!AT50+'9월'!AT50+'10월'!AT50+'11월'!AT50+'12월'!AT50</f>
        <v>0</v>
      </c>
      <c r="J84" s="908">
        <f>'1월'!AU50+'2월'!AU50+'3월'!AU50+'4월'!AU50+'5월'!AU50+'6월'!AU50+'7월'!AU50+'8월'!AU50+'9월'!AU50+'10월'!AU50+'11월'!AU50+'12월'!AU50</f>
        <v>0</v>
      </c>
      <c r="K84" s="908">
        <f>'1월'!AV50+'2월'!AV50+'3월'!AV50+'4월'!AV50+'5월'!AV50+'6월'!AV50+'7월'!AV50+'8월'!AV50+'9월'!AV50+'10월'!AV50+'11월'!AV50+'12월'!AV50</f>
        <v>0</v>
      </c>
      <c r="L84" s="908">
        <f>'1월'!AW50+'2월'!AW50+'3월'!AW50+'4월'!AW50+'5월'!AW50+'6월'!AW50+'7월'!AW50+'8월'!AW50+'9월'!AW50+'10월'!AW50+'11월'!AW50+'12월'!AW50</f>
        <v>0</v>
      </c>
      <c r="M84" s="908">
        <f>'1월'!AX50+'2월'!AX50+'3월'!AX50+'4월'!AX50+'5월'!AX50+'6월'!AX50+'7월'!AX50+'8월'!AX50+'9월'!AX50+'10월'!AX50+'11월'!AX50+'12월'!AX50</f>
        <v>0</v>
      </c>
      <c r="N84" s="908">
        <f>'1월'!AY50+'2월'!AY50+'3월'!AY50+'4월'!AY50+'5월'!AY50+'6월'!AY50+'7월'!AY50+'8월'!AY50+'9월'!AY50+'10월'!AY50+'11월'!AY50+'12월'!AY50</f>
        <v>0</v>
      </c>
      <c r="O84" s="908">
        <f>'1월'!AZ50+'2월'!AZ50+'3월'!AZ50+'4월'!AZ50+'5월'!AZ50+'6월'!AZ50+'7월'!AZ50+'8월'!AZ50+'9월'!AZ50+'10월'!AZ50+'11월'!AZ50+'12월'!AZ50</f>
        <v>0</v>
      </c>
      <c r="P84" s="908">
        <f>'1월'!BA50+'2월'!BA50+'3월'!BA50+'4월'!BA50+'5월'!BA50+'6월'!BA50+'7월'!BA50+'8월'!BA50+'9월'!BA50+'10월'!BA50+'11월'!BA50+'12월'!BA50</f>
        <v>0</v>
      </c>
      <c r="Q84" s="908">
        <f>'1월'!BB50+'2월'!BB50+'3월'!BB50+'4월'!BB50+'5월'!BB50+'6월'!BB50+'7월'!BB50+'8월'!BB50+'9월'!BB50+'10월'!BB50+'11월'!BB50+'12월'!BB50</f>
        <v>0</v>
      </c>
      <c r="R84" s="908">
        <f>'1월'!BC50+'2월'!BC50+'3월'!BC50+'4월'!BC50+'5월'!BC50+'6월'!BC50+'7월'!BC50+'8월'!BC50+'9월'!BC50+'10월'!BC50+'11월'!BC50+'12월'!BC50</f>
        <v>0</v>
      </c>
      <c r="S84" s="908">
        <f>'1월'!BD50+'2월'!BD50+'3월'!BD50+'4월'!BD50+'5월'!BD50+'6월'!BD50+'7월'!BD50+'8월'!BD50+'9월'!BD50+'10월'!BD50+'11월'!BD50+'12월'!BD50</f>
        <v>0</v>
      </c>
      <c r="T84" s="908">
        <f>'1월'!BE50+'2월'!BE50+'3월'!BE50+'4월'!BE50+'5월'!BE50+'6월'!BE50+'7월'!BE50+'8월'!BE50+'9월'!BE50+'10월'!BE50+'11월'!BE50+'12월'!BE50</f>
        <v>0</v>
      </c>
      <c r="U84" s="908">
        <f t="shared" si="9"/>
        <v>0</v>
      </c>
      <c r="W84" s="63"/>
    </row>
    <row r="85" spans="1:23" hidden="1">
      <c r="A85" s="220" t="s">
        <v>236</v>
      </c>
      <c r="B85" s="908">
        <f>'1월'!AM51+'2월'!AM51+'3월'!AM51+'4월'!AM51+'5월'!AM51+'6월'!AM51+'7월'!AM51+'8월'!AM51+'9월'!AM51+'10월'!AM51+'11월'!AM51+'12월'!AM51</f>
        <v>0</v>
      </c>
      <c r="C85" s="908">
        <f>'1월'!AN51+'2월'!AN51+'3월'!AN51+'4월'!AN51+'5월'!AN51+'6월'!AN51+'7월'!AN51+'8월'!AN51+'9월'!AN51+'10월'!AN51+'11월'!AN51+'12월'!AN51</f>
        <v>0</v>
      </c>
      <c r="D85" s="908">
        <f>'1월'!AO51+'2월'!AO51+'3월'!AO51+'4월'!AO51+'5월'!AO51+'6월'!AO51+'7월'!AO51+'8월'!AO51+'9월'!AO51+'10월'!AO51+'11월'!AO51+'12월'!AO51</f>
        <v>0</v>
      </c>
      <c r="E85" s="908">
        <f>'1월'!AP51+'2월'!AP51+'3월'!AP51+'4월'!AP51+'5월'!AP51+'6월'!AP51+'7월'!AP51+'8월'!AP51+'9월'!AP51+'10월'!AP51+'11월'!AP51+'12월'!AP51</f>
        <v>0</v>
      </c>
      <c r="F85" s="908">
        <f>'1월'!AQ51+'2월'!AQ51+'3월'!AQ51+'4월'!AQ51+'5월'!AQ51+'6월'!AQ51+'7월'!AQ51+'8월'!AQ51+'9월'!AQ51+'10월'!AQ51+'11월'!AQ51+'12월'!AQ51</f>
        <v>0</v>
      </c>
      <c r="G85" s="908">
        <f>'1월'!AR51+'2월'!AR51+'3월'!AR51+'4월'!AR51+'5월'!AR51+'6월'!AR51+'7월'!AR51+'8월'!AR51+'9월'!AR51+'10월'!AR51+'11월'!AR51+'12월'!AR51</f>
        <v>0</v>
      </c>
      <c r="H85" s="908">
        <f>'1월'!AS51+'2월'!AS51+'3월'!AS51+'4월'!AS51+'5월'!AS51+'6월'!AS51+'7월'!AS51+'8월'!AS51+'9월'!AS51+'10월'!AS51+'11월'!AS51+'12월'!AS51</f>
        <v>0</v>
      </c>
      <c r="I85" s="908">
        <f>'1월'!AT51+'2월'!AT51+'3월'!AT51+'4월'!AT51+'5월'!AT51+'6월'!AT51+'7월'!AT51+'8월'!AT51+'9월'!AT51+'10월'!AT51+'11월'!AT51+'12월'!AT51</f>
        <v>0</v>
      </c>
      <c r="J85" s="908">
        <f>'1월'!AU51+'2월'!AU51+'3월'!AU51+'4월'!AU51+'5월'!AU51+'6월'!AU51+'7월'!AU51+'8월'!AU51+'9월'!AU51+'10월'!AU51+'11월'!AU51+'12월'!AU51</f>
        <v>0</v>
      </c>
      <c r="K85" s="908">
        <f>'1월'!AV51+'2월'!AV51+'3월'!AV51+'4월'!AV51+'5월'!AV51+'6월'!AV51+'7월'!AV51+'8월'!AV51+'9월'!AV51+'10월'!AV51+'11월'!AV51+'12월'!AV51</f>
        <v>0</v>
      </c>
      <c r="L85" s="908">
        <f>'1월'!AW51+'2월'!AW51+'3월'!AW51+'4월'!AW51+'5월'!AW51+'6월'!AW51+'7월'!AW51+'8월'!AW51+'9월'!AW51+'10월'!AW51+'11월'!AW51+'12월'!AW51</f>
        <v>0</v>
      </c>
      <c r="M85" s="908">
        <f>'1월'!AX51+'2월'!AX51+'3월'!AX51+'4월'!AX51+'5월'!AX51+'6월'!AX51+'7월'!AX51+'8월'!AX51+'9월'!AX51+'10월'!AX51+'11월'!AX51+'12월'!AX51</f>
        <v>0</v>
      </c>
      <c r="N85" s="908">
        <f>'1월'!AY51+'2월'!AY51+'3월'!AY51+'4월'!AY51+'5월'!AY51+'6월'!AY51+'7월'!AY51+'8월'!AY51+'9월'!AY51+'10월'!AY51+'11월'!AY51+'12월'!AY51</f>
        <v>0</v>
      </c>
      <c r="O85" s="908">
        <f>'1월'!AZ51+'2월'!AZ51+'3월'!AZ51+'4월'!AZ51+'5월'!AZ51+'6월'!AZ51+'7월'!AZ51+'8월'!AZ51+'9월'!AZ51+'10월'!AZ51+'11월'!AZ51+'12월'!AZ51</f>
        <v>0</v>
      </c>
      <c r="P85" s="908">
        <f>'1월'!BA51+'2월'!BA51+'3월'!BA51+'4월'!BA51+'5월'!BA51+'6월'!BA51+'7월'!BA51+'8월'!BA51+'9월'!BA51+'10월'!BA51+'11월'!BA51+'12월'!BA51</f>
        <v>0</v>
      </c>
      <c r="Q85" s="908">
        <f>'1월'!BB51+'2월'!BB51+'3월'!BB51+'4월'!BB51+'5월'!BB51+'6월'!BB51+'7월'!BB51+'8월'!BB51+'9월'!BB51+'10월'!BB51+'11월'!BB51+'12월'!BB51</f>
        <v>0</v>
      </c>
      <c r="R85" s="908">
        <f>'1월'!BC51+'2월'!BC51+'3월'!BC51+'4월'!BC51+'5월'!BC51+'6월'!BC51+'7월'!BC51+'8월'!BC51+'9월'!BC51+'10월'!BC51+'11월'!BC51+'12월'!BC51</f>
        <v>0</v>
      </c>
      <c r="S85" s="908">
        <f>'1월'!BD51+'2월'!BD51+'3월'!BD51+'4월'!BD51+'5월'!BD51+'6월'!BD51+'7월'!BD51+'8월'!BD51+'9월'!BD51+'10월'!BD51+'11월'!BD51+'12월'!BD51</f>
        <v>0</v>
      </c>
      <c r="T85" s="908">
        <f>'1월'!BE51+'2월'!BE51+'3월'!BE51+'4월'!BE51+'5월'!BE51+'6월'!BE51+'7월'!BE51+'8월'!BE51+'9월'!BE51+'10월'!BE51+'11월'!BE51+'12월'!BE51</f>
        <v>0</v>
      </c>
      <c r="U85" s="908">
        <f t="shared" si="9"/>
        <v>0</v>
      </c>
      <c r="W85" s="63"/>
    </row>
    <row r="86" spans="1:23" hidden="1">
      <c r="A86" s="220" t="s">
        <v>237</v>
      </c>
      <c r="B86" s="908">
        <f>'1월'!AM52+'2월'!AM52+'3월'!AM52+'4월'!AM52+'5월'!AM52+'6월'!AM52+'7월'!AM52+'8월'!AM52+'9월'!AM52+'10월'!AM52+'11월'!AM52+'12월'!AM52</f>
        <v>0</v>
      </c>
      <c r="C86" s="908">
        <f>'1월'!AN52+'2월'!AN52+'3월'!AN52+'4월'!AN52+'5월'!AN52+'6월'!AN52+'7월'!AN52+'8월'!AN52+'9월'!AN52+'10월'!AN52+'11월'!AN52+'12월'!AN52</f>
        <v>0</v>
      </c>
      <c r="D86" s="908">
        <f>'1월'!AO52+'2월'!AO52+'3월'!AO52+'4월'!AO52+'5월'!AO52+'6월'!AO52+'7월'!AO52+'8월'!AO52+'9월'!AO52+'10월'!AO52+'11월'!AO52+'12월'!AO52</f>
        <v>0</v>
      </c>
      <c r="E86" s="908">
        <f>'1월'!AP52+'2월'!AP52+'3월'!AP52+'4월'!AP52+'5월'!AP52+'6월'!AP52+'7월'!AP52+'8월'!AP52+'9월'!AP52+'10월'!AP52+'11월'!AP52+'12월'!AP52</f>
        <v>0</v>
      </c>
      <c r="F86" s="908">
        <f>'1월'!AQ52+'2월'!AQ52+'3월'!AQ52+'4월'!AQ52+'5월'!AQ52+'6월'!AQ52+'7월'!AQ52+'8월'!AQ52+'9월'!AQ52+'10월'!AQ52+'11월'!AQ52+'12월'!AQ52</f>
        <v>0</v>
      </c>
      <c r="G86" s="908">
        <f>'1월'!AR52+'2월'!AR52+'3월'!AR52+'4월'!AR52+'5월'!AR52+'6월'!AR52+'7월'!AR52+'8월'!AR52+'9월'!AR52+'10월'!AR52+'11월'!AR52+'12월'!AR52</f>
        <v>0</v>
      </c>
      <c r="H86" s="908">
        <f>'1월'!AS52+'2월'!AS52+'3월'!AS52+'4월'!AS52+'5월'!AS52+'6월'!AS52+'7월'!AS52+'8월'!AS52+'9월'!AS52+'10월'!AS52+'11월'!AS52+'12월'!AS52</f>
        <v>0</v>
      </c>
      <c r="I86" s="908">
        <f>'1월'!AT52+'2월'!AT52+'3월'!AT52+'4월'!AT52+'5월'!AT52+'6월'!AT52+'7월'!AT52+'8월'!AT52+'9월'!AT52+'10월'!AT52+'11월'!AT52+'12월'!AT52</f>
        <v>0</v>
      </c>
      <c r="J86" s="908">
        <f>'1월'!AU52+'2월'!AU52+'3월'!AU52+'4월'!AU52+'5월'!AU52+'6월'!AU52+'7월'!AU52+'8월'!AU52+'9월'!AU52+'10월'!AU52+'11월'!AU52+'12월'!AU52</f>
        <v>0</v>
      </c>
      <c r="K86" s="908">
        <f>'1월'!AV52+'2월'!AV52+'3월'!AV52+'4월'!AV52+'5월'!AV52+'6월'!AV52+'7월'!AV52+'8월'!AV52+'9월'!AV52+'10월'!AV52+'11월'!AV52+'12월'!AV52</f>
        <v>0</v>
      </c>
      <c r="L86" s="908">
        <f>'1월'!AW52+'2월'!AW52+'3월'!AW52+'4월'!AW52+'5월'!AW52+'6월'!AW52+'7월'!AW52+'8월'!AW52+'9월'!AW52+'10월'!AW52+'11월'!AW52+'12월'!AW52</f>
        <v>0</v>
      </c>
      <c r="M86" s="908">
        <f>'1월'!AX52+'2월'!AX52+'3월'!AX52+'4월'!AX52+'5월'!AX52+'6월'!AX52+'7월'!AX52+'8월'!AX52+'9월'!AX52+'10월'!AX52+'11월'!AX52+'12월'!AX52</f>
        <v>0</v>
      </c>
      <c r="N86" s="908">
        <f>'1월'!AY52+'2월'!AY52+'3월'!AY52+'4월'!AY52+'5월'!AY52+'6월'!AY52+'7월'!AY52+'8월'!AY52+'9월'!AY52+'10월'!AY52+'11월'!AY52+'12월'!AY52</f>
        <v>0</v>
      </c>
      <c r="O86" s="908">
        <f>'1월'!AZ52+'2월'!AZ52+'3월'!AZ52+'4월'!AZ52+'5월'!AZ52+'6월'!AZ52+'7월'!AZ52+'8월'!AZ52+'9월'!AZ52+'10월'!AZ52+'11월'!AZ52+'12월'!AZ52</f>
        <v>0</v>
      </c>
      <c r="P86" s="908">
        <f>'1월'!BA52+'2월'!BA52+'3월'!BA52+'4월'!BA52+'5월'!BA52+'6월'!BA52+'7월'!BA52+'8월'!BA52+'9월'!BA52+'10월'!BA52+'11월'!BA52+'12월'!BA52</f>
        <v>0</v>
      </c>
      <c r="Q86" s="908">
        <f>'1월'!BB52+'2월'!BB52+'3월'!BB52+'4월'!BB52+'5월'!BB52+'6월'!BB52+'7월'!BB52+'8월'!BB52+'9월'!BB52+'10월'!BB52+'11월'!BB52+'12월'!BB52</f>
        <v>0</v>
      </c>
      <c r="R86" s="908">
        <f>'1월'!BC52+'2월'!BC52+'3월'!BC52+'4월'!BC52+'5월'!BC52+'6월'!BC52+'7월'!BC52+'8월'!BC52+'9월'!BC52+'10월'!BC52+'11월'!BC52+'12월'!BC52</f>
        <v>0</v>
      </c>
      <c r="S86" s="908">
        <f>'1월'!BD52+'2월'!BD52+'3월'!BD52+'4월'!BD52+'5월'!BD52+'6월'!BD52+'7월'!BD52+'8월'!BD52+'9월'!BD52+'10월'!BD52+'11월'!BD52+'12월'!BD52</f>
        <v>0</v>
      </c>
      <c r="T86" s="908">
        <f>'1월'!BE52+'2월'!BE52+'3월'!BE52+'4월'!BE52+'5월'!BE52+'6월'!BE52+'7월'!BE52+'8월'!BE52+'9월'!BE52+'10월'!BE52+'11월'!BE52+'12월'!BE52</f>
        <v>0</v>
      </c>
      <c r="U86" s="908">
        <f t="shared" si="9"/>
        <v>0</v>
      </c>
      <c r="W86" s="63"/>
    </row>
    <row r="87" spans="1:23" hidden="1">
      <c r="A87" s="220" t="s">
        <v>238</v>
      </c>
      <c r="B87" s="908">
        <f>'1월'!AM53+'2월'!AM53+'3월'!AM53+'4월'!AM53+'5월'!AM53+'6월'!AM53+'7월'!AM53+'8월'!AM53+'9월'!AM53+'10월'!AM53+'11월'!AM53+'12월'!AM53</f>
        <v>0</v>
      </c>
      <c r="C87" s="908">
        <f>'1월'!AN53+'2월'!AN53+'3월'!AN53+'4월'!AN53+'5월'!AN53+'6월'!AN53+'7월'!AN53+'8월'!AN53+'9월'!AN53+'10월'!AN53+'11월'!AN53+'12월'!AN53</f>
        <v>0</v>
      </c>
      <c r="D87" s="908">
        <f>'1월'!AO53+'2월'!AO53+'3월'!AO53+'4월'!AO53+'5월'!AO53+'6월'!AO53+'7월'!AO53+'8월'!AO53+'9월'!AO53+'10월'!AO53+'11월'!AO53+'12월'!AO53</f>
        <v>0</v>
      </c>
      <c r="E87" s="908">
        <f>'1월'!AP53+'2월'!AP53+'3월'!AP53+'4월'!AP53+'5월'!AP53+'6월'!AP53+'7월'!AP53+'8월'!AP53+'9월'!AP53+'10월'!AP53+'11월'!AP53+'12월'!AP53</f>
        <v>0</v>
      </c>
      <c r="F87" s="908">
        <f>'1월'!AQ53+'2월'!AQ53+'3월'!AQ53+'4월'!AQ53+'5월'!AQ53+'6월'!AQ53+'7월'!AQ53+'8월'!AQ53+'9월'!AQ53+'10월'!AQ53+'11월'!AQ53+'12월'!AQ53</f>
        <v>0</v>
      </c>
      <c r="G87" s="908">
        <f>'1월'!AR53+'2월'!AR53+'3월'!AR53+'4월'!AR53+'5월'!AR53+'6월'!AR53+'7월'!AR53+'8월'!AR53+'9월'!AR53+'10월'!AR53+'11월'!AR53+'12월'!AR53</f>
        <v>0</v>
      </c>
      <c r="H87" s="908">
        <f>'1월'!AS53+'2월'!AS53+'3월'!AS53+'4월'!AS53+'5월'!AS53+'6월'!AS53+'7월'!AS53+'8월'!AS53+'9월'!AS53+'10월'!AS53+'11월'!AS53+'12월'!AS53</f>
        <v>0</v>
      </c>
      <c r="I87" s="908">
        <f>'1월'!AT53+'2월'!AT53+'3월'!AT53+'4월'!AT53+'5월'!AT53+'6월'!AT53+'7월'!AT53+'8월'!AT53+'9월'!AT53+'10월'!AT53+'11월'!AT53+'12월'!AT53</f>
        <v>0</v>
      </c>
      <c r="J87" s="908">
        <f>'1월'!AU53+'2월'!AU53+'3월'!AU53+'4월'!AU53+'5월'!AU53+'6월'!AU53+'7월'!AU53+'8월'!AU53+'9월'!AU53+'10월'!AU53+'11월'!AU53+'12월'!AU53</f>
        <v>0</v>
      </c>
      <c r="K87" s="908">
        <f>'1월'!AV53+'2월'!AV53+'3월'!AV53+'4월'!AV53+'5월'!AV53+'6월'!AV53+'7월'!AV53+'8월'!AV53+'9월'!AV53+'10월'!AV53+'11월'!AV53+'12월'!AV53</f>
        <v>0</v>
      </c>
      <c r="L87" s="908">
        <f>'1월'!AW53+'2월'!AW53+'3월'!AW53+'4월'!AW53+'5월'!AW53+'6월'!AW53+'7월'!AW53+'8월'!AW53+'9월'!AW53+'10월'!AW53+'11월'!AW53+'12월'!AW53</f>
        <v>0</v>
      </c>
      <c r="M87" s="908">
        <f>'1월'!AX53+'2월'!AX53+'3월'!AX53+'4월'!AX53+'5월'!AX53+'6월'!AX53+'7월'!AX53+'8월'!AX53+'9월'!AX53+'10월'!AX53+'11월'!AX53+'12월'!AX53</f>
        <v>0</v>
      </c>
      <c r="N87" s="908">
        <f>'1월'!AY53+'2월'!AY53+'3월'!AY53+'4월'!AY53+'5월'!AY53+'6월'!AY53+'7월'!AY53+'8월'!AY53+'9월'!AY53+'10월'!AY53+'11월'!AY53+'12월'!AY53</f>
        <v>0</v>
      </c>
      <c r="O87" s="908">
        <f>'1월'!AZ53+'2월'!AZ53+'3월'!AZ53+'4월'!AZ53+'5월'!AZ53+'6월'!AZ53+'7월'!AZ53+'8월'!AZ53+'9월'!AZ53+'10월'!AZ53+'11월'!AZ53+'12월'!AZ53</f>
        <v>0</v>
      </c>
      <c r="P87" s="908">
        <f>'1월'!BA53+'2월'!BA53+'3월'!BA53+'4월'!BA53+'5월'!BA53+'6월'!BA53+'7월'!BA53+'8월'!BA53+'9월'!BA53+'10월'!BA53+'11월'!BA53+'12월'!BA53</f>
        <v>0</v>
      </c>
      <c r="Q87" s="908">
        <f>'1월'!BB53+'2월'!BB53+'3월'!BB53+'4월'!BB53+'5월'!BB53+'6월'!BB53+'7월'!BB53+'8월'!BB53+'9월'!BB53+'10월'!BB53+'11월'!BB53+'12월'!BB53</f>
        <v>0</v>
      </c>
      <c r="R87" s="908">
        <f>'1월'!BC53+'2월'!BC53+'3월'!BC53+'4월'!BC53+'5월'!BC53+'6월'!BC53+'7월'!BC53+'8월'!BC53+'9월'!BC53+'10월'!BC53+'11월'!BC53+'12월'!BC53</f>
        <v>0</v>
      </c>
      <c r="S87" s="908">
        <f>'1월'!BD53+'2월'!BD53+'3월'!BD53+'4월'!BD53+'5월'!BD53+'6월'!BD53+'7월'!BD53+'8월'!BD53+'9월'!BD53+'10월'!BD53+'11월'!BD53+'12월'!BD53</f>
        <v>0</v>
      </c>
      <c r="T87" s="908">
        <f>'1월'!BE53+'2월'!BE53+'3월'!BE53+'4월'!BE53+'5월'!BE53+'6월'!BE53+'7월'!BE53+'8월'!BE53+'9월'!BE53+'10월'!BE53+'11월'!BE53+'12월'!BE53</f>
        <v>0</v>
      </c>
      <c r="U87" s="908">
        <f t="shared" si="9"/>
        <v>0</v>
      </c>
      <c r="W87" s="63"/>
    </row>
    <row r="88" spans="1:23" hidden="1">
      <c r="A88" s="220" t="s">
        <v>239</v>
      </c>
      <c r="B88" s="908">
        <f>'1월'!AM54+'2월'!AM54+'3월'!AM54+'4월'!AM54+'5월'!AM54+'6월'!AM54+'7월'!AM54+'8월'!AM54+'9월'!AM54+'10월'!AM54+'11월'!AM54+'12월'!AM54</f>
        <v>0</v>
      </c>
      <c r="C88" s="908">
        <f>'1월'!AN54+'2월'!AN54+'3월'!AN54+'4월'!AN54+'5월'!AN54+'6월'!AN54+'7월'!AN54+'8월'!AN54+'9월'!AN54+'10월'!AN54+'11월'!AN54+'12월'!AN54</f>
        <v>0</v>
      </c>
      <c r="D88" s="908">
        <f>'1월'!AO54+'2월'!AO54+'3월'!AO54+'4월'!AO54+'5월'!AO54+'6월'!AO54+'7월'!AO54+'8월'!AO54+'9월'!AO54+'10월'!AO54+'11월'!AO54+'12월'!AO54</f>
        <v>0</v>
      </c>
      <c r="E88" s="908">
        <f>'1월'!AP54+'2월'!AP54+'3월'!AP54+'4월'!AP54+'5월'!AP54+'6월'!AP54+'7월'!AP54+'8월'!AP54+'9월'!AP54+'10월'!AP54+'11월'!AP54+'12월'!AP54</f>
        <v>0</v>
      </c>
      <c r="F88" s="908">
        <f>'1월'!AQ54+'2월'!AQ54+'3월'!AQ54+'4월'!AQ54+'5월'!AQ54+'6월'!AQ54+'7월'!AQ54+'8월'!AQ54+'9월'!AQ54+'10월'!AQ54+'11월'!AQ54+'12월'!AQ54</f>
        <v>0</v>
      </c>
      <c r="G88" s="908">
        <f>'1월'!AR54+'2월'!AR54+'3월'!AR54+'4월'!AR54+'5월'!AR54+'6월'!AR54+'7월'!AR54+'8월'!AR54+'9월'!AR54+'10월'!AR54+'11월'!AR54+'12월'!AR54</f>
        <v>1</v>
      </c>
      <c r="H88" s="908">
        <f>'1월'!AS54+'2월'!AS54+'3월'!AS54+'4월'!AS54+'5월'!AS54+'6월'!AS54+'7월'!AS54+'8월'!AS54+'9월'!AS54+'10월'!AS54+'11월'!AS54+'12월'!AS54</f>
        <v>0</v>
      </c>
      <c r="I88" s="908">
        <f>'1월'!AT54+'2월'!AT54+'3월'!AT54+'4월'!AT54+'5월'!AT54+'6월'!AT54+'7월'!AT54+'8월'!AT54+'9월'!AT54+'10월'!AT54+'11월'!AT54+'12월'!AT54</f>
        <v>0</v>
      </c>
      <c r="J88" s="908">
        <f>'1월'!AU54+'2월'!AU54+'3월'!AU54+'4월'!AU54+'5월'!AU54+'6월'!AU54+'7월'!AU54+'8월'!AU54+'9월'!AU54+'10월'!AU54+'11월'!AU54+'12월'!AU54</f>
        <v>0</v>
      </c>
      <c r="K88" s="908">
        <f>'1월'!AV54+'2월'!AV54+'3월'!AV54+'4월'!AV54+'5월'!AV54+'6월'!AV54+'7월'!AV54+'8월'!AV54+'9월'!AV54+'10월'!AV54+'11월'!AV54+'12월'!AV54</f>
        <v>0</v>
      </c>
      <c r="L88" s="908">
        <f>'1월'!AW54+'2월'!AW54+'3월'!AW54+'4월'!AW54+'5월'!AW54+'6월'!AW54+'7월'!AW54+'8월'!AW54+'9월'!AW54+'10월'!AW54+'11월'!AW54+'12월'!AW54</f>
        <v>0</v>
      </c>
      <c r="M88" s="908">
        <f>'1월'!AX54+'2월'!AX54+'3월'!AX54+'4월'!AX54+'5월'!AX54+'6월'!AX54+'7월'!AX54+'8월'!AX54+'9월'!AX54+'10월'!AX54+'11월'!AX54+'12월'!AX54</f>
        <v>0</v>
      </c>
      <c r="N88" s="908">
        <f>'1월'!AY54+'2월'!AY54+'3월'!AY54+'4월'!AY54+'5월'!AY54+'6월'!AY54+'7월'!AY54+'8월'!AY54+'9월'!AY54+'10월'!AY54+'11월'!AY54+'12월'!AY54</f>
        <v>0</v>
      </c>
      <c r="O88" s="908">
        <f>'1월'!AZ54+'2월'!AZ54+'3월'!AZ54+'4월'!AZ54+'5월'!AZ54+'6월'!AZ54+'7월'!AZ54+'8월'!AZ54+'9월'!AZ54+'10월'!AZ54+'11월'!AZ54+'12월'!AZ54</f>
        <v>0</v>
      </c>
      <c r="P88" s="908">
        <f>'1월'!BA54+'2월'!BA54+'3월'!BA54+'4월'!BA54+'5월'!BA54+'6월'!BA54+'7월'!BA54+'8월'!BA54+'9월'!BA54+'10월'!BA54+'11월'!BA54+'12월'!BA54</f>
        <v>0</v>
      </c>
      <c r="Q88" s="908">
        <f>'1월'!BB54+'2월'!BB54+'3월'!BB54+'4월'!BB54+'5월'!BB54+'6월'!BB54+'7월'!BB54+'8월'!BB54+'9월'!BB54+'10월'!BB54+'11월'!BB54+'12월'!BB54</f>
        <v>0</v>
      </c>
      <c r="R88" s="908">
        <f>'1월'!BC54+'2월'!BC54+'3월'!BC54+'4월'!BC54+'5월'!BC54+'6월'!BC54+'7월'!BC54+'8월'!BC54+'9월'!BC54+'10월'!BC54+'11월'!BC54+'12월'!BC54</f>
        <v>0</v>
      </c>
      <c r="S88" s="908">
        <f>'1월'!BD54+'2월'!BD54+'3월'!BD54+'4월'!BD54+'5월'!BD54+'6월'!BD54+'7월'!BD54+'8월'!BD54+'9월'!BD54+'10월'!BD54+'11월'!BD54+'12월'!BD54</f>
        <v>0</v>
      </c>
      <c r="T88" s="908">
        <f>'1월'!BE54+'2월'!BE54+'3월'!BE54+'4월'!BE54+'5월'!BE54+'6월'!BE54+'7월'!BE54+'8월'!BE54+'9월'!BE54+'10월'!BE54+'11월'!BE54+'12월'!BE54</f>
        <v>0</v>
      </c>
      <c r="U88" s="908">
        <f t="shared" si="9"/>
        <v>1</v>
      </c>
      <c r="W88" s="63"/>
    </row>
    <row r="89" spans="1:23" hidden="1">
      <c r="A89" s="220" t="s">
        <v>240</v>
      </c>
      <c r="B89" s="908">
        <f>'1월'!AM55+'2월'!AM55+'3월'!AM55+'4월'!AM55+'5월'!AM55+'6월'!AM55+'7월'!AM55+'8월'!AM55+'9월'!AM55+'10월'!AM55+'11월'!AM55+'12월'!AM55</f>
        <v>0</v>
      </c>
      <c r="C89" s="908">
        <f>'1월'!AN55+'2월'!AN55+'3월'!AN55+'4월'!AN55+'5월'!AN55+'6월'!AN55+'7월'!AN55+'8월'!AN55+'9월'!AN55+'10월'!AN55+'11월'!AN55+'12월'!AN55</f>
        <v>0</v>
      </c>
      <c r="D89" s="908">
        <f>'1월'!AO55+'2월'!AO55+'3월'!AO55+'4월'!AO55+'5월'!AO55+'6월'!AO55+'7월'!AO55+'8월'!AO55+'9월'!AO55+'10월'!AO55+'11월'!AO55+'12월'!AO55</f>
        <v>0</v>
      </c>
      <c r="E89" s="908">
        <f>'1월'!AP55+'2월'!AP55+'3월'!AP55+'4월'!AP55+'5월'!AP55+'6월'!AP55+'7월'!AP55+'8월'!AP55+'9월'!AP55+'10월'!AP55+'11월'!AP55+'12월'!AP55</f>
        <v>0</v>
      </c>
      <c r="F89" s="908">
        <f>'1월'!AQ55+'2월'!AQ55+'3월'!AQ55+'4월'!AQ55+'5월'!AQ55+'6월'!AQ55+'7월'!AQ55+'8월'!AQ55+'9월'!AQ55+'10월'!AQ55+'11월'!AQ55+'12월'!AQ55</f>
        <v>0</v>
      </c>
      <c r="G89" s="908">
        <f>'1월'!AR55+'2월'!AR55+'3월'!AR55+'4월'!AR55+'5월'!AR55+'6월'!AR55+'7월'!AR55+'8월'!AR55+'9월'!AR55+'10월'!AR55+'11월'!AR55+'12월'!AR55</f>
        <v>0</v>
      </c>
      <c r="H89" s="908">
        <f>'1월'!AS55+'2월'!AS55+'3월'!AS55+'4월'!AS55+'5월'!AS55+'6월'!AS55+'7월'!AS55+'8월'!AS55+'9월'!AS55+'10월'!AS55+'11월'!AS55+'12월'!AS55</f>
        <v>0</v>
      </c>
      <c r="I89" s="908">
        <f>'1월'!AT55+'2월'!AT55+'3월'!AT55+'4월'!AT55+'5월'!AT55+'6월'!AT55+'7월'!AT55+'8월'!AT55+'9월'!AT55+'10월'!AT55+'11월'!AT55+'12월'!AT55</f>
        <v>0</v>
      </c>
      <c r="J89" s="908">
        <f>'1월'!AU55+'2월'!AU55+'3월'!AU55+'4월'!AU55+'5월'!AU55+'6월'!AU55+'7월'!AU55+'8월'!AU55+'9월'!AU55+'10월'!AU55+'11월'!AU55+'12월'!AU55</f>
        <v>0</v>
      </c>
      <c r="K89" s="908">
        <f>'1월'!AV55+'2월'!AV55+'3월'!AV55+'4월'!AV55+'5월'!AV55+'6월'!AV55+'7월'!AV55+'8월'!AV55+'9월'!AV55+'10월'!AV55+'11월'!AV55+'12월'!AV55</f>
        <v>0</v>
      </c>
      <c r="L89" s="908">
        <f>'1월'!AW55+'2월'!AW55+'3월'!AW55+'4월'!AW55+'5월'!AW55+'6월'!AW55+'7월'!AW55+'8월'!AW55+'9월'!AW55+'10월'!AW55+'11월'!AW55+'12월'!AW55</f>
        <v>0</v>
      </c>
      <c r="M89" s="908">
        <f>'1월'!AX55+'2월'!AX55+'3월'!AX55+'4월'!AX55+'5월'!AX55+'6월'!AX55+'7월'!AX55+'8월'!AX55+'9월'!AX55+'10월'!AX55+'11월'!AX55+'12월'!AX55</f>
        <v>0</v>
      </c>
      <c r="N89" s="908">
        <f>'1월'!AY55+'2월'!AY55+'3월'!AY55+'4월'!AY55+'5월'!AY55+'6월'!AY55+'7월'!AY55+'8월'!AY55+'9월'!AY55+'10월'!AY55+'11월'!AY55+'12월'!AY55</f>
        <v>0</v>
      </c>
      <c r="O89" s="908">
        <f>'1월'!AZ55+'2월'!AZ55+'3월'!AZ55+'4월'!AZ55+'5월'!AZ55+'6월'!AZ55+'7월'!AZ55+'8월'!AZ55+'9월'!AZ55+'10월'!AZ55+'11월'!AZ55+'12월'!AZ55</f>
        <v>0</v>
      </c>
      <c r="P89" s="908">
        <f>'1월'!BA55+'2월'!BA55+'3월'!BA55+'4월'!BA55+'5월'!BA55+'6월'!BA55+'7월'!BA55+'8월'!BA55+'9월'!BA55+'10월'!BA55+'11월'!BA55+'12월'!BA55</f>
        <v>0</v>
      </c>
      <c r="Q89" s="908">
        <f>'1월'!BB55+'2월'!BB55+'3월'!BB55+'4월'!BB55+'5월'!BB55+'6월'!BB55+'7월'!BB55+'8월'!BB55+'9월'!BB55+'10월'!BB55+'11월'!BB55+'12월'!BB55</f>
        <v>0</v>
      </c>
      <c r="R89" s="908">
        <f>'1월'!BC55+'2월'!BC55+'3월'!BC55+'4월'!BC55+'5월'!BC55+'6월'!BC55+'7월'!BC55+'8월'!BC55+'9월'!BC55+'10월'!BC55+'11월'!BC55+'12월'!BC55</f>
        <v>0</v>
      </c>
      <c r="S89" s="908">
        <f>'1월'!BD55+'2월'!BD55+'3월'!BD55+'4월'!BD55+'5월'!BD55+'6월'!BD55+'7월'!BD55+'8월'!BD55+'9월'!BD55+'10월'!BD55+'11월'!BD55+'12월'!BD55</f>
        <v>0</v>
      </c>
      <c r="T89" s="908">
        <f>'1월'!BE55+'2월'!BE55+'3월'!BE55+'4월'!BE55+'5월'!BE55+'6월'!BE55+'7월'!BE55+'8월'!BE55+'9월'!BE55+'10월'!BE55+'11월'!BE55+'12월'!BE55</f>
        <v>0</v>
      </c>
      <c r="U89" s="908">
        <f t="shared" si="9"/>
        <v>0</v>
      </c>
      <c r="W89" s="63"/>
    </row>
    <row r="90" spans="1:23" hidden="1">
      <c r="A90" s="220" t="s">
        <v>241</v>
      </c>
      <c r="B90" s="908">
        <f>'1월'!AM56+'2월'!AM56+'3월'!AM56+'4월'!AM56+'5월'!AM56+'6월'!AM56+'7월'!AM56+'8월'!AM56+'9월'!AM56+'10월'!AM56+'11월'!AM56+'12월'!AM56</f>
        <v>0</v>
      </c>
      <c r="C90" s="908">
        <f>'1월'!AN56+'2월'!AN56+'3월'!AN56+'4월'!AN56+'5월'!AN56+'6월'!AN56+'7월'!AN56+'8월'!AN56+'9월'!AN56+'10월'!AN56+'11월'!AN56+'12월'!AN56</f>
        <v>0</v>
      </c>
      <c r="D90" s="908">
        <f>'1월'!AO56+'2월'!AO56+'3월'!AO56+'4월'!AO56+'5월'!AO56+'6월'!AO56+'7월'!AO56+'8월'!AO56+'9월'!AO56+'10월'!AO56+'11월'!AO56+'12월'!AO56</f>
        <v>0</v>
      </c>
      <c r="E90" s="908">
        <f>'1월'!AP56+'2월'!AP56+'3월'!AP56+'4월'!AP56+'5월'!AP56+'6월'!AP56+'7월'!AP56+'8월'!AP56+'9월'!AP56+'10월'!AP56+'11월'!AP56+'12월'!AP56</f>
        <v>0</v>
      </c>
      <c r="F90" s="908">
        <f>'1월'!AQ56+'2월'!AQ56+'3월'!AQ56+'4월'!AQ56+'5월'!AQ56+'6월'!AQ56+'7월'!AQ56+'8월'!AQ56+'9월'!AQ56+'10월'!AQ56+'11월'!AQ56+'12월'!AQ56</f>
        <v>0</v>
      </c>
      <c r="G90" s="908">
        <f>'1월'!AR56+'2월'!AR56+'3월'!AR56+'4월'!AR56+'5월'!AR56+'6월'!AR56+'7월'!AR56+'8월'!AR56+'9월'!AR56+'10월'!AR56+'11월'!AR56+'12월'!AR56</f>
        <v>0</v>
      </c>
      <c r="H90" s="908">
        <f>'1월'!AS56+'2월'!AS56+'3월'!AS56+'4월'!AS56+'5월'!AS56+'6월'!AS56+'7월'!AS56+'8월'!AS56+'9월'!AS56+'10월'!AS56+'11월'!AS56+'12월'!AS56</f>
        <v>0</v>
      </c>
      <c r="I90" s="908">
        <f>'1월'!AT56+'2월'!AT56+'3월'!AT56+'4월'!AT56+'5월'!AT56+'6월'!AT56+'7월'!AT56+'8월'!AT56+'9월'!AT56+'10월'!AT56+'11월'!AT56+'12월'!AT56</f>
        <v>0</v>
      </c>
      <c r="J90" s="908">
        <f>'1월'!AU56+'2월'!AU56+'3월'!AU56+'4월'!AU56+'5월'!AU56+'6월'!AU56+'7월'!AU56+'8월'!AU56+'9월'!AU56+'10월'!AU56+'11월'!AU56+'12월'!AU56</f>
        <v>0</v>
      </c>
      <c r="K90" s="908">
        <f>'1월'!AV56+'2월'!AV56+'3월'!AV56+'4월'!AV56+'5월'!AV56+'6월'!AV56+'7월'!AV56+'8월'!AV56+'9월'!AV56+'10월'!AV56+'11월'!AV56+'12월'!AV56</f>
        <v>0</v>
      </c>
      <c r="L90" s="908">
        <f>'1월'!AW56+'2월'!AW56+'3월'!AW56+'4월'!AW56+'5월'!AW56+'6월'!AW56+'7월'!AW56+'8월'!AW56+'9월'!AW56+'10월'!AW56+'11월'!AW56+'12월'!AW56</f>
        <v>0</v>
      </c>
      <c r="M90" s="908">
        <f>'1월'!AX56+'2월'!AX56+'3월'!AX56+'4월'!AX56+'5월'!AX56+'6월'!AX56+'7월'!AX56+'8월'!AX56+'9월'!AX56+'10월'!AX56+'11월'!AX56+'12월'!AX56</f>
        <v>0</v>
      </c>
      <c r="N90" s="908">
        <f>'1월'!AY56+'2월'!AY56+'3월'!AY56+'4월'!AY56+'5월'!AY56+'6월'!AY56+'7월'!AY56+'8월'!AY56+'9월'!AY56+'10월'!AY56+'11월'!AY56+'12월'!AY56</f>
        <v>0</v>
      </c>
      <c r="O90" s="908">
        <f>'1월'!AZ56+'2월'!AZ56+'3월'!AZ56+'4월'!AZ56+'5월'!AZ56+'6월'!AZ56+'7월'!AZ56+'8월'!AZ56+'9월'!AZ56+'10월'!AZ56+'11월'!AZ56+'12월'!AZ56</f>
        <v>0</v>
      </c>
      <c r="P90" s="908">
        <f>'1월'!BA56+'2월'!BA56+'3월'!BA56+'4월'!BA56+'5월'!BA56+'6월'!BA56+'7월'!BA56+'8월'!BA56+'9월'!BA56+'10월'!BA56+'11월'!BA56+'12월'!BA56</f>
        <v>0</v>
      </c>
      <c r="Q90" s="908">
        <f>'1월'!BB56+'2월'!BB56+'3월'!BB56+'4월'!BB56+'5월'!BB56+'6월'!BB56+'7월'!BB56+'8월'!BB56+'9월'!BB56+'10월'!BB56+'11월'!BB56+'12월'!BB56</f>
        <v>0</v>
      </c>
      <c r="R90" s="908">
        <f>'1월'!BC56+'2월'!BC56+'3월'!BC56+'4월'!BC56+'5월'!BC56+'6월'!BC56+'7월'!BC56+'8월'!BC56+'9월'!BC56+'10월'!BC56+'11월'!BC56+'12월'!BC56</f>
        <v>0</v>
      </c>
      <c r="S90" s="908">
        <f>'1월'!BD56+'2월'!BD56+'3월'!BD56+'4월'!BD56+'5월'!BD56+'6월'!BD56+'7월'!BD56+'8월'!BD56+'9월'!BD56+'10월'!BD56+'11월'!BD56+'12월'!BD56</f>
        <v>0</v>
      </c>
      <c r="T90" s="908">
        <f>'1월'!BE56+'2월'!BE56+'3월'!BE56+'4월'!BE56+'5월'!BE56+'6월'!BE56+'7월'!BE56+'8월'!BE56+'9월'!BE56+'10월'!BE56+'11월'!BE56+'12월'!BE56</f>
        <v>0</v>
      </c>
      <c r="U90" s="908">
        <f t="shared" si="9"/>
        <v>0</v>
      </c>
      <c r="W90" s="63"/>
    </row>
    <row r="91" spans="1:23" hidden="1">
      <c r="A91" s="220" t="s">
        <v>242</v>
      </c>
      <c r="B91" s="908">
        <f>'1월'!AM57+'2월'!AM57+'3월'!AM57+'4월'!AM57+'5월'!AM57+'6월'!AM57+'7월'!AM57+'8월'!AM57+'9월'!AM57+'10월'!AM57+'11월'!AM57+'12월'!AM57</f>
        <v>0</v>
      </c>
      <c r="C91" s="908">
        <f>'1월'!AN57+'2월'!AN57+'3월'!AN57+'4월'!AN57+'5월'!AN57+'6월'!AN57+'7월'!AN57+'8월'!AN57+'9월'!AN57+'10월'!AN57+'11월'!AN57+'12월'!AN57</f>
        <v>0</v>
      </c>
      <c r="D91" s="908">
        <f>'1월'!AO57+'2월'!AO57+'3월'!AO57+'4월'!AO57+'5월'!AO57+'6월'!AO57+'7월'!AO57+'8월'!AO57+'9월'!AO57+'10월'!AO57+'11월'!AO57+'12월'!AO57</f>
        <v>0</v>
      </c>
      <c r="E91" s="908">
        <f>'1월'!AP57+'2월'!AP57+'3월'!AP57+'4월'!AP57+'5월'!AP57+'6월'!AP57+'7월'!AP57+'8월'!AP57+'9월'!AP57+'10월'!AP57+'11월'!AP57+'12월'!AP57</f>
        <v>0</v>
      </c>
      <c r="F91" s="908">
        <f>'1월'!AQ57+'2월'!AQ57+'3월'!AQ57+'4월'!AQ57+'5월'!AQ57+'6월'!AQ57+'7월'!AQ57+'8월'!AQ57+'9월'!AQ57+'10월'!AQ57+'11월'!AQ57+'12월'!AQ57</f>
        <v>0</v>
      </c>
      <c r="G91" s="908">
        <f>'1월'!AR57+'2월'!AR57+'3월'!AR57+'4월'!AR57+'5월'!AR57+'6월'!AR57+'7월'!AR57+'8월'!AR57+'9월'!AR57+'10월'!AR57+'11월'!AR57+'12월'!AR57</f>
        <v>0</v>
      </c>
      <c r="H91" s="908">
        <f>'1월'!AS57+'2월'!AS57+'3월'!AS57+'4월'!AS57+'5월'!AS57+'6월'!AS57+'7월'!AS57+'8월'!AS57+'9월'!AS57+'10월'!AS57+'11월'!AS57+'12월'!AS57</f>
        <v>0</v>
      </c>
      <c r="I91" s="908">
        <f>'1월'!AT57+'2월'!AT57+'3월'!AT57+'4월'!AT57+'5월'!AT57+'6월'!AT57+'7월'!AT57+'8월'!AT57+'9월'!AT57+'10월'!AT57+'11월'!AT57+'12월'!AT57</f>
        <v>0</v>
      </c>
      <c r="J91" s="908">
        <f>'1월'!AU57+'2월'!AU57+'3월'!AU57+'4월'!AU57+'5월'!AU57+'6월'!AU57+'7월'!AU57+'8월'!AU57+'9월'!AU57+'10월'!AU57+'11월'!AU57+'12월'!AU57</f>
        <v>0</v>
      </c>
      <c r="K91" s="908">
        <f>'1월'!AV57+'2월'!AV57+'3월'!AV57+'4월'!AV57+'5월'!AV57+'6월'!AV57+'7월'!AV57+'8월'!AV57+'9월'!AV57+'10월'!AV57+'11월'!AV57+'12월'!AV57</f>
        <v>0</v>
      </c>
      <c r="L91" s="908">
        <f>'1월'!AW57+'2월'!AW57+'3월'!AW57+'4월'!AW57+'5월'!AW57+'6월'!AW57+'7월'!AW57+'8월'!AW57+'9월'!AW57+'10월'!AW57+'11월'!AW57+'12월'!AW57</f>
        <v>0</v>
      </c>
      <c r="M91" s="908">
        <f>'1월'!AX57+'2월'!AX57+'3월'!AX57+'4월'!AX57+'5월'!AX57+'6월'!AX57+'7월'!AX57+'8월'!AX57+'9월'!AX57+'10월'!AX57+'11월'!AX57+'12월'!AX57</f>
        <v>0</v>
      </c>
      <c r="N91" s="908">
        <f>'1월'!AY57+'2월'!AY57+'3월'!AY57+'4월'!AY57+'5월'!AY57+'6월'!AY57+'7월'!AY57+'8월'!AY57+'9월'!AY57+'10월'!AY57+'11월'!AY57+'12월'!AY57</f>
        <v>0</v>
      </c>
      <c r="O91" s="908">
        <f>'1월'!AZ57+'2월'!AZ57+'3월'!AZ57+'4월'!AZ57+'5월'!AZ57+'6월'!AZ57+'7월'!AZ57+'8월'!AZ57+'9월'!AZ57+'10월'!AZ57+'11월'!AZ57+'12월'!AZ57</f>
        <v>0</v>
      </c>
      <c r="P91" s="908">
        <f>'1월'!BA57+'2월'!BA57+'3월'!BA57+'4월'!BA57+'5월'!BA57+'6월'!BA57+'7월'!BA57+'8월'!BA57+'9월'!BA57+'10월'!BA57+'11월'!BA57+'12월'!BA57</f>
        <v>0</v>
      </c>
      <c r="Q91" s="908">
        <f>'1월'!BB57+'2월'!BB57+'3월'!BB57+'4월'!BB57+'5월'!BB57+'6월'!BB57+'7월'!BB57+'8월'!BB57+'9월'!BB57+'10월'!BB57+'11월'!BB57+'12월'!BB57</f>
        <v>0</v>
      </c>
      <c r="R91" s="908">
        <f>'1월'!BC57+'2월'!BC57+'3월'!BC57+'4월'!BC57+'5월'!BC57+'6월'!BC57+'7월'!BC57+'8월'!BC57+'9월'!BC57+'10월'!BC57+'11월'!BC57+'12월'!BC57</f>
        <v>0</v>
      </c>
      <c r="S91" s="908">
        <f>'1월'!BD57+'2월'!BD57+'3월'!BD57+'4월'!BD57+'5월'!BD57+'6월'!BD57+'7월'!BD57+'8월'!BD57+'9월'!BD57+'10월'!BD57+'11월'!BD57+'12월'!BD57</f>
        <v>0</v>
      </c>
      <c r="T91" s="908">
        <f>'1월'!BE57+'2월'!BE57+'3월'!BE57+'4월'!BE57+'5월'!BE57+'6월'!BE57+'7월'!BE57+'8월'!BE57+'9월'!BE57+'10월'!BE57+'11월'!BE57+'12월'!BE57</f>
        <v>0</v>
      </c>
      <c r="U91" s="908">
        <f t="shared" si="9"/>
        <v>0</v>
      </c>
      <c r="W91" s="63"/>
    </row>
    <row r="92" spans="1:23" hidden="1">
      <c r="A92" s="220" t="s">
        <v>243</v>
      </c>
      <c r="B92" s="908">
        <f>'1월'!AM58+'2월'!AM58+'3월'!AM58+'4월'!AM58+'5월'!AM58+'6월'!AM58+'7월'!AM58+'8월'!AM58+'9월'!AM58+'10월'!AM58+'11월'!AM58+'12월'!AM58</f>
        <v>0</v>
      </c>
      <c r="C92" s="908">
        <f>'1월'!AN58+'2월'!AN58+'3월'!AN58+'4월'!AN58+'5월'!AN58+'6월'!AN58+'7월'!AN58+'8월'!AN58+'9월'!AN58+'10월'!AN58+'11월'!AN58+'12월'!AN58</f>
        <v>0</v>
      </c>
      <c r="D92" s="908">
        <f>'1월'!AO58+'2월'!AO58+'3월'!AO58+'4월'!AO58+'5월'!AO58+'6월'!AO58+'7월'!AO58+'8월'!AO58+'9월'!AO58+'10월'!AO58+'11월'!AO58+'12월'!AO58</f>
        <v>0</v>
      </c>
      <c r="E92" s="908">
        <f>'1월'!AP58+'2월'!AP58+'3월'!AP58+'4월'!AP58+'5월'!AP58+'6월'!AP58+'7월'!AP58+'8월'!AP58+'9월'!AP58+'10월'!AP58+'11월'!AP58+'12월'!AP58</f>
        <v>0</v>
      </c>
      <c r="F92" s="908">
        <f>'1월'!AQ58+'2월'!AQ58+'3월'!AQ58+'4월'!AQ58+'5월'!AQ58+'6월'!AQ58+'7월'!AQ58+'8월'!AQ58+'9월'!AQ58+'10월'!AQ58+'11월'!AQ58+'12월'!AQ58</f>
        <v>0</v>
      </c>
      <c r="G92" s="908">
        <f>'1월'!AR58+'2월'!AR58+'3월'!AR58+'4월'!AR58+'5월'!AR58+'6월'!AR58+'7월'!AR58+'8월'!AR58+'9월'!AR58+'10월'!AR58+'11월'!AR58+'12월'!AR58</f>
        <v>0</v>
      </c>
      <c r="H92" s="908">
        <f>'1월'!AS58+'2월'!AS58+'3월'!AS58+'4월'!AS58+'5월'!AS58+'6월'!AS58+'7월'!AS58+'8월'!AS58+'9월'!AS58+'10월'!AS58+'11월'!AS58+'12월'!AS58</f>
        <v>0</v>
      </c>
      <c r="I92" s="908">
        <f>'1월'!AT58+'2월'!AT58+'3월'!AT58+'4월'!AT58+'5월'!AT58+'6월'!AT58+'7월'!AT58+'8월'!AT58+'9월'!AT58+'10월'!AT58+'11월'!AT58+'12월'!AT58</f>
        <v>0</v>
      </c>
      <c r="J92" s="908">
        <f>'1월'!AU58+'2월'!AU58+'3월'!AU58+'4월'!AU58+'5월'!AU58+'6월'!AU58+'7월'!AU58+'8월'!AU58+'9월'!AU58+'10월'!AU58+'11월'!AU58+'12월'!AU58</f>
        <v>0</v>
      </c>
      <c r="K92" s="908">
        <f>'1월'!AV58+'2월'!AV58+'3월'!AV58+'4월'!AV58+'5월'!AV58+'6월'!AV58+'7월'!AV58+'8월'!AV58+'9월'!AV58+'10월'!AV58+'11월'!AV58+'12월'!AV58</f>
        <v>0</v>
      </c>
      <c r="L92" s="908">
        <f>'1월'!AW58+'2월'!AW58+'3월'!AW58+'4월'!AW58+'5월'!AW58+'6월'!AW58+'7월'!AW58+'8월'!AW58+'9월'!AW58+'10월'!AW58+'11월'!AW58+'12월'!AW58</f>
        <v>0</v>
      </c>
      <c r="M92" s="908">
        <f>'1월'!AX58+'2월'!AX58+'3월'!AX58+'4월'!AX58+'5월'!AX58+'6월'!AX58+'7월'!AX58+'8월'!AX58+'9월'!AX58+'10월'!AX58+'11월'!AX58+'12월'!AX58</f>
        <v>0</v>
      </c>
      <c r="N92" s="908">
        <f>'1월'!AY58+'2월'!AY58+'3월'!AY58+'4월'!AY58+'5월'!AY58+'6월'!AY58+'7월'!AY58+'8월'!AY58+'9월'!AY58+'10월'!AY58+'11월'!AY58+'12월'!AY58</f>
        <v>0</v>
      </c>
      <c r="O92" s="908">
        <f>'1월'!AZ58+'2월'!AZ58+'3월'!AZ58+'4월'!AZ58+'5월'!AZ58+'6월'!AZ58+'7월'!AZ58+'8월'!AZ58+'9월'!AZ58+'10월'!AZ58+'11월'!AZ58+'12월'!AZ58</f>
        <v>0</v>
      </c>
      <c r="P92" s="908">
        <f>'1월'!BA58+'2월'!BA58+'3월'!BA58+'4월'!BA58+'5월'!BA58+'6월'!BA58+'7월'!BA58+'8월'!BA58+'9월'!BA58+'10월'!BA58+'11월'!BA58+'12월'!BA58</f>
        <v>0</v>
      </c>
      <c r="Q92" s="908">
        <f>'1월'!BB58+'2월'!BB58+'3월'!BB58+'4월'!BB58+'5월'!BB58+'6월'!BB58+'7월'!BB58+'8월'!BB58+'9월'!BB58+'10월'!BB58+'11월'!BB58+'12월'!BB58</f>
        <v>0</v>
      </c>
      <c r="R92" s="908">
        <f>'1월'!BC58+'2월'!BC58+'3월'!BC58+'4월'!BC58+'5월'!BC58+'6월'!BC58+'7월'!BC58+'8월'!BC58+'9월'!BC58+'10월'!BC58+'11월'!BC58+'12월'!BC58</f>
        <v>0</v>
      </c>
      <c r="S92" s="908">
        <f>'1월'!BD58+'2월'!BD58+'3월'!BD58+'4월'!BD58+'5월'!BD58+'6월'!BD58+'7월'!BD58+'8월'!BD58+'9월'!BD58+'10월'!BD58+'11월'!BD58+'12월'!BD58</f>
        <v>0</v>
      </c>
      <c r="T92" s="908">
        <f>'1월'!BE58+'2월'!BE58+'3월'!BE58+'4월'!BE58+'5월'!BE58+'6월'!BE58+'7월'!BE58+'8월'!BE58+'9월'!BE58+'10월'!BE58+'11월'!BE58+'12월'!BE58</f>
        <v>0</v>
      </c>
      <c r="U92" s="908">
        <f t="shared" si="9"/>
        <v>0</v>
      </c>
      <c r="W92" s="63"/>
    </row>
    <row r="93" spans="1:23" hidden="1">
      <c r="A93" s="220" t="s">
        <v>244</v>
      </c>
      <c r="B93" s="908">
        <f>'1월'!AM59+'2월'!AM59+'3월'!AM59+'4월'!AM59+'5월'!AM59+'6월'!AM59+'7월'!AM59+'8월'!AM59+'9월'!AM59+'10월'!AM59+'11월'!AM59+'12월'!AM59</f>
        <v>0</v>
      </c>
      <c r="C93" s="908">
        <f>'1월'!AN59+'2월'!AN59+'3월'!AN59+'4월'!AN59+'5월'!AN59+'6월'!AN59+'7월'!AN59+'8월'!AN59+'9월'!AN59+'10월'!AN59+'11월'!AN59+'12월'!AN59</f>
        <v>0</v>
      </c>
      <c r="D93" s="908">
        <f>'1월'!AO59+'2월'!AO59+'3월'!AO59+'4월'!AO59+'5월'!AO59+'6월'!AO59+'7월'!AO59+'8월'!AO59+'9월'!AO59+'10월'!AO59+'11월'!AO59+'12월'!AO59</f>
        <v>0</v>
      </c>
      <c r="E93" s="908">
        <f>'1월'!AP59+'2월'!AP59+'3월'!AP59+'4월'!AP59+'5월'!AP59+'6월'!AP59+'7월'!AP59+'8월'!AP59+'9월'!AP59+'10월'!AP59+'11월'!AP59+'12월'!AP59</f>
        <v>0</v>
      </c>
      <c r="F93" s="908">
        <f>'1월'!AQ59+'2월'!AQ59+'3월'!AQ59+'4월'!AQ59+'5월'!AQ59+'6월'!AQ59+'7월'!AQ59+'8월'!AQ59+'9월'!AQ59+'10월'!AQ59+'11월'!AQ59+'12월'!AQ59</f>
        <v>0</v>
      </c>
      <c r="G93" s="908">
        <f>'1월'!AR59+'2월'!AR59+'3월'!AR59+'4월'!AR59+'5월'!AR59+'6월'!AR59+'7월'!AR59+'8월'!AR59+'9월'!AR59+'10월'!AR59+'11월'!AR59+'12월'!AR59</f>
        <v>0</v>
      </c>
      <c r="H93" s="908">
        <f>'1월'!AS59+'2월'!AS59+'3월'!AS59+'4월'!AS59+'5월'!AS59+'6월'!AS59+'7월'!AS59+'8월'!AS59+'9월'!AS59+'10월'!AS59+'11월'!AS59+'12월'!AS59</f>
        <v>0</v>
      </c>
      <c r="I93" s="908">
        <f>'1월'!AT59+'2월'!AT59+'3월'!AT59+'4월'!AT59+'5월'!AT59+'6월'!AT59+'7월'!AT59+'8월'!AT59+'9월'!AT59+'10월'!AT59+'11월'!AT59+'12월'!AT59</f>
        <v>0</v>
      </c>
      <c r="J93" s="908">
        <f>'1월'!AU59+'2월'!AU59+'3월'!AU59+'4월'!AU59+'5월'!AU59+'6월'!AU59+'7월'!AU59+'8월'!AU59+'9월'!AU59+'10월'!AU59+'11월'!AU59+'12월'!AU59</f>
        <v>0</v>
      </c>
      <c r="K93" s="908">
        <f>'1월'!AV59+'2월'!AV59+'3월'!AV59+'4월'!AV59+'5월'!AV59+'6월'!AV59+'7월'!AV59+'8월'!AV59+'9월'!AV59+'10월'!AV59+'11월'!AV59+'12월'!AV59</f>
        <v>0</v>
      </c>
      <c r="L93" s="908">
        <f>'1월'!AW59+'2월'!AW59+'3월'!AW59+'4월'!AW59+'5월'!AW59+'6월'!AW59+'7월'!AW59+'8월'!AW59+'9월'!AW59+'10월'!AW59+'11월'!AW59+'12월'!AW59</f>
        <v>0</v>
      </c>
      <c r="M93" s="908">
        <f>'1월'!AX59+'2월'!AX59+'3월'!AX59+'4월'!AX59+'5월'!AX59+'6월'!AX59+'7월'!AX59+'8월'!AX59+'9월'!AX59+'10월'!AX59+'11월'!AX59+'12월'!AX59</f>
        <v>0</v>
      </c>
      <c r="N93" s="908">
        <f>'1월'!AY59+'2월'!AY59+'3월'!AY59+'4월'!AY59+'5월'!AY59+'6월'!AY59+'7월'!AY59+'8월'!AY59+'9월'!AY59+'10월'!AY59+'11월'!AY59+'12월'!AY59</f>
        <v>0</v>
      </c>
      <c r="O93" s="908">
        <f>'1월'!AZ59+'2월'!AZ59+'3월'!AZ59+'4월'!AZ59+'5월'!AZ59+'6월'!AZ59+'7월'!AZ59+'8월'!AZ59+'9월'!AZ59+'10월'!AZ59+'11월'!AZ59+'12월'!AZ59</f>
        <v>0</v>
      </c>
      <c r="P93" s="908">
        <f>'1월'!BA59+'2월'!BA59+'3월'!BA59+'4월'!BA59+'5월'!BA59+'6월'!BA59+'7월'!BA59+'8월'!BA59+'9월'!BA59+'10월'!BA59+'11월'!BA59+'12월'!BA59</f>
        <v>0</v>
      </c>
      <c r="Q93" s="908">
        <f>'1월'!BB59+'2월'!BB59+'3월'!BB59+'4월'!BB59+'5월'!BB59+'6월'!BB59+'7월'!BB59+'8월'!BB59+'9월'!BB59+'10월'!BB59+'11월'!BB59+'12월'!BB59</f>
        <v>0</v>
      </c>
      <c r="R93" s="908">
        <f>'1월'!BC59+'2월'!BC59+'3월'!BC59+'4월'!BC59+'5월'!BC59+'6월'!BC59+'7월'!BC59+'8월'!BC59+'9월'!BC59+'10월'!BC59+'11월'!BC59+'12월'!BC59</f>
        <v>0</v>
      </c>
      <c r="S93" s="908">
        <f>'1월'!BD59+'2월'!BD59+'3월'!BD59+'4월'!BD59+'5월'!BD59+'6월'!BD59+'7월'!BD59+'8월'!BD59+'9월'!BD59+'10월'!BD59+'11월'!BD59+'12월'!BD59</f>
        <v>0</v>
      </c>
      <c r="T93" s="908">
        <f>'1월'!BE59+'2월'!BE59+'3월'!BE59+'4월'!BE59+'5월'!BE59+'6월'!BE59+'7월'!BE59+'8월'!BE59+'9월'!BE59+'10월'!BE59+'11월'!BE59+'12월'!BE59</f>
        <v>0</v>
      </c>
      <c r="U93" s="908">
        <f t="shared" si="9"/>
        <v>0</v>
      </c>
      <c r="W93" s="63"/>
    </row>
    <row r="94" spans="1:23" hidden="1">
      <c r="A94" s="220" t="s">
        <v>245</v>
      </c>
      <c r="B94" s="908">
        <f>'1월'!AM60+'2월'!AM60+'3월'!AM60+'4월'!AM60+'5월'!AM60+'6월'!AM60+'7월'!AM60+'8월'!AM60+'9월'!AM60+'10월'!AM60+'11월'!AM60+'12월'!AM60</f>
        <v>0</v>
      </c>
      <c r="C94" s="908">
        <f>'1월'!AN60+'2월'!AN60+'3월'!AN60+'4월'!AN60+'5월'!AN60+'6월'!AN60+'7월'!AN60+'8월'!AN60+'9월'!AN60+'10월'!AN60+'11월'!AN60+'12월'!AN60</f>
        <v>0</v>
      </c>
      <c r="D94" s="908">
        <f>'1월'!AO60+'2월'!AO60+'3월'!AO60+'4월'!AO60+'5월'!AO60+'6월'!AO60+'7월'!AO60+'8월'!AO60+'9월'!AO60+'10월'!AO60+'11월'!AO60+'12월'!AO60</f>
        <v>0</v>
      </c>
      <c r="E94" s="908">
        <f>'1월'!AP60+'2월'!AP60+'3월'!AP60+'4월'!AP60+'5월'!AP60+'6월'!AP60+'7월'!AP60+'8월'!AP60+'9월'!AP60+'10월'!AP60+'11월'!AP60+'12월'!AP60</f>
        <v>0</v>
      </c>
      <c r="F94" s="908">
        <f>'1월'!AQ60+'2월'!AQ60+'3월'!AQ60+'4월'!AQ60+'5월'!AQ60+'6월'!AQ60+'7월'!AQ60+'8월'!AQ60+'9월'!AQ60+'10월'!AQ60+'11월'!AQ60+'12월'!AQ60</f>
        <v>0</v>
      </c>
      <c r="G94" s="908">
        <f>'1월'!AR60+'2월'!AR60+'3월'!AR60+'4월'!AR60+'5월'!AR60+'6월'!AR60+'7월'!AR60+'8월'!AR60+'9월'!AR60+'10월'!AR60+'11월'!AR60+'12월'!AR60</f>
        <v>0</v>
      </c>
      <c r="H94" s="908">
        <f>'1월'!AS60+'2월'!AS60+'3월'!AS60+'4월'!AS60+'5월'!AS60+'6월'!AS60+'7월'!AS60+'8월'!AS60+'9월'!AS60+'10월'!AS60+'11월'!AS60+'12월'!AS60</f>
        <v>0</v>
      </c>
      <c r="I94" s="908">
        <f>'1월'!AT60+'2월'!AT60+'3월'!AT60+'4월'!AT60+'5월'!AT60+'6월'!AT60+'7월'!AT60+'8월'!AT60+'9월'!AT60+'10월'!AT60+'11월'!AT60+'12월'!AT60</f>
        <v>0</v>
      </c>
      <c r="J94" s="908">
        <f>'1월'!AU60+'2월'!AU60+'3월'!AU60+'4월'!AU60+'5월'!AU60+'6월'!AU60+'7월'!AU60+'8월'!AU60+'9월'!AU60+'10월'!AU60+'11월'!AU60+'12월'!AU60</f>
        <v>0</v>
      </c>
      <c r="K94" s="908">
        <f>'1월'!AV60+'2월'!AV60+'3월'!AV60+'4월'!AV60+'5월'!AV60+'6월'!AV60+'7월'!AV60+'8월'!AV60+'9월'!AV60+'10월'!AV60+'11월'!AV60+'12월'!AV60</f>
        <v>0</v>
      </c>
      <c r="L94" s="908">
        <f>'1월'!AW60+'2월'!AW60+'3월'!AW60+'4월'!AW60+'5월'!AW60+'6월'!AW60+'7월'!AW60+'8월'!AW60+'9월'!AW60+'10월'!AW60+'11월'!AW60+'12월'!AW60</f>
        <v>0</v>
      </c>
      <c r="M94" s="908">
        <f>'1월'!AX60+'2월'!AX60+'3월'!AX60+'4월'!AX60+'5월'!AX60+'6월'!AX60+'7월'!AX60+'8월'!AX60+'9월'!AX60+'10월'!AX60+'11월'!AX60+'12월'!AX60</f>
        <v>0</v>
      </c>
      <c r="N94" s="908">
        <f>'1월'!AY60+'2월'!AY60+'3월'!AY60+'4월'!AY60+'5월'!AY60+'6월'!AY60+'7월'!AY60+'8월'!AY60+'9월'!AY60+'10월'!AY60+'11월'!AY60+'12월'!AY60</f>
        <v>0</v>
      </c>
      <c r="O94" s="908">
        <f>'1월'!AZ60+'2월'!AZ60+'3월'!AZ60+'4월'!AZ60+'5월'!AZ60+'6월'!AZ60+'7월'!AZ60+'8월'!AZ60+'9월'!AZ60+'10월'!AZ60+'11월'!AZ60+'12월'!AZ60</f>
        <v>0</v>
      </c>
      <c r="P94" s="908">
        <f>'1월'!BA60+'2월'!BA60+'3월'!BA60+'4월'!BA60+'5월'!BA60+'6월'!BA60+'7월'!BA60+'8월'!BA60+'9월'!BA60+'10월'!BA60+'11월'!BA60+'12월'!BA60</f>
        <v>0</v>
      </c>
      <c r="Q94" s="908">
        <f>'1월'!BB60+'2월'!BB60+'3월'!BB60+'4월'!BB60+'5월'!BB60+'6월'!BB60+'7월'!BB60+'8월'!BB60+'9월'!BB60+'10월'!BB60+'11월'!BB60+'12월'!BB60</f>
        <v>0</v>
      </c>
      <c r="R94" s="908">
        <f>'1월'!BC60+'2월'!BC60+'3월'!BC60+'4월'!BC60+'5월'!BC60+'6월'!BC60+'7월'!BC60+'8월'!BC60+'9월'!BC60+'10월'!BC60+'11월'!BC60+'12월'!BC60</f>
        <v>0</v>
      </c>
      <c r="S94" s="908">
        <f>'1월'!BD60+'2월'!BD60+'3월'!BD60+'4월'!BD60+'5월'!BD60+'6월'!BD60+'7월'!BD60+'8월'!BD60+'9월'!BD60+'10월'!BD60+'11월'!BD60+'12월'!BD60</f>
        <v>0</v>
      </c>
      <c r="T94" s="908">
        <f>'1월'!BE60+'2월'!BE60+'3월'!BE60+'4월'!BE60+'5월'!BE60+'6월'!BE60+'7월'!BE60+'8월'!BE60+'9월'!BE60+'10월'!BE60+'11월'!BE60+'12월'!BE60</f>
        <v>0</v>
      </c>
      <c r="U94" s="908">
        <f t="shared" si="9"/>
        <v>0</v>
      </c>
      <c r="W94" s="63"/>
    </row>
    <row r="95" spans="1:23" hidden="1">
      <c r="A95" s="220" t="s">
        <v>246</v>
      </c>
      <c r="B95" s="908">
        <f>'1월'!AM61+'2월'!AM61+'3월'!AM61+'4월'!AM61+'5월'!AM61+'6월'!AM61+'7월'!AM61+'8월'!AM61+'9월'!AM61+'10월'!AM61+'11월'!AM61+'12월'!AM61</f>
        <v>0</v>
      </c>
      <c r="C95" s="908">
        <f>'1월'!AN61+'2월'!AN61+'3월'!AN61+'4월'!AN61+'5월'!AN61+'6월'!AN61+'7월'!AN61+'8월'!AN61+'9월'!AN61+'10월'!AN61+'11월'!AN61+'12월'!AN61</f>
        <v>0</v>
      </c>
      <c r="D95" s="908">
        <f>'1월'!AO61+'2월'!AO61+'3월'!AO61+'4월'!AO61+'5월'!AO61+'6월'!AO61+'7월'!AO61+'8월'!AO61+'9월'!AO61+'10월'!AO61+'11월'!AO61+'12월'!AO61</f>
        <v>0</v>
      </c>
      <c r="E95" s="908">
        <f>'1월'!AP61+'2월'!AP61+'3월'!AP61+'4월'!AP61+'5월'!AP61+'6월'!AP61+'7월'!AP61+'8월'!AP61+'9월'!AP61+'10월'!AP61+'11월'!AP61+'12월'!AP61</f>
        <v>0</v>
      </c>
      <c r="F95" s="908">
        <f>'1월'!AQ61+'2월'!AQ61+'3월'!AQ61+'4월'!AQ61+'5월'!AQ61+'6월'!AQ61+'7월'!AQ61+'8월'!AQ61+'9월'!AQ61+'10월'!AQ61+'11월'!AQ61+'12월'!AQ61</f>
        <v>0</v>
      </c>
      <c r="G95" s="908">
        <f>'1월'!AR61+'2월'!AR61+'3월'!AR61+'4월'!AR61+'5월'!AR61+'6월'!AR61+'7월'!AR61+'8월'!AR61+'9월'!AR61+'10월'!AR61+'11월'!AR61+'12월'!AR61</f>
        <v>0</v>
      </c>
      <c r="H95" s="908">
        <f>'1월'!AS61+'2월'!AS61+'3월'!AS61+'4월'!AS61+'5월'!AS61+'6월'!AS61+'7월'!AS61+'8월'!AS61+'9월'!AS61+'10월'!AS61+'11월'!AS61+'12월'!AS61</f>
        <v>0</v>
      </c>
      <c r="I95" s="908">
        <f>'1월'!AT61+'2월'!AT61+'3월'!AT61+'4월'!AT61+'5월'!AT61+'6월'!AT61+'7월'!AT61+'8월'!AT61+'9월'!AT61+'10월'!AT61+'11월'!AT61+'12월'!AT61</f>
        <v>0</v>
      </c>
      <c r="J95" s="908">
        <f>'1월'!AU61+'2월'!AU61+'3월'!AU61+'4월'!AU61+'5월'!AU61+'6월'!AU61+'7월'!AU61+'8월'!AU61+'9월'!AU61+'10월'!AU61+'11월'!AU61+'12월'!AU61</f>
        <v>0</v>
      </c>
      <c r="K95" s="908">
        <f>'1월'!AV61+'2월'!AV61+'3월'!AV61+'4월'!AV61+'5월'!AV61+'6월'!AV61+'7월'!AV61+'8월'!AV61+'9월'!AV61+'10월'!AV61+'11월'!AV61+'12월'!AV61</f>
        <v>0</v>
      </c>
      <c r="L95" s="908">
        <f>'1월'!AW61+'2월'!AW61+'3월'!AW61+'4월'!AW61+'5월'!AW61+'6월'!AW61+'7월'!AW61+'8월'!AW61+'9월'!AW61+'10월'!AW61+'11월'!AW61+'12월'!AW61</f>
        <v>0</v>
      </c>
      <c r="M95" s="908">
        <f>'1월'!AX61+'2월'!AX61+'3월'!AX61+'4월'!AX61+'5월'!AX61+'6월'!AX61+'7월'!AX61+'8월'!AX61+'9월'!AX61+'10월'!AX61+'11월'!AX61+'12월'!AX61</f>
        <v>0</v>
      </c>
      <c r="N95" s="908">
        <f>'1월'!AY61+'2월'!AY61+'3월'!AY61+'4월'!AY61+'5월'!AY61+'6월'!AY61+'7월'!AY61+'8월'!AY61+'9월'!AY61+'10월'!AY61+'11월'!AY61+'12월'!AY61</f>
        <v>0</v>
      </c>
      <c r="O95" s="908">
        <f>'1월'!AZ61+'2월'!AZ61+'3월'!AZ61+'4월'!AZ61+'5월'!AZ61+'6월'!AZ61+'7월'!AZ61+'8월'!AZ61+'9월'!AZ61+'10월'!AZ61+'11월'!AZ61+'12월'!AZ61</f>
        <v>0</v>
      </c>
      <c r="P95" s="908">
        <f>'1월'!BA61+'2월'!BA61+'3월'!BA61+'4월'!BA61+'5월'!BA61+'6월'!BA61+'7월'!BA61+'8월'!BA61+'9월'!BA61+'10월'!BA61+'11월'!BA61+'12월'!BA61</f>
        <v>0</v>
      </c>
      <c r="Q95" s="908">
        <f>'1월'!BB61+'2월'!BB61+'3월'!BB61+'4월'!BB61+'5월'!BB61+'6월'!BB61+'7월'!BB61+'8월'!BB61+'9월'!BB61+'10월'!BB61+'11월'!BB61+'12월'!BB61</f>
        <v>0</v>
      </c>
      <c r="R95" s="908">
        <f>'1월'!BC61+'2월'!BC61+'3월'!BC61+'4월'!BC61+'5월'!BC61+'6월'!BC61+'7월'!BC61+'8월'!BC61+'9월'!BC61+'10월'!BC61+'11월'!BC61+'12월'!BC61</f>
        <v>0</v>
      </c>
      <c r="S95" s="908">
        <f>'1월'!BD61+'2월'!BD61+'3월'!BD61+'4월'!BD61+'5월'!BD61+'6월'!BD61+'7월'!BD61+'8월'!BD61+'9월'!BD61+'10월'!BD61+'11월'!BD61+'12월'!BD61</f>
        <v>0</v>
      </c>
      <c r="T95" s="908">
        <f>'1월'!BE61+'2월'!BE61+'3월'!BE61+'4월'!BE61+'5월'!BE61+'6월'!BE61+'7월'!BE61+'8월'!BE61+'9월'!BE61+'10월'!BE61+'11월'!BE61+'12월'!BE61</f>
        <v>0</v>
      </c>
      <c r="U95" s="908">
        <f t="shared" si="9"/>
        <v>0</v>
      </c>
      <c r="W95" s="63"/>
    </row>
    <row r="96" spans="1:23" hidden="1">
      <c r="A96" s="220" t="s">
        <v>247</v>
      </c>
      <c r="B96" s="908">
        <f>'1월'!AM62+'2월'!AM62+'3월'!AM62+'4월'!AM62+'5월'!AM62+'6월'!AM62+'7월'!AM62+'8월'!AM62+'9월'!AM62+'10월'!AM62+'11월'!AM62+'12월'!AM62</f>
        <v>0</v>
      </c>
      <c r="C96" s="908">
        <f>'1월'!AN62+'2월'!AN62+'3월'!AN62+'4월'!AN62+'5월'!AN62+'6월'!AN62+'7월'!AN62+'8월'!AN62+'9월'!AN62+'10월'!AN62+'11월'!AN62+'12월'!AN62</f>
        <v>0</v>
      </c>
      <c r="D96" s="908">
        <f>'1월'!AO62+'2월'!AO62+'3월'!AO62+'4월'!AO62+'5월'!AO62+'6월'!AO62+'7월'!AO62+'8월'!AO62+'9월'!AO62+'10월'!AO62+'11월'!AO62+'12월'!AO62</f>
        <v>0</v>
      </c>
      <c r="E96" s="908">
        <f>'1월'!AP62+'2월'!AP62+'3월'!AP62+'4월'!AP62+'5월'!AP62+'6월'!AP62+'7월'!AP62+'8월'!AP62+'9월'!AP62+'10월'!AP62+'11월'!AP62+'12월'!AP62</f>
        <v>0</v>
      </c>
      <c r="F96" s="908">
        <f>'1월'!AQ62+'2월'!AQ62+'3월'!AQ62+'4월'!AQ62+'5월'!AQ62+'6월'!AQ62+'7월'!AQ62+'8월'!AQ62+'9월'!AQ62+'10월'!AQ62+'11월'!AQ62+'12월'!AQ62</f>
        <v>0</v>
      </c>
      <c r="G96" s="908">
        <f>'1월'!AR62+'2월'!AR62+'3월'!AR62+'4월'!AR62+'5월'!AR62+'6월'!AR62+'7월'!AR62+'8월'!AR62+'9월'!AR62+'10월'!AR62+'11월'!AR62+'12월'!AR62</f>
        <v>0</v>
      </c>
      <c r="H96" s="908">
        <f>'1월'!AS62+'2월'!AS62+'3월'!AS62+'4월'!AS62+'5월'!AS62+'6월'!AS62+'7월'!AS62+'8월'!AS62+'9월'!AS62+'10월'!AS62+'11월'!AS62+'12월'!AS62</f>
        <v>0</v>
      </c>
      <c r="I96" s="908">
        <f>'1월'!AT62+'2월'!AT62+'3월'!AT62+'4월'!AT62+'5월'!AT62+'6월'!AT62+'7월'!AT62+'8월'!AT62+'9월'!AT62+'10월'!AT62+'11월'!AT62+'12월'!AT62</f>
        <v>0</v>
      </c>
      <c r="J96" s="908">
        <f>'1월'!AU62+'2월'!AU62+'3월'!AU62+'4월'!AU62+'5월'!AU62+'6월'!AU62+'7월'!AU62+'8월'!AU62+'9월'!AU62+'10월'!AU62+'11월'!AU62+'12월'!AU62</f>
        <v>0</v>
      </c>
      <c r="K96" s="908">
        <f>'1월'!AV62+'2월'!AV62+'3월'!AV62+'4월'!AV62+'5월'!AV62+'6월'!AV62+'7월'!AV62+'8월'!AV62+'9월'!AV62+'10월'!AV62+'11월'!AV62+'12월'!AV62</f>
        <v>0</v>
      </c>
      <c r="L96" s="908">
        <f>'1월'!AW62+'2월'!AW62+'3월'!AW62+'4월'!AW62+'5월'!AW62+'6월'!AW62+'7월'!AW62+'8월'!AW62+'9월'!AW62+'10월'!AW62+'11월'!AW62+'12월'!AW62</f>
        <v>0</v>
      </c>
      <c r="M96" s="908">
        <f>'1월'!AX62+'2월'!AX62+'3월'!AX62+'4월'!AX62+'5월'!AX62+'6월'!AX62+'7월'!AX62+'8월'!AX62+'9월'!AX62+'10월'!AX62+'11월'!AX62+'12월'!AX62</f>
        <v>0</v>
      </c>
      <c r="N96" s="908">
        <f>'1월'!AY62+'2월'!AY62+'3월'!AY62+'4월'!AY62+'5월'!AY62+'6월'!AY62+'7월'!AY62+'8월'!AY62+'9월'!AY62+'10월'!AY62+'11월'!AY62+'12월'!AY62</f>
        <v>0</v>
      </c>
      <c r="O96" s="908">
        <f>'1월'!AZ62+'2월'!AZ62+'3월'!AZ62+'4월'!AZ62+'5월'!AZ62+'6월'!AZ62+'7월'!AZ62+'8월'!AZ62+'9월'!AZ62+'10월'!AZ62+'11월'!AZ62+'12월'!AZ62</f>
        <v>0</v>
      </c>
      <c r="P96" s="908">
        <f>'1월'!BA62+'2월'!BA62+'3월'!BA62+'4월'!BA62+'5월'!BA62+'6월'!BA62+'7월'!BA62+'8월'!BA62+'9월'!BA62+'10월'!BA62+'11월'!BA62+'12월'!BA62</f>
        <v>0</v>
      </c>
      <c r="Q96" s="908">
        <f>'1월'!BB62+'2월'!BB62+'3월'!BB62+'4월'!BB62+'5월'!BB62+'6월'!BB62+'7월'!BB62+'8월'!BB62+'9월'!BB62+'10월'!BB62+'11월'!BB62+'12월'!BB62</f>
        <v>0</v>
      </c>
      <c r="R96" s="908">
        <f>'1월'!BC62+'2월'!BC62+'3월'!BC62+'4월'!BC62+'5월'!BC62+'6월'!BC62+'7월'!BC62+'8월'!BC62+'9월'!BC62+'10월'!BC62+'11월'!BC62+'12월'!BC62</f>
        <v>0</v>
      </c>
      <c r="S96" s="908">
        <f>'1월'!BD62+'2월'!BD62+'3월'!BD62+'4월'!BD62+'5월'!BD62+'6월'!BD62+'7월'!BD62+'8월'!BD62+'9월'!BD62+'10월'!BD62+'11월'!BD62+'12월'!BD62</f>
        <v>0</v>
      </c>
      <c r="T96" s="908">
        <f>'1월'!BE62+'2월'!BE62+'3월'!BE62+'4월'!BE62+'5월'!BE62+'6월'!BE62+'7월'!BE62+'8월'!BE62+'9월'!BE62+'10월'!BE62+'11월'!BE62+'12월'!BE62</f>
        <v>0</v>
      </c>
      <c r="U96" s="908">
        <f t="shared" si="9"/>
        <v>0</v>
      </c>
      <c r="W96" s="63"/>
    </row>
    <row r="97" spans="1:23" hidden="1">
      <c r="A97" s="220" t="s">
        <v>248</v>
      </c>
      <c r="B97" s="908">
        <f>'1월'!AM63+'2월'!AM63+'3월'!AM63+'4월'!AM63+'5월'!AM63+'6월'!AM63+'7월'!AM63+'8월'!AM63+'9월'!AM63+'10월'!AM63+'11월'!AM63+'12월'!AM63</f>
        <v>0</v>
      </c>
      <c r="C97" s="908">
        <f>'1월'!AN63+'2월'!AN63+'3월'!AN63+'4월'!AN63+'5월'!AN63+'6월'!AN63+'7월'!AN63+'8월'!AN63+'9월'!AN63+'10월'!AN63+'11월'!AN63+'12월'!AN63</f>
        <v>0</v>
      </c>
      <c r="D97" s="908">
        <f>'1월'!AO63+'2월'!AO63+'3월'!AO63+'4월'!AO63+'5월'!AO63+'6월'!AO63+'7월'!AO63+'8월'!AO63+'9월'!AO63+'10월'!AO63+'11월'!AO63+'12월'!AO63</f>
        <v>0</v>
      </c>
      <c r="E97" s="908">
        <f>'1월'!AP63+'2월'!AP63+'3월'!AP63+'4월'!AP63+'5월'!AP63+'6월'!AP63+'7월'!AP63+'8월'!AP63+'9월'!AP63+'10월'!AP63+'11월'!AP63+'12월'!AP63</f>
        <v>0</v>
      </c>
      <c r="F97" s="908">
        <f>'1월'!AQ63+'2월'!AQ63+'3월'!AQ63+'4월'!AQ63+'5월'!AQ63+'6월'!AQ63+'7월'!AQ63+'8월'!AQ63+'9월'!AQ63+'10월'!AQ63+'11월'!AQ63+'12월'!AQ63</f>
        <v>0</v>
      </c>
      <c r="G97" s="908">
        <f>'1월'!AR63+'2월'!AR63+'3월'!AR63+'4월'!AR63+'5월'!AR63+'6월'!AR63+'7월'!AR63+'8월'!AR63+'9월'!AR63+'10월'!AR63+'11월'!AR63+'12월'!AR63</f>
        <v>0</v>
      </c>
      <c r="H97" s="908">
        <f>'1월'!AS63+'2월'!AS63+'3월'!AS63+'4월'!AS63+'5월'!AS63+'6월'!AS63+'7월'!AS63+'8월'!AS63+'9월'!AS63+'10월'!AS63+'11월'!AS63+'12월'!AS63</f>
        <v>0</v>
      </c>
      <c r="I97" s="908">
        <f>'1월'!AT63+'2월'!AT63+'3월'!AT63+'4월'!AT63+'5월'!AT63+'6월'!AT63+'7월'!AT63+'8월'!AT63+'9월'!AT63+'10월'!AT63+'11월'!AT63+'12월'!AT63</f>
        <v>0</v>
      </c>
      <c r="J97" s="908">
        <f>'1월'!AU63+'2월'!AU63+'3월'!AU63+'4월'!AU63+'5월'!AU63+'6월'!AU63+'7월'!AU63+'8월'!AU63+'9월'!AU63+'10월'!AU63+'11월'!AU63+'12월'!AU63</f>
        <v>0</v>
      </c>
      <c r="K97" s="908">
        <f>'1월'!AV63+'2월'!AV63+'3월'!AV63+'4월'!AV63+'5월'!AV63+'6월'!AV63+'7월'!AV63+'8월'!AV63+'9월'!AV63+'10월'!AV63+'11월'!AV63+'12월'!AV63</f>
        <v>0</v>
      </c>
      <c r="L97" s="908">
        <f>'1월'!AW63+'2월'!AW63+'3월'!AW63+'4월'!AW63+'5월'!AW63+'6월'!AW63+'7월'!AW63+'8월'!AW63+'9월'!AW63+'10월'!AW63+'11월'!AW63+'12월'!AW63</f>
        <v>0</v>
      </c>
      <c r="M97" s="908">
        <f>'1월'!AX63+'2월'!AX63+'3월'!AX63+'4월'!AX63+'5월'!AX63+'6월'!AX63+'7월'!AX63+'8월'!AX63+'9월'!AX63+'10월'!AX63+'11월'!AX63+'12월'!AX63</f>
        <v>0</v>
      </c>
      <c r="N97" s="908">
        <f>'1월'!AY63+'2월'!AY63+'3월'!AY63+'4월'!AY63+'5월'!AY63+'6월'!AY63+'7월'!AY63+'8월'!AY63+'9월'!AY63+'10월'!AY63+'11월'!AY63+'12월'!AY63</f>
        <v>0</v>
      </c>
      <c r="O97" s="908">
        <f>'1월'!AZ63+'2월'!AZ63+'3월'!AZ63+'4월'!AZ63+'5월'!AZ63+'6월'!AZ63+'7월'!AZ63+'8월'!AZ63+'9월'!AZ63+'10월'!AZ63+'11월'!AZ63+'12월'!AZ63</f>
        <v>0</v>
      </c>
      <c r="P97" s="908">
        <f>'1월'!BA63+'2월'!BA63+'3월'!BA63+'4월'!BA63+'5월'!BA63+'6월'!BA63+'7월'!BA63+'8월'!BA63+'9월'!BA63+'10월'!BA63+'11월'!BA63+'12월'!BA63</f>
        <v>0</v>
      </c>
      <c r="Q97" s="908">
        <f>'1월'!BB63+'2월'!BB63+'3월'!BB63+'4월'!BB63+'5월'!BB63+'6월'!BB63+'7월'!BB63+'8월'!BB63+'9월'!BB63+'10월'!BB63+'11월'!BB63+'12월'!BB63</f>
        <v>0</v>
      </c>
      <c r="R97" s="908">
        <f>'1월'!BC63+'2월'!BC63+'3월'!BC63+'4월'!BC63+'5월'!BC63+'6월'!BC63+'7월'!BC63+'8월'!BC63+'9월'!BC63+'10월'!BC63+'11월'!BC63+'12월'!BC63</f>
        <v>0</v>
      </c>
      <c r="S97" s="908">
        <f>'1월'!BD63+'2월'!BD63+'3월'!BD63+'4월'!BD63+'5월'!BD63+'6월'!BD63+'7월'!BD63+'8월'!BD63+'9월'!BD63+'10월'!BD63+'11월'!BD63+'12월'!BD63</f>
        <v>0</v>
      </c>
      <c r="T97" s="908">
        <f>'1월'!BE63+'2월'!BE63+'3월'!BE63+'4월'!BE63+'5월'!BE63+'6월'!BE63+'7월'!BE63+'8월'!BE63+'9월'!BE63+'10월'!BE63+'11월'!BE63+'12월'!BE63</f>
        <v>0</v>
      </c>
      <c r="U97" s="908">
        <f t="shared" si="9"/>
        <v>0</v>
      </c>
      <c r="W97" s="63"/>
    </row>
    <row r="98" spans="1:23" hidden="1">
      <c r="A98" s="220" t="s">
        <v>249</v>
      </c>
      <c r="B98" s="908">
        <f>'1월'!AM64+'2월'!AM64+'3월'!AM64+'4월'!AM64+'5월'!AM64+'6월'!AM64+'7월'!AM64+'8월'!AM64+'9월'!AM64+'10월'!AM64+'11월'!AM64+'12월'!AM64</f>
        <v>0</v>
      </c>
      <c r="C98" s="908">
        <f>'1월'!AN64+'2월'!AN64+'3월'!AN64+'4월'!AN64+'5월'!AN64+'6월'!AN64+'7월'!AN64+'8월'!AN64+'9월'!AN64+'10월'!AN64+'11월'!AN64+'12월'!AN64</f>
        <v>0</v>
      </c>
      <c r="D98" s="908">
        <f>'1월'!AO64+'2월'!AO64+'3월'!AO64+'4월'!AO64+'5월'!AO64+'6월'!AO64+'7월'!AO64+'8월'!AO64+'9월'!AO64+'10월'!AO64+'11월'!AO64+'12월'!AO64</f>
        <v>0</v>
      </c>
      <c r="E98" s="908">
        <f>'1월'!AP64+'2월'!AP64+'3월'!AP64+'4월'!AP64+'5월'!AP64+'6월'!AP64+'7월'!AP64+'8월'!AP64+'9월'!AP64+'10월'!AP64+'11월'!AP64+'12월'!AP64</f>
        <v>0</v>
      </c>
      <c r="F98" s="908">
        <f>'1월'!AQ64+'2월'!AQ64+'3월'!AQ64+'4월'!AQ64+'5월'!AQ64+'6월'!AQ64+'7월'!AQ64+'8월'!AQ64+'9월'!AQ64+'10월'!AQ64+'11월'!AQ64+'12월'!AQ64</f>
        <v>0</v>
      </c>
      <c r="G98" s="908">
        <f>'1월'!AR64+'2월'!AR64+'3월'!AR64+'4월'!AR64+'5월'!AR64+'6월'!AR64+'7월'!AR64+'8월'!AR64+'9월'!AR64+'10월'!AR64+'11월'!AR64+'12월'!AR64</f>
        <v>0</v>
      </c>
      <c r="H98" s="908">
        <f>'1월'!AS64+'2월'!AS64+'3월'!AS64+'4월'!AS64+'5월'!AS64+'6월'!AS64+'7월'!AS64+'8월'!AS64+'9월'!AS64+'10월'!AS64+'11월'!AS64+'12월'!AS64</f>
        <v>0</v>
      </c>
      <c r="I98" s="908">
        <f>'1월'!AT64+'2월'!AT64+'3월'!AT64+'4월'!AT64+'5월'!AT64+'6월'!AT64+'7월'!AT64+'8월'!AT64+'9월'!AT64+'10월'!AT64+'11월'!AT64+'12월'!AT64</f>
        <v>0</v>
      </c>
      <c r="J98" s="908">
        <f>'1월'!AU64+'2월'!AU64+'3월'!AU64+'4월'!AU64+'5월'!AU64+'6월'!AU64+'7월'!AU64+'8월'!AU64+'9월'!AU64+'10월'!AU64+'11월'!AU64+'12월'!AU64</f>
        <v>0</v>
      </c>
      <c r="K98" s="908">
        <f>'1월'!AV64+'2월'!AV64+'3월'!AV64+'4월'!AV64+'5월'!AV64+'6월'!AV64+'7월'!AV64+'8월'!AV64+'9월'!AV64+'10월'!AV64+'11월'!AV64+'12월'!AV64</f>
        <v>0</v>
      </c>
      <c r="L98" s="908">
        <f>'1월'!AW64+'2월'!AW64+'3월'!AW64+'4월'!AW64+'5월'!AW64+'6월'!AW64+'7월'!AW64+'8월'!AW64+'9월'!AW64+'10월'!AW64+'11월'!AW64+'12월'!AW64</f>
        <v>0</v>
      </c>
      <c r="M98" s="908">
        <f>'1월'!AX64+'2월'!AX64+'3월'!AX64+'4월'!AX64+'5월'!AX64+'6월'!AX64+'7월'!AX64+'8월'!AX64+'9월'!AX64+'10월'!AX64+'11월'!AX64+'12월'!AX64</f>
        <v>0</v>
      </c>
      <c r="N98" s="908">
        <f>'1월'!AY64+'2월'!AY64+'3월'!AY64+'4월'!AY64+'5월'!AY64+'6월'!AY64+'7월'!AY64+'8월'!AY64+'9월'!AY64+'10월'!AY64+'11월'!AY64+'12월'!AY64</f>
        <v>0</v>
      </c>
      <c r="O98" s="908">
        <f>'1월'!AZ64+'2월'!AZ64+'3월'!AZ64+'4월'!AZ64+'5월'!AZ64+'6월'!AZ64+'7월'!AZ64+'8월'!AZ64+'9월'!AZ64+'10월'!AZ64+'11월'!AZ64+'12월'!AZ64</f>
        <v>0</v>
      </c>
      <c r="P98" s="908">
        <f>'1월'!BA64+'2월'!BA64+'3월'!BA64+'4월'!BA64+'5월'!BA64+'6월'!BA64+'7월'!BA64+'8월'!BA64+'9월'!BA64+'10월'!BA64+'11월'!BA64+'12월'!BA64</f>
        <v>0</v>
      </c>
      <c r="Q98" s="908">
        <f>'1월'!BB64+'2월'!BB64+'3월'!BB64+'4월'!BB64+'5월'!BB64+'6월'!BB64+'7월'!BB64+'8월'!BB64+'9월'!BB64+'10월'!BB64+'11월'!BB64+'12월'!BB64</f>
        <v>0</v>
      </c>
      <c r="R98" s="908">
        <f>'1월'!BC64+'2월'!BC64+'3월'!BC64+'4월'!BC64+'5월'!BC64+'6월'!BC64+'7월'!BC64+'8월'!BC64+'9월'!BC64+'10월'!BC64+'11월'!BC64+'12월'!BC64</f>
        <v>0</v>
      </c>
      <c r="S98" s="908">
        <f>'1월'!BD64+'2월'!BD64+'3월'!BD64+'4월'!BD64+'5월'!BD64+'6월'!BD64+'7월'!BD64+'8월'!BD64+'9월'!BD64+'10월'!BD64+'11월'!BD64+'12월'!BD64</f>
        <v>0</v>
      </c>
      <c r="T98" s="908">
        <f>'1월'!BE64+'2월'!BE64+'3월'!BE64+'4월'!BE64+'5월'!BE64+'6월'!BE64+'7월'!BE64+'8월'!BE64+'9월'!BE64+'10월'!BE64+'11월'!BE64+'12월'!BE64</f>
        <v>0</v>
      </c>
      <c r="U98" s="908">
        <f t="shared" si="9"/>
        <v>0</v>
      </c>
      <c r="W98" s="63"/>
    </row>
    <row r="99" spans="1:23" hidden="1">
      <c r="A99" s="220" t="s">
        <v>250</v>
      </c>
      <c r="B99" s="908">
        <f>'1월'!AM65+'2월'!AM65+'3월'!AM65+'4월'!AM65+'5월'!AM65+'6월'!AM65+'7월'!AM65+'8월'!AM65+'9월'!AM65+'10월'!AM65+'11월'!AM65+'12월'!AM65</f>
        <v>0</v>
      </c>
      <c r="C99" s="908">
        <f>'1월'!AN65+'2월'!AN65+'3월'!AN65+'4월'!AN65+'5월'!AN65+'6월'!AN65+'7월'!AN65+'8월'!AN65+'9월'!AN65+'10월'!AN65+'11월'!AN65+'12월'!AN65</f>
        <v>0</v>
      </c>
      <c r="D99" s="908">
        <f>'1월'!AO65+'2월'!AO65+'3월'!AO65+'4월'!AO65+'5월'!AO65+'6월'!AO65+'7월'!AO65+'8월'!AO65+'9월'!AO65+'10월'!AO65+'11월'!AO65+'12월'!AO65</f>
        <v>0</v>
      </c>
      <c r="E99" s="908">
        <f>'1월'!AP65+'2월'!AP65+'3월'!AP65+'4월'!AP65+'5월'!AP65+'6월'!AP65+'7월'!AP65+'8월'!AP65+'9월'!AP65+'10월'!AP65+'11월'!AP65+'12월'!AP65</f>
        <v>0</v>
      </c>
      <c r="F99" s="908">
        <f>'1월'!AQ65+'2월'!AQ65+'3월'!AQ65+'4월'!AQ65+'5월'!AQ65+'6월'!AQ65+'7월'!AQ65+'8월'!AQ65+'9월'!AQ65+'10월'!AQ65+'11월'!AQ65+'12월'!AQ65</f>
        <v>0</v>
      </c>
      <c r="G99" s="908">
        <f>'1월'!AR65+'2월'!AR65+'3월'!AR65+'4월'!AR65+'5월'!AR65+'6월'!AR65+'7월'!AR65+'8월'!AR65+'9월'!AR65+'10월'!AR65+'11월'!AR65+'12월'!AR65</f>
        <v>0</v>
      </c>
      <c r="H99" s="908">
        <f>'1월'!AS65+'2월'!AS65+'3월'!AS65+'4월'!AS65+'5월'!AS65+'6월'!AS65+'7월'!AS65+'8월'!AS65+'9월'!AS65+'10월'!AS65+'11월'!AS65+'12월'!AS65</f>
        <v>0</v>
      </c>
      <c r="I99" s="908">
        <f>'1월'!AT65+'2월'!AT65+'3월'!AT65+'4월'!AT65+'5월'!AT65+'6월'!AT65+'7월'!AT65+'8월'!AT65+'9월'!AT65+'10월'!AT65+'11월'!AT65+'12월'!AT65</f>
        <v>0</v>
      </c>
      <c r="J99" s="908">
        <f>'1월'!AU65+'2월'!AU65+'3월'!AU65+'4월'!AU65+'5월'!AU65+'6월'!AU65+'7월'!AU65+'8월'!AU65+'9월'!AU65+'10월'!AU65+'11월'!AU65+'12월'!AU65</f>
        <v>0</v>
      </c>
      <c r="K99" s="908">
        <f>'1월'!AV65+'2월'!AV65+'3월'!AV65+'4월'!AV65+'5월'!AV65+'6월'!AV65+'7월'!AV65+'8월'!AV65+'9월'!AV65+'10월'!AV65+'11월'!AV65+'12월'!AV65</f>
        <v>0</v>
      </c>
      <c r="L99" s="908">
        <f>'1월'!AW65+'2월'!AW65+'3월'!AW65+'4월'!AW65+'5월'!AW65+'6월'!AW65+'7월'!AW65+'8월'!AW65+'9월'!AW65+'10월'!AW65+'11월'!AW65+'12월'!AW65</f>
        <v>0</v>
      </c>
      <c r="M99" s="908">
        <f>'1월'!AX65+'2월'!AX65+'3월'!AX65+'4월'!AX65+'5월'!AX65+'6월'!AX65+'7월'!AX65+'8월'!AX65+'9월'!AX65+'10월'!AX65+'11월'!AX65+'12월'!AX65</f>
        <v>0</v>
      </c>
      <c r="N99" s="908">
        <f>'1월'!AY65+'2월'!AY65+'3월'!AY65+'4월'!AY65+'5월'!AY65+'6월'!AY65+'7월'!AY65+'8월'!AY65+'9월'!AY65+'10월'!AY65+'11월'!AY65+'12월'!AY65</f>
        <v>0</v>
      </c>
      <c r="O99" s="908">
        <f>'1월'!AZ65+'2월'!AZ65+'3월'!AZ65+'4월'!AZ65+'5월'!AZ65+'6월'!AZ65+'7월'!AZ65+'8월'!AZ65+'9월'!AZ65+'10월'!AZ65+'11월'!AZ65+'12월'!AZ65</f>
        <v>0</v>
      </c>
      <c r="P99" s="908">
        <f>'1월'!BA65+'2월'!BA65+'3월'!BA65+'4월'!BA65+'5월'!BA65+'6월'!BA65+'7월'!BA65+'8월'!BA65+'9월'!BA65+'10월'!BA65+'11월'!BA65+'12월'!BA65</f>
        <v>0</v>
      </c>
      <c r="Q99" s="908">
        <f>'1월'!BB65+'2월'!BB65+'3월'!BB65+'4월'!BB65+'5월'!BB65+'6월'!BB65+'7월'!BB65+'8월'!BB65+'9월'!BB65+'10월'!BB65+'11월'!BB65+'12월'!BB65</f>
        <v>0</v>
      </c>
      <c r="R99" s="908">
        <f>'1월'!BC65+'2월'!BC65+'3월'!BC65+'4월'!BC65+'5월'!BC65+'6월'!BC65+'7월'!BC65+'8월'!BC65+'9월'!BC65+'10월'!BC65+'11월'!BC65+'12월'!BC65</f>
        <v>0</v>
      </c>
      <c r="S99" s="908">
        <f>'1월'!BD65+'2월'!BD65+'3월'!BD65+'4월'!BD65+'5월'!BD65+'6월'!BD65+'7월'!BD65+'8월'!BD65+'9월'!BD65+'10월'!BD65+'11월'!BD65+'12월'!BD65</f>
        <v>0</v>
      </c>
      <c r="T99" s="908">
        <f>'1월'!BE65+'2월'!BE65+'3월'!BE65+'4월'!BE65+'5월'!BE65+'6월'!BE65+'7월'!BE65+'8월'!BE65+'9월'!BE65+'10월'!BE65+'11월'!BE65+'12월'!BE65</f>
        <v>0</v>
      </c>
      <c r="U99" s="908">
        <f t="shared" si="9"/>
        <v>0</v>
      </c>
      <c r="W99" s="63"/>
    </row>
    <row r="100" spans="1:23" hidden="1">
      <c r="A100" s="220" t="s">
        <v>251</v>
      </c>
      <c r="B100" s="908">
        <f>'1월'!AM66+'2월'!AM66+'3월'!AM66+'4월'!AM66+'5월'!AM66+'6월'!AM66+'7월'!AM66+'8월'!AM66+'9월'!AM66+'10월'!AM66+'11월'!AM66+'12월'!AM66</f>
        <v>0</v>
      </c>
      <c r="C100" s="908">
        <f>'1월'!AN66+'2월'!AN66+'3월'!AN66+'4월'!AN66+'5월'!AN66+'6월'!AN66+'7월'!AN66+'8월'!AN66+'9월'!AN66+'10월'!AN66+'11월'!AN66+'12월'!AN66</f>
        <v>0</v>
      </c>
      <c r="D100" s="908">
        <f>'1월'!AO66+'2월'!AO66+'3월'!AO66+'4월'!AO66+'5월'!AO66+'6월'!AO66+'7월'!AO66+'8월'!AO66+'9월'!AO66+'10월'!AO66+'11월'!AO66+'12월'!AO66</f>
        <v>0</v>
      </c>
      <c r="E100" s="908">
        <f>'1월'!AP66+'2월'!AP66+'3월'!AP66+'4월'!AP66+'5월'!AP66+'6월'!AP66+'7월'!AP66+'8월'!AP66+'9월'!AP66+'10월'!AP66+'11월'!AP66+'12월'!AP66</f>
        <v>0</v>
      </c>
      <c r="F100" s="908">
        <f>'1월'!AQ66+'2월'!AQ66+'3월'!AQ66+'4월'!AQ66+'5월'!AQ66+'6월'!AQ66+'7월'!AQ66+'8월'!AQ66+'9월'!AQ66+'10월'!AQ66+'11월'!AQ66+'12월'!AQ66</f>
        <v>0</v>
      </c>
      <c r="G100" s="908">
        <f>'1월'!AR66+'2월'!AR66+'3월'!AR66+'4월'!AR66+'5월'!AR66+'6월'!AR66+'7월'!AR66+'8월'!AR66+'9월'!AR66+'10월'!AR66+'11월'!AR66+'12월'!AR66</f>
        <v>0</v>
      </c>
      <c r="H100" s="908">
        <f>'1월'!AS66+'2월'!AS66+'3월'!AS66+'4월'!AS66+'5월'!AS66+'6월'!AS66+'7월'!AS66+'8월'!AS66+'9월'!AS66+'10월'!AS66+'11월'!AS66+'12월'!AS66</f>
        <v>0</v>
      </c>
      <c r="I100" s="908">
        <f>'1월'!AT66+'2월'!AT66+'3월'!AT66+'4월'!AT66+'5월'!AT66+'6월'!AT66+'7월'!AT66+'8월'!AT66+'9월'!AT66+'10월'!AT66+'11월'!AT66+'12월'!AT66</f>
        <v>0</v>
      </c>
      <c r="J100" s="908">
        <f>'1월'!AU66+'2월'!AU66+'3월'!AU66+'4월'!AU66+'5월'!AU66+'6월'!AU66+'7월'!AU66+'8월'!AU66+'9월'!AU66+'10월'!AU66+'11월'!AU66+'12월'!AU66</f>
        <v>0</v>
      </c>
      <c r="K100" s="908">
        <f>'1월'!AV66+'2월'!AV66+'3월'!AV66+'4월'!AV66+'5월'!AV66+'6월'!AV66+'7월'!AV66+'8월'!AV66+'9월'!AV66+'10월'!AV66+'11월'!AV66+'12월'!AV66</f>
        <v>0</v>
      </c>
      <c r="L100" s="908">
        <f>'1월'!AW66+'2월'!AW66+'3월'!AW66+'4월'!AW66+'5월'!AW66+'6월'!AW66+'7월'!AW66+'8월'!AW66+'9월'!AW66+'10월'!AW66+'11월'!AW66+'12월'!AW66</f>
        <v>0</v>
      </c>
      <c r="M100" s="908">
        <f>'1월'!AX66+'2월'!AX66+'3월'!AX66+'4월'!AX66+'5월'!AX66+'6월'!AX66+'7월'!AX66+'8월'!AX66+'9월'!AX66+'10월'!AX66+'11월'!AX66+'12월'!AX66</f>
        <v>0</v>
      </c>
      <c r="N100" s="908">
        <f>'1월'!AY66+'2월'!AY66+'3월'!AY66+'4월'!AY66+'5월'!AY66+'6월'!AY66+'7월'!AY66+'8월'!AY66+'9월'!AY66+'10월'!AY66+'11월'!AY66+'12월'!AY66</f>
        <v>0</v>
      </c>
      <c r="O100" s="908">
        <f>'1월'!AZ66+'2월'!AZ66+'3월'!AZ66+'4월'!AZ66+'5월'!AZ66+'6월'!AZ66+'7월'!AZ66+'8월'!AZ66+'9월'!AZ66+'10월'!AZ66+'11월'!AZ66+'12월'!AZ66</f>
        <v>0</v>
      </c>
      <c r="P100" s="908">
        <f>'1월'!BA66+'2월'!BA66+'3월'!BA66+'4월'!BA66+'5월'!BA66+'6월'!BA66+'7월'!BA66+'8월'!BA66+'9월'!BA66+'10월'!BA66+'11월'!BA66+'12월'!BA66</f>
        <v>0</v>
      </c>
      <c r="Q100" s="908">
        <f>'1월'!BB66+'2월'!BB66+'3월'!BB66+'4월'!BB66+'5월'!BB66+'6월'!BB66+'7월'!BB66+'8월'!BB66+'9월'!BB66+'10월'!BB66+'11월'!BB66+'12월'!BB66</f>
        <v>0</v>
      </c>
      <c r="R100" s="908">
        <f>'1월'!BC66+'2월'!BC66+'3월'!BC66+'4월'!BC66+'5월'!BC66+'6월'!BC66+'7월'!BC66+'8월'!BC66+'9월'!BC66+'10월'!BC66+'11월'!BC66+'12월'!BC66</f>
        <v>0</v>
      </c>
      <c r="S100" s="908">
        <f>'1월'!BD66+'2월'!BD66+'3월'!BD66+'4월'!BD66+'5월'!BD66+'6월'!BD66+'7월'!BD66+'8월'!BD66+'9월'!BD66+'10월'!BD66+'11월'!BD66+'12월'!BD66</f>
        <v>0</v>
      </c>
      <c r="T100" s="908">
        <f>'1월'!BE66+'2월'!BE66+'3월'!BE66+'4월'!BE66+'5월'!BE66+'6월'!BE66+'7월'!BE66+'8월'!BE66+'9월'!BE66+'10월'!BE66+'11월'!BE66+'12월'!BE66</f>
        <v>0</v>
      </c>
      <c r="U100" s="908">
        <f t="shared" si="9"/>
        <v>0</v>
      </c>
      <c r="W100" s="63"/>
    </row>
    <row r="101" spans="1:23" hidden="1">
      <c r="A101" s="220" t="s">
        <v>252</v>
      </c>
      <c r="B101" s="908">
        <f>'1월'!AM67+'2월'!AM67+'3월'!AM67+'4월'!AM67+'5월'!AM67+'6월'!AM67+'7월'!AM67+'8월'!AM67+'9월'!AM67+'10월'!AM67+'11월'!AM67+'12월'!AM67</f>
        <v>0</v>
      </c>
      <c r="C101" s="908">
        <f>'1월'!AN67+'2월'!AN67+'3월'!AN67+'4월'!AN67+'5월'!AN67+'6월'!AN67+'7월'!AN67+'8월'!AN67+'9월'!AN67+'10월'!AN67+'11월'!AN67+'12월'!AN67</f>
        <v>0</v>
      </c>
      <c r="D101" s="908">
        <f>'1월'!AO67+'2월'!AO67+'3월'!AO67+'4월'!AO67+'5월'!AO67+'6월'!AO67+'7월'!AO67+'8월'!AO67+'9월'!AO67+'10월'!AO67+'11월'!AO67+'12월'!AO67</f>
        <v>0</v>
      </c>
      <c r="E101" s="908">
        <f>'1월'!AP67+'2월'!AP67+'3월'!AP67+'4월'!AP67+'5월'!AP67+'6월'!AP67+'7월'!AP67+'8월'!AP67+'9월'!AP67+'10월'!AP67+'11월'!AP67+'12월'!AP67</f>
        <v>0</v>
      </c>
      <c r="F101" s="908">
        <f>'1월'!AQ67+'2월'!AQ67+'3월'!AQ67+'4월'!AQ67+'5월'!AQ67+'6월'!AQ67+'7월'!AQ67+'8월'!AQ67+'9월'!AQ67+'10월'!AQ67+'11월'!AQ67+'12월'!AQ67</f>
        <v>0</v>
      </c>
      <c r="G101" s="908">
        <f>'1월'!AR67+'2월'!AR67+'3월'!AR67+'4월'!AR67+'5월'!AR67+'6월'!AR67+'7월'!AR67+'8월'!AR67+'9월'!AR67+'10월'!AR67+'11월'!AR67+'12월'!AR67</f>
        <v>0</v>
      </c>
      <c r="H101" s="908">
        <f>'1월'!AS67+'2월'!AS67+'3월'!AS67+'4월'!AS67+'5월'!AS67+'6월'!AS67+'7월'!AS67+'8월'!AS67+'9월'!AS67+'10월'!AS67+'11월'!AS67+'12월'!AS67</f>
        <v>0</v>
      </c>
      <c r="I101" s="908">
        <f>'1월'!AT67+'2월'!AT67+'3월'!AT67+'4월'!AT67+'5월'!AT67+'6월'!AT67+'7월'!AT67+'8월'!AT67+'9월'!AT67+'10월'!AT67+'11월'!AT67+'12월'!AT67</f>
        <v>0</v>
      </c>
      <c r="J101" s="908">
        <f>'1월'!AU67+'2월'!AU67+'3월'!AU67+'4월'!AU67+'5월'!AU67+'6월'!AU67+'7월'!AU67+'8월'!AU67+'9월'!AU67+'10월'!AU67+'11월'!AU67+'12월'!AU67</f>
        <v>0</v>
      </c>
      <c r="K101" s="908">
        <f>'1월'!AV67+'2월'!AV67+'3월'!AV67+'4월'!AV67+'5월'!AV67+'6월'!AV67+'7월'!AV67+'8월'!AV67+'9월'!AV67+'10월'!AV67+'11월'!AV67+'12월'!AV67</f>
        <v>0</v>
      </c>
      <c r="L101" s="908">
        <f>'1월'!AW67+'2월'!AW67+'3월'!AW67+'4월'!AW67+'5월'!AW67+'6월'!AW67+'7월'!AW67+'8월'!AW67+'9월'!AW67+'10월'!AW67+'11월'!AW67+'12월'!AW67</f>
        <v>0</v>
      </c>
      <c r="M101" s="908">
        <f>'1월'!AX67+'2월'!AX67+'3월'!AX67+'4월'!AX67+'5월'!AX67+'6월'!AX67+'7월'!AX67+'8월'!AX67+'9월'!AX67+'10월'!AX67+'11월'!AX67+'12월'!AX67</f>
        <v>0</v>
      </c>
      <c r="N101" s="908">
        <f>'1월'!AY67+'2월'!AY67+'3월'!AY67+'4월'!AY67+'5월'!AY67+'6월'!AY67+'7월'!AY67+'8월'!AY67+'9월'!AY67+'10월'!AY67+'11월'!AY67+'12월'!AY67</f>
        <v>0</v>
      </c>
      <c r="O101" s="908">
        <f>'1월'!AZ67+'2월'!AZ67+'3월'!AZ67+'4월'!AZ67+'5월'!AZ67+'6월'!AZ67+'7월'!AZ67+'8월'!AZ67+'9월'!AZ67+'10월'!AZ67+'11월'!AZ67+'12월'!AZ67</f>
        <v>0</v>
      </c>
      <c r="P101" s="908">
        <f>'1월'!BA67+'2월'!BA67+'3월'!BA67+'4월'!BA67+'5월'!BA67+'6월'!BA67+'7월'!BA67+'8월'!BA67+'9월'!BA67+'10월'!BA67+'11월'!BA67+'12월'!BA67</f>
        <v>0</v>
      </c>
      <c r="Q101" s="908">
        <f>'1월'!BB67+'2월'!BB67+'3월'!BB67+'4월'!BB67+'5월'!BB67+'6월'!BB67+'7월'!BB67+'8월'!BB67+'9월'!BB67+'10월'!BB67+'11월'!BB67+'12월'!BB67</f>
        <v>0</v>
      </c>
      <c r="R101" s="908">
        <f>'1월'!BC67+'2월'!BC67+'3월'!BC67+'4월'!BC67+'5월'!BC67+'6월'!BC67+'7월'!BC67+'8월'!BC67+'9월'!BC67+'10월'!BC67+'11월'!BC67+'12월'!BC67</f>
        <v>0</v>
      </c>
      <c r="S101" s="908">
        <f>'1월'!BD67+'2월'!BD67+'3월'!BD67+'4월'!BD67+'5월'!BD67+'6월'!BD67+'7월'!BD67+'8월'!BD67+'9월'!BD67+'10월'!BD67+'11월'!BD67+'12월'!BD67</f>
        <v>0</v>
      </c>
      <c r="T101" s="908">
        <f>'1월'!BE67+'2월'!BE67+'3월'!BE67+'4월'!BE67+'5월'!BE67+'6월'!BE67+'7월'!BE67+'8월'!BE67+'9월'!BE67+'10월'!BE67+'11월'!BE67+'12월'!BE67</f>
        <v>0</v>
      </c>
      <c r="U101" s="908">
        <f t="shared" si="9"/>
        <v>0</v>
      </c>
      <c r="W101" s="63"/>
    </row>
    <row r="102" spans="1:23" hidden="1">
      <c r="A102" s="220" t="s">
        <v>253</v>
      </c>
      <c r="B102" s="908">
        <f>'1월'!AM68+'2월'!AM68+'3월'!AM68+'4월'!AM68+'5월'!AM68+'6월'!AM68+'7월'!AM68+'8월'!AM68+'9월'!AM68+'10월'!AM68+'11월'!AM68+'12월'!AM68</f>
        <v>0</v>
      </c>
      <c r="C102" s="908">
        <f>'1월'!AN68+'2월'!AN68+'3월'!AN68+'4월'!AN68+'5월'!AN68+'6월'!AN68+'7월'!AN68+'8월'!AN68+'9월'!AN68+'10월'!AN68+'11월'!AN68+'12월'!AN68</f>
        <v>0</v>
      </c>
      <c r="D102" s="908">
        <f>'1월'!AO68+'2월'!AO68+'3월'!AO68+'4월'!AO68+'5월'!AO68+'6월'!AO68+'7월'!AO68+'8월'!AO68+'9월'!AO68+'10월'!AO68+'11월'!AO68+'12월'!AO68</f>
        <v>0</v>
      </c>
      <c r="E102" s="908">
        <f>'1월'!AP68+'2월'!AP68+'3월'!AP68+'4월'!AP68+'5월'!AP68+'6월'!AP68+'7월'!AP68+'8월'!AP68+'9월'!AP68+'10월'!AP68+'11월'!AP68+'12월'!AP68</f>
        <v>0</v>
      </c>
      <c r="F102" s="908">
        <f>'1월'!AQ68+'2월'!AQ68+'3월'!AQ68+'4월'!AQ68+'5월'!AQ68+'6월'!AQ68+'7월'!AQ68+'8월'!AQ68+'9월'!AQ68+'10월'!AQ68+'11월'!AQ68+'12월'!AQ68</f>
        <v>0</v>
      </c>
      <c r="G102" s="908">
        <f>'1월'!AR68+'2월'!AR68+'3월'!AR68+'4월'!AR68+'5월'!AR68+'6월'!AR68+'7월'!AR68+'8월'!AR68+'9월'!AR68+'10월'!AR68+'11월'!AR68+'12월'!AR68</f>
        <v>0</v>
      </c>
      <c r="H102" s="908">
        <f>'1월'!AS68+'2월'!AS68+'3월'!AS68+'4월'!AS68+'5월'!AS68+'6월'!AS68+'7월'!AS68+'8월'!AS68+'9월'!AS68+'10월'!AS68+'11월'!AS68+'12월'!AS68</f>
        <v>0</v>
      </c>
      <c r="I102" s="908">
        <f>'1월'!AT68+'2월'!AT68+'3월'!AT68+'4월'!AT68+'5월'!AT68+'6월'!AT68+'7월'!AT68+'8월'!AT68+'9월'!AT68+'10월'!AT68+'11월'!AT68+'12월'!AT68</f>
        <v>0</v>
      </c>
      <c r="J102" s="908">
        <f>'1월'!AU68+'2월'!AU68+'3월'!AU68+'4월'!AU68+'5월'!AU68+'6월'!AU68+'7월'!AU68+'8월'!AU68+'9월'!AU68+'10월'!AU68+'11월'!AU68+'12월'!AU68</f>
        <v>0</v>
      </c>
      <c r="K102" s="908">
        <f>'1월'!AV68+'2월'!AV68+'3월'!AV68+'4월'!AV68+'5월'!AV68+'6월'!AV68+'7월'!AV68+'8월'!AV68+'9월'!AV68+'10월'!AV68+'11월'!AV68+'12월'!AV68</f>
        <v>0</v>
      </c>
      <c r="L102" s="908">
        <f>'1월'!AW68+'2월'!AW68+'3월'!AW68+'4월'!AW68+'5월'!AW68+'6월'!AW68+'7월'!AW68+'8월'!AW68+'9월'!AW68+'10월'!AW68+'11월'!AW68+'12월'!AW68</f>
        <v>0</v>
      </c>
      <c r="M102" s="908">
        <f>'1월'!AX68+'2월'!AX68+'3월'!AX68+'4월'!AX68+'5월'!AX68+'6월'!AX68+'7월'!AX68+'8월'!AX68+'9월'!AX68+'10월'!AX68+'11월'!AX68+'12월'!AX68</f>
        <v>0</v>
      </c>
      <c r="N102" s="908">
        <f>'1월'!AY68+'2월'!AY68+'3월'!AY68+'4월'!AY68+'5월'!AY68+'6월'!AY68+'7월'!AY68+'8월'!AY68+'9월'!AY68+'10월'!AY68+'11월'!AY68+'12월'!AY68</f>
        <v>0</v>
      </c>
      <c r="O102" s="908">
        <f>'1월'!AZ68+'2월'!AZ68+'3월'!AZ68+'4월'!AZ68+'5월'!AZ68+'6월'!AZ68+'7월'!AZ68+'8월'!AZ68+'9월'!AZ68+'10월'!AZ68+'11월'!AZ68+'12월'!AZ68</f>
        <v>0</v>
      </c>
      <c r="P102" s="908">
        <f>'1월'!BA68+'2월'!BA68+'3월'!BA68+'4월'!BA68+'5월'!BA68+'6월'!BA68+'7월'!BA68+'8월'!BA68+'9월'!BA68+'10월'!BA68+'11월'!BA68+'12월'!BA68</f>
        <v>0</v>
      </c>
      <c r="Q102" s="908">
        <f>'1월'!BB68+'2월'!BB68+'3월'!BB68+'4월'!BB68+'5월'!BB68+'6월'!BB68+'7월'!BB68+'8월'!BB68+'9월'!BB68+'10월'!BB68+'11월'!BB68+'12월'!BB68</f>
        <v>0</v>
      </c>
      <c r="R102" s="908">
        <f>'1월'!BC68+'2월'!BC68+'3월'!BC68+'4월'!BC68+'5월'!BC68+'6월'!BC68+'7월'!BC68+'8월'!BC68+'9월'!BC68+'10월'!BC68+'11월'!BC68+'12월'!BC68</f>
        <v>0</v>
      </c>
      <c r="S102" s="908">
        <f>'1월'!BD68+'2월'!BD68+'3월'!BD68+'4월'!BD68+'5월'!BD68+'6월'!BD68+'7월'!BD68+'8월'!BD68+'9월'!BD68+'10월'!BD68+'11월'!BD68+'12월'!BD68</f>
        <v>0</v>
      </c>
      <c r="T102" s="908">
        <f>'1월'!BE68+'2월'!BE68+'3월'!BE68+'4월'!BE68+'5월'!BE68+'6월'!BE68+'7월'!BE68+'8월'!BE68+'9월'!BE68+'10월'!BE68+'11월'!BE68+'12월'!BE68</f>
        <v>0</v>
      </c>
      <c r="U102" s="908">
        <f t="shared" si="9"/>
        <v>0</v>
      </c>
      <c r="W102" s="63"/>
    </row>
    <row r="103" spans="1:23" hidden="1">
      <c r="A103" s="220" t="s">
        <v>254</v>
      </c>
      <c r="B103" s="908">
        <f>'1월'!AM69+'2월'!AM69+'3월'!AM69+'4월'!AM69+'5월'!AM69+'6월'!AM69+'7월'!AM69+'8월'!AM69+'9월'!AM69+'10월'!AM69+'11월'!AM69+'12월'!AM69</f>
        <v>0</v>
      </c>
      <c r="C103" s="908">
        <f>'1월'!AN69+'2월'!AN69+'3월'!AN69+'4월'!AN69+'5월'!AN69+'6월'!AN69+'7월'!AN69+'8월'!AN69+'9월'!AN69+'10월'!AN69+'11월'!AN69+'12월'!AN69</f>
        <v>0</v>
      </c>
      <c r="D103" s="908">
        <f>'1월'!AO69+'2월'!AO69+'3월'!AO69+'4월'!AO69+'5월'!AO69+'6월'!AO69+'7월'!AO69+'8월'!AO69+'9월'!AO69+'10월'!AO69+'11월'!AO69+'12월'!AO69</f>
        <v>0</v>
      </c>
      <c r="E103" s="908">
        <f>'1월'!AP69+'2월'!AP69+'3월'!AP69+'4월'!AP69+'5월'!AP69+'6월'!AP69+'7월'!AP69+'8월'!AP69+'9월'!AP69+'10월'!AP69+'11월'!AP69+'12월'!AP69</f>
        <v>0</v>
      </c>
      <c r="F103" s="908">
        <f>'1월'!AQ69+'2월'!AQ69+'3월'!AQ69+'4월'!AQ69+'5월'!AQ69+'6월'!AQ69+'7월'!AQ69+'8월'!AQ69+'9월'!AQ69+'10월'!AQ69+'11월'!AQ69+'12월'!AQ69</f>
        <v>0</v>
      </c>
      <c r="G103" s="908">
        <f>'1월'!AR69+'2월'!AR69+'3월'!AR69+'4월'!AR69+'5월'!AR69+'6월'!AR69+'7월'!AR69+'8월'!AR69+'9월'!AR69+'10월'!AR69+'11월'!AR69+'12월'!AR69</f>
        <v>0</v>
      </c>
      <c r="H103" s="908">
        <f>'1월'!AS69+'2월'!AS69+'3월'!AS69+'4월'!AS69+'5월'!AS69+'6월'!AS69+'7월'!AS69+'8월'!AS69+'9월'!AS69+'10월'!AS69+'11월'!AS69+'12월'!AS69</f>
        <v>0</v>
      </c>
      <c r="I103" s="908">
        <f>'1월'!AT69+'2월'!AT69+'3월'!AT69+'4월'!AT69+'5월'!AT69+'6월'!AT69+'7월'!AT69+'8월'!AT69+'9월'!AT69+'10월'!AT69+'11월'!AT69+'12월'!AT69</f>
        <v>0</v>
      </c>
      <c r="J103" s="908">
        <f>'1월'!AU69+'2월'!AU69+'3월'!AU69+'4월'!AU69+'5월'!AU69+'6월'!AU69+'7월'!AU69+'8월'!AU69+'9월'!AU69+'10월'!AU69+'11월'!AU69+'12월'!AU69</f>
        <v>0</v>
      </c>
      <c r="K103" s="908">
        <f>'1월'!AV69+'2월'!AV69+'3월'!AV69+'4월'!AV69+'5월'!AV69+'6월'!AV69+'7월'!AV69+'8월'!AV69+'9월'!AV69+'10월'!AV69+'11월'!AV69+'12월'!AV69</f>
        <v>0</v>
      </c>
      <c r="L103" s="908">
        <f>'1월'!AW69+'2월'!AW69+'3월'!AW69+'4월'!AW69+'5월'!AW69+'6월'!AW69+'7월'!AW69+'8월'!AW69+'9월'!AW69+'10월'!AW69+'11월'!AW69+'12월'!AW69</f>
        <v>0</v>
      </c>
      <c r="M103" s="908">
        <f>'1월'!AX69+'2월'!AX69+'3월'!AX69+'4월'!AX69+'5월'!AX69+'6월'!AX69+'7월'!AX69+'8월'!AX69+'9월'!AX69+'10월'!AX69+'11월'!AX69+'12월'!AX69</f>
        <v>0</v>
      </c>
      <c r="N103" s="908">
        <f>'1월'!AY69+'2월'!AY69+'3월'!AY69+'4월'!AY69+'5월'!AY69+'6월'!AY69+'7월'!AY69+'8월'!AY69+'9월'!AY69+'10월'!AY69+'11월'!AY69+'12월'!AY69</f>
        <v>0</v>
      </c>
      <c r="O103" s="908">
        <f>'1월'!AZ69+'2월'!AZ69+'3월'!AZ69+'4월'!AZ69+'5월'!AZ69+'6월'!AZ69+'7월'!AZ69+'8월'!AZ69+'9월'!AZ69+'10월'!AZ69+'11월'!AZ69+'12월'!AZ69</f>
        <v>0</v>
      </c>
      <c r="P103" s="908">
        <f>'1월'!BA69+'2월'!BA69+'3월'!BA69+'4월'!BA69+'5월'!BA69+'6월'!BA69+'7월'!BA69+'8월'!BA69+'9월'!BA69+'10월'!BA69+'11월'!BA69+'12월'!BA69</f>
        <v>0</v>
      </c>
      <c r="Q103" s="908">
        <f>'1월'!BB69+'2월'!BB69+'3월'!BB69+'4월'!BB69+'5월'!BB69+'6월'!BB69+'7월'!BB69+'8월'!BB69+'9월'!BB69+'10월'!BB69+'11월'!BB69+'12월'!BB69</f>
        <v>0</v>
      </c>
      <c r="R103" s="908">
        <f>'1월'!BC69+'2월'!BC69+'3월'!BC69+'4월'!BC69+'5월'!BC69+'6월'!BC69+'7월'!BC69+'8월'!BC69+'9월'!BC69+'10월'!BC69+'11월'!BC69+'12월'!BC69</f>
        <v>0</v>
      </c>
      <c r="S103" s="908">
        <f>'1월'!BD69+'2월'!BD69+'3월'!BD69+'4월'!BD69+'5월'!BD69+'6월'!BD69+'7월'!BD69+'8월'!BD69+'9월'!BD69+'10월'!BD69+'11월'!BD69+'12월'!BD69</f>
        <v>0</v>
      </c>
      <c r="T103" s="908">
        <f>'1월'!BE69+'2월'!BE69+'3월'!BE69+'4월'!BE69+'5월'!BE69+'6월'!BE69+'7월'!BE69+'8월'!BE69+'9월'!BE69+'10월'!BE69+'11월'!BE69+'12월'!BE69</f>
        <v>0</v>
      </c>
      <c r="U103" s="908">
        <f t="shared" si="9"/>
        <v>0</v>
      </c>
      <c r="W103" s="63"/>
    </row>
    <row r="104" spans="1:23" hidden="1">
      <c r="A104" s="220" t="s">
        <v>255</v>
      </c>
      <c r="B104" s="908">
        <f>'1월'!AM70+'2월'!AM70+'3월'!AM70+'4월'!AM70+'5월'!AM70+'6월'!AM70+'7월'!AM70+'8월'!AM70+'9월'!AM70+'10월'!AM70+'11월'!AM70+'12월'!AM70</f>
        <v>0</v>
      </c>
      <c r="C104" s="908">
        <f>'1월'!AN70+'2월'!AN70+'3월'!AN70+'4월'!AN70+'5월'!AN70+'6월'!AN70+'7월'!AN70+'8월'!AN70+'9월'!AN70+'10월'!AN70+'11월'!AN70+'12월'!AN70</f>
        <v>0</v>
      </c>
      <c r="D104" s="908">
        <f>'1월'!AO70+'2월'!AO70+'3월'!AO70+'4월'!AO70+'5월'!AO70+'6월'!AO70+'7월'!AO70+'8월'!AO70+'9월'!AO70+'10월'!AO70+'11월'!AO70+'12월'!AO70</f>
        <v>0</v>
      </c>
      <c r="E104" s="908">
        <f>'1월'!AP70+'2월'!AP70+'3월'!AP70+'4월'!AP70+'5월'!AP70+'6월'!AP70+'7월'!AP70+'8월'!AP70+'9월'!AP70+'10월'!AP70+'11월'!AP70+'12월'!AP70</f>
        <v>0</v>
      </c>
      <c r="F104" s="908">
        <f>'1월'!AQ70+'2월'!AQ70+'3월'!AQ70+'4월'!AQ70+'5월'!AQ70+'6월'!AQ70+'7월'!AQ70+'8월'!AQ70+'9월'!AQ70+'10월'!AQ70+'11월'!AQ70+'12월'!AQ70</f>
        <v>0</v>
      </c>
      <c r="G104" s="908">
        <f>'1월'!AR70+'2월'!AR70+'3월'!AR70+'4월'!AR70+'5월'!AR70+'6월'!AR70+'7월'!AR70+'8월'!AR70+'9월'!AR70+'10월'!AR70+'11월'!AR70+'12월'!AR70</f>
        <v>0</v>
      </c>
      <c r="H104" s="908">
        <f>'1월'!AS70+'2월'!AS70+'3월'!AS70+'4월'!AS70+'5월'!AS70+'6월'!AS70+'7월'!AS70+'8월'!AS70+'9월'!AS70+'10월'!AS70+'11월'!AS70+'12월'!AS70</f>
        <v>0</v>
      </c>
      <c r="I104" s="908">
        <f>'1월'!AT70+'2월'!AT70+'3월'!AT70+'4월'!AT70+'5월'!AT70+'6월'!AT70+'7월'!AT70+'8월'!AT70+'9월'!AT70+'10월'!AT70+'11월'!AT70+'12월'!AT70</f>
        <v>0</v>
      </c>
      <c r="J104" s="908">
        <f>'1월'!AU70+'2월'!AU70+'3월'!AU70+'4월'!AU70+'5월'!AU70+'6월'!AU70+'7월'!AU70+'8월'!AU70+'9월'!AU70+'10월'!AU70+'11월'!AU70+'12월'!AU70</f>
        <v>0</v>
      </c>
      <c r="K104" s="908">
        <f>'1월'!AV70+'2월'!AV70+'3월'!AV70+'4월'!AV70+'5월'!AV70+'6월'!AV70+'7월'!AV70+'8월'!AV70+'9월'!AV70+'10월'!AV70+'11월'!AV70+'12월'!AV70</f>
        <v>0</v>
      </c>
      <c r="L104" s="908">
        <f>'1월'!AW70+'2월'!AW70+'3월'!AW70+'4월'!AW70+'5월'!AW70+'6월'!AW70+'7월'!AW70+'8월'!AW70+'9월'!AW70+'10월'!AW70+'11월'!AW70+'12월'!AW70</f>
        <v>0</v>
      </c>
      <c r="M104" s="908">
        <f>'1월'!AX70+'2월'!AX70+'3월'!AX70+'4월'!AX70+'5월'!AX70+'6월'!AX70+'7월'!AX70+'8월'!AX70+'9월'!AX70+'10월'!AX70+'11월'!AX70+'12월'!AX70</f>
        <v>0</v>
      </c>
      <c r="N104" s="908">
        <f>'1월'!AY70+'2월'!AY70+'3월'!AY70+'4월'!AY70+'5월'!AY70+'6월'!AY70+'7월'!AY70+'8월'!AY70+'9월'!AY70+'10월'!AY70+'11월'!AY70+'12월'!AY70</f>
        <v>0</v>
      </c>
      <c r="O104" s="908">
        <f>'1월'!AZ70+'2월'!AZ70+'3월'!AZ70+'4월'!AZ70+'5월'!AZ70+'6월'!AZ70+'7월'!AZ70+'8월'!AZ70+'9월'!AZ70+'10월'!AZ70+'11월'!AZ70+'12월'!AZ70</f>
        <v>0</v>
      </c>
      <c r="P104" s="908">
        <f>'1월'!BA70+'2월'!BA70+'3월'!BA70+'4월'!BA70+'5월'!BA70+'6월'!BA70+'7월'!BA70+'8월'!BA70+'9월'!BA70+'10월'!BA70+'11월'!BA70+'12월'!BA70</f>
        <v>0</v>
      </c>
      <c r="Q104" s="908">
        <f>'1월'!BB70+'2월'!BB70+'3월'!BB70+'4월'!BB70+'5월'!BB70+'6월'!BB70+'7월'!BB70+'8월'!BB70+'9월'!BB70+'10월'!BB70+'11월'!BB70+'12월'!BB70</f>
        <v>0</v>
      </c>
      <c r="R104" s="908">
        <f>'1월'!BC70+'2월'!BC70+'3월'!BC70+'4월'!BC70+'5월'!BC70+'6월'!BC70+'7월'!BC70+'8월'!BC70+'9월'!BC70+'10월'!BC70+'11월'!BC70+'12월'!BC70</f>
        <v>0</v>
      </c>
      <c r="S104" s="908">
        <f>'1월'!BD70+'2월'!BD70+'3월'!BD70+'4월'!BD70+'5월'!BD70+'6월'!BD70+'7월'!BD70+'8월'!BD70+'9월'!BD70+'10월'!BD70+'11월'!BD70+'12월'!BD70</f>
        <v>0</v>
      </c>
      <c r="T104" s="908">
        <f>'1월'!BE70+'2월'!BE70+'3월'!BE70+'4월'!BE70+'5월'!BE70+'6월'!BE70+'7월'!BE70+'8월'!BE70+'9월'!BE70+'10월'!BE70+'11월'!BE70+'12월'!BE70</f>
        <v>0</v>
      </c>
      <c r="U104" s="908">
        <f t="shared" si="9"/>
        <v>0</v>
      </c>
      <c r="W104" s="63"/>
    </row>
    <row r="105" spans="1:23" hidden="1">
      <c r="A105" s="220" t="s">
        <v>256</v>
      </c>
      <c r="B105" s="908">
        <f>'1월'!AM71+'2월'!AM71+'3월'!AM71+'4월'!AM71+'5월'!AM71+'6월'!AM71+'7월'!AM71+'8월'!AM71+'9월'!AM71+'10월'!AM71+'11월'!AM71+'12월'!AM71</f>
        <v>0</v>
      </c>
      <c r="C105" s="908">
        <f>'1월'!AN71+'2월'!AN71+'3월'!AN71+'4월'!AN71+'5월'!AN71+'6월'!AN71+'7월'!AN71+'8월'!AN71+'9월'!AN71+'10월'!AN71+'11월'!AN71+'12월'!AN71</f>
        <v>0</v>
      </c>
      <c r="D105" s="908">
        <f>'1월'!AO71+'2월'!AO71+'3월'!AO71+'4월'!AO71+'5월'!AO71+'6월'!AO71+'7월'!AO71+'8월'!AO71+'9월'!AO71+'10월'!AO71+'11월'!AO71+'12월'!AO71</f>
        <v>0</v>
      </c>
      <c r="E105" s="908">
        <f>'1월'!AP71+'2월'!AP71+'3월'!AP71+'4월'!AP71+'5월'!AP71+'6월'!AP71+'7월'!AP71+'8월'!AP71+'9월'!AP71+'10월'!AP71+'11월'!AP71+'12월'!AP71</f>
        <v>0</v>
      </c>
      <c r="F105" s="908">
        <f>'1월'!AQ71+'2월'!AQ71+'3월'!AQ71+'4월'!AQ71+'5월'!AQ71+'6월'!AQ71+'7월'!AQ71+'8월'!AQ71+'9월'!AQ71+'10월'!AQ71+'11월'!AQ71+'12월'!AQ71</f>
        <v>0</v>
      </c>
      <c r="G105" s="908">
        <f>'1월'!AR71+'2월'!AR71+'3월'!AR71+'4월'!AR71+'5월'!AR71+'6월'!AR71+'7월'!AR71+'8월'!AR71+'9월'!AR71+'10월'!AR71+'11월'!AR71+'12월'!AR71</f>
        <v>0</v>
      </c>
      <c r="H105" s="908">
        <f>'1월'!AS71+'2월'!AS71+'3월'!AS71+'4월'!AS71+'5월'!AS71+'6월'!AS71+'7월'!AS71+'8월'!AS71+'9월'!AS71+'10월'!AS71+'11월'!AS71+'12월'!AS71</f>
        <v>0</v>
      </c>
      <c r="I105" s="908">
        <f>'1월'!AT71+'2월'!AT71+'3월'!AT71+'4월'!AT71+'5월'!AT71+'6월'!AT71+'7월'!AT71+'8월'!AT71+'9월'!AT71+'10월'!AT71+'11월'!AT71+'12월'!AT71</f>
        <v>0</v>
      </c>
      <c r="J105" s="908">
        <f>'1월'!AU71+'2월'!AU71+'3월'!AU71+'4월'!AU71+'5월'!AU71+'6월'!AU71+'7월'!AU71+'8월'!AU71+'9월'!AU71+'10월'!AU71+'11월'!AU71+'12월'!AU71</f>
        <v>0</v>
      </c>
      <c r="K105" s="908">
        <f>'1월'!AV71+'2월'!AV71+'3월'!AV71+'4월'!AV71+'5월'!AV71+'6월'!AV71+'7월'!AV71+'8월'!AV71+'9월'!AV71+'10월'!AV71+'11월'!AV71+'12월'!AV71</f>
        <v>0</v>
      </c>
      <c r="L105" s="908">
        <f>'1월'!AW71+'2월'!AW71+'3월'!AW71+'4월'!AW71+'5월'!AW71+'6월'!AW71+'7월'!AW71+'8월'!AW71+'9월'!AW71+'10월'!AW71+'11월'!AW71+'12월'!AW71</f>
        <v>0</v>
      </c>
      <c r="M105" s="908">
        <f>'1월'!AX71+'2월'!AX71+'3월'!AX71+'4월'!AX71+'5월'!AX71+'6월'!AX71+'7월'!AX71+'8월'!AX71+'9월'!AX71+'10월'!AX71+'11월'!AX71+'12월'!AX71</f>
        <v>0</v>
      </c>
      <c r="N105" s="908">
        <f>'1월'!AY71+'2월'!AY71+'3월'!AY71+'4월'!AY71+'5월'!AY71+'6월'!AY71+'7월'!AY71+'8월'!AY71+'9월'!AY71+'10월'!AY71+'11월'!AY71+'12월'!AY71</f>
        <v>0</v>
      </c>
      <c r="O105" s="908">
        <f>'1월'!AZ71+'2월'!AZ71+'3월'!AZ71+'4월'!AZ71+'5월'!AZ71+'6월'!AZ71+'7월'!AZ71+'8월'!AZ71+'9월'!AZ71+'10월'!AZ71+'11월'!AZ71+'12월'!AZ71</f>
        <v>0</v>
      </c>
      <c r="P105" s="908">
        <f>'1월'!BA71+'2월'!BA71+'3월'!BA71+'4월'!BA71+'5월'!BA71+'6월'!BA71+'7월'!BA71+'8월'!BA71+'9월'!BA71+'10월'!BA71+'11월'!BA71+'12월'!BA71</f>
        <v>0</v>
      </c>
      <c r="Q105" s="908">
        <f>'1월'!BB71+'2월'!BB71+'3월'!BB71+'4월'!BB71+'5월'!BB71+'6월'!BB71+'7월'!BB71+'8월'!BB71+'9월'!BB71+'10월'!BB71+'11월'!BB71+'12월'!BB71</f>
        <v>0</v>
      </c>
      <c r="R105" s="908">
        <f>'1월'!BC71+'2월'!BC71+'3월'!BC71+'4월'!BC71+'5월'!BC71+'6월'!BC71+'7월'!BC71+'8월'!BC71+'9월'!BC71+'10월'!BC71+'11월'!BC71+'12월'!BC71</f>
        <v>0</v>
      </c>
      <c r="S105" s="908">
        <f>'1월'!BD71+'2월'!BD71+'3월'!BD71+'4월'!BD71+'5월'!BD71+'6월'!BD71+'7월'!BD71+'8월'!BD71+'9월'!BD71+'10월'!BD71+'11월'!BD71+'12월'!BD71</f>
        <v>0</v>
      </c>
      <c r="T105" s="908">
        <f>'1월'!BE71+'2월'!BE71+'3월'!BE71+'4월'!BE71+'5월'!BE71+'6월'!BE71+'7월'!BE71+'8월'!BE71+'9월'!BE71+'10월'!BE71+'11월'!BE71+'12월'!BE71</f>
        <v>0</v>
      </c>
      <c r="U105" s="908">
        <f t="shared" si="9"/>
        <v>0</v>
      </c>
      <c r="W105" s="63"/>
    </row>
    <row r="106" spans="1:23" hidden="1">
      <c r="A106" s="220" t="s">
        <v>257</v>
      </c>
      <c r="B106" s="908">
        <f>'1월'!AM72+'2월'!AM72+'3월'!AM72+'4월'!AM72+'5월'!AM72+'6월'!AM72+'7월'!AM72+'8월'!AM72+'9월'!AM72+'10월'!AM72+'11월'!AM72+'12월'!AM72</f>
        <v>0</v>
      </c>
      <c r="C106" s="908">
        <f>'1월'!AN72+'2월'!AN72+'3월'!AN72+'4월'!AN72+'5월'!AN72+'6월'!AN72+'7월'!AN72+'8월'!AN72+'9월'!AN72+'10월'!AN72+'11월'!AN72+'12월'!AN72</f>
        <v>0</v>
      </c>
      <c r="D106" s="908">
        <f>'1월'!AO72+'2월'!AO72+'3월'!AO72+'4월'!AO72+'5월'!AO72+'6월'!AO72+'7월'!AO72+'8월'!AO72+'9월'!AO72+'10월'!AO72+'11월'!AO72+'12월'!AO72</f>
        <v>0</v>
      </c>
      <c r="E106" s="908">
        <f>'1월'!AP72+'2월'!AP72+'3월'!AP72+'4월'!AP72+'5월'!AP72+'6월'!AP72+'7월'!AP72+'8월'!AP72+'9월'!AP72+'10월'!AP72+'11월'!AP72+'12월'!AP72</f>
        <v>0</v>
      </c>
      <c r="F106" s="908">
        <f>'1월'!AQ72+'2월'!AQ72+'3월'!AQ72+'4월'!AQ72+'5월'!AQ72+'6월'!AQ72+'7월'!AQ72+'8월'!AQ72+'9월'!AQ72+'10월'!AQ72+'11월'!AQ72+'12월'!AQ72</f>
        <v>0</v>
      </c>
      <c r="G106" s="908">
        <f>'1월'!AR72+'2월'!AR72+'3월'!AR72+'4월'!AR72+'5월'!AR72+'6월'!AR72+'7월'!AR72+'8월'!AR72+'9월'!AR72+'10월'!AR72+'11월'!AR72+'12월'!AR72</f>
        <v>0</v>
      </c>
      <c r="H106" s="908">
        <f>'1월'!AS72+'2월'!AS72+'3월'!AS72+'4월'!AS72+'5월'!AS72+'6월'!AS72+'7월'!AS72+'8월'!AS72+'9월'!AS72+'10월'!AS72+'11월'!AS72+'12월'!AS72</f>
        <v>0</v>
      </c>
      <c r="I106" s="908">
        <f>'1월'!AT72+'2월'!AT72+'3월'!AT72+'4월'!AT72+'5월'!AT72+'6월'!AT72+'7월'!AT72+'8월'!AT72+'9월'!AT72+'10월'!AT72+'11월'!AT72+'12월'!AT72</f>
        <v>0</v>
      </c>
      <c r="J106" s="908">
        <f>'1월'!AU72+'2월'!AU72+'3월'!AU72+'4월'!AU72+'5월'!AU72+'6월'!AU72+'7월'!AU72+'8월'!AU72+'9월'!AU72+'10월'!AU72+'11월'!AU72+'12월'!AU72</f>
        <v>0</v>
      </c>
      <c r="K106" s="908">
        <f>'1월'!AV72+'2월'!AV72+'3월'!AV72+'4월'!AV72+'5월'!AV72+'6월'!AV72+'7월'!AV72+'8월'!AV72+'9월'!AV72+'10월'!AV72+'11월'!AV72+'12월'!AV72</f>
        <v>0</v>
      </c>
      <c r="L106" s="908">
        <f>'1월'!AW72+'2월'!AW72+'3월'!AW72+'4월'!AW72+'5월'!AW72+'6월'!AW72+'7월'!AW72+'8월'!AW72+'9월'!AW72+'10월'!AW72+'11월'!AW72+'12월'!AW72</f>
        <v>0</v>
      </c>
      <c r="M106" s="908">
        <f>'1월'!AX72+'2월'!AX72+'3월'!AX72+'4월'!AX72+'5월'!AX72+'6월'!AX72+'7월'!AX72+'8월'!AX72+'9월'!AX72+'10월'!AX72+'11월'!AX72+'12월'!AX72</f>
        <v>0</v>
      </c>
      <c r="N106" s="908">
        <f>'1월'!AY72+'2월'!AY72+'3월'!AY72+'4월'!AY72+'5월'!AY72+'6월'!AY72+'7월'!AY72+'8월'!AY72+'9월'!AY72+'10월'!AY72+'11월'!AY72+'12월'!AY72</f>
        <v>0</v>
      </c>
      <c r="O106" s="908">
        <f>'1월'!AZ72+'2월'!AZ72+'3월'!AZ72+'4월'!AZ72+'5월'!AZ72+'6월'!AZ72+'7월'!AZ72+'8월'!AZ72+'9월'!AZ72+'10월'!AZ72+'11월'!AZ72+'12월'!AZ72</f>
        <v>0</v>
      </c>
      <c r="P106" s="908">
        <f>'1월'!BA72+'2월'!BA72+'3월'!BA72+'4월'!BA72+'5월'!BA72+'6월'!BA72+'7월'!BA72+'8월'!BA72+'9월'!BA72+'10월'!BA72+'11월'!BA72+'12월'!BA72</f>
        <v>0</v>
      </c>
      <c r="Q106" s="908">
        <f>'1월'!BB72+'2월'!BB72+'3월'!BB72+'4월'!BB72+'5월'!BB72+'6월'!BB72+'7월'!BB72+'8월'!BB72+'9월'!BB72+'10월'!BB72+'11월'!BB72+'12월'!BB72</f>
        <v>0</v>
      </c>
      <c r="R106" s="908">
        <f>'1월'!BC72+'2월'!BC72+'3월'!BC72+'4월'!BC72+'5월'!BC72+'6월'!BC72+'7월'!BC72+'8월'!BC72+'9월'!BC72+'10월'!BC72+'11월'!BC72+'12월'!BC72</f>
        <v>0</v>
      </c>
      <c r="S106" s="908">
        <f>'1월'!BD72+'2월'!BD72+'3월'!BD72+'4월'!BD72+'5월'!BD72+'6월'!BD72+'7월'!BD72+'8월'!BD72+'9월'!BD72+'10월'!BD72+'11월'!BD72+'12월'!BD72</f>
        <v>0</v>
      </c>
      <c r="T106" s="908">
        <f>'1월'!BE72+'2월'!BE72+'3월'!BE72+'4월'!BE72+'5월'!BE72+'6월'!BE72+'7월'!BE72+'8월'!BE72+'9월'!BE72+'10월'!BE72+'11월'!BE72+'12월'!BE72</f>
        <v>0</v>
      </c>
      <c r="U106" s="908">
        <f t="shared" si="9"/>
        <v>0</v>
      </c>
      <c r="W106" s="63"/>
    </row>
    <row r="107" spans="1:23" hidden="1">
      <c r="A107" s="220" t="s">
        <v>258</v>
      </c>
      <c r="B107" s="908">
        <f>'1월'!AM73+'2월'!AM73+'3월'!AM73+'4월'!AM73+'5월'!AM73+'6월'!AM73+'7월'!AM73+'8월'!AM73+'9월'!AM73+'10월'!AM73+'11월'!AM73+'12월'!AM73</f>
        <v>0</v>
      </c>
      <c r="C107" s="908">
        <f>'1월'!AN73+'2월'!AN73+'3월'!AN73+'4월'!AN73+'5월'!AN73+'6월'!AN73+'7월'!AN73+'8월'!AN73+'9월'!AN73+'10월'!AN73+'11월'!AN73+'12월'!AN73</f>
        <v>0</v>
      </c>
      <c r="D107" s="908">
        <f>'1월'!AO73+'2월'!AO73+'3월'!AO73+'4월'!AO73+'5월'!AO73+'6월'!AO73+'7월'!AO73+'8월'!AO73+'9월'!AO73+'10월'!AO73+'11월'!AO73+'12월'!AO73</f>
        <v>0</v>
      </c>
      <c r="E107" s="908">
        <f>'1월'!AP73+'2월'!AP73+'3월'!AP73+'4월'!AP73+'5월'!AP73+'6월'!AP73+'7월'!AP73+'8월'!AP73+'9월'!AP73+'10월'!AP73+'11월'!AP73+'12월'!AP73</f>
        <v>0</v>
      </c>
      <c r="F107" s="908">
        <f>'1월'!AQ73+'2월'!AQ73+'3월'!AQ73+'4월'!AQ73+'5월'!AQ73+'6월'!AQ73+'7월'!AQ73+'8월'!AQ73+'9월'!AQ73+'10월'!AQ73+'11월'!AQ73+'12월'!AQ73</f>
        <v>0</v>
      </c>
      <c r="G107" s="908">
        <f>'1월'!AR73+'2월'!AR73+'3월'!AR73+'4월'!AR73+'5월'!AR73+'6월'!AR73+'7월'!AR73+'8월'!AR73+'9월'!AR73+'10월'!AR73+'11월'!AR73+'12월'!AR73</f>
        <v>0</v>
      </c>
      <c r="H107" s="908">
        <f>'1월'!AS73+'2월'!AS73+'3월'!AS73+'4월'!AS73+'5월'!AS73+'6월'!AS73+'7월'!AS73+'8월'!AS73+'9월'!AS73+'10월'!AS73+'11월'!AS73+'12월'!AS73</f>
        <v>0</v>
      </c>
      <c r="I107" s="908">
        <f>'1월'!AT73+'2월'!AT73+'3월'!AT73+'4월'!AT73+'5월'!AT73+'6월'!AT73+'7월'!AT73+'8월'!AT73+'9월'!AT73+'10월'!AT73+'11월'!AT73+'12월'!AT73</f>
        <v>0</v>
      </c>
      <c r="J107" s="908">
        <f>'1월'!AU73+'2월'!AU73+'3월'!AU73+'4월'!AU73+'5월'!AU73+'6월'!AU73+'7월'!AU73+'8월'!AU73+'9월'!AU73+'10월'!AU73+'11월'!AU73+'12월'!AU73</f>
        <v>0</v>
      </c>
      <c r="K107" s="908">
        <f>'1월'!AV73+'2월'!AV73+'3월'!AV73+'4월'!AV73+'5월'!AV73+'6월'!AV73+'7월'!AV73+'8월'!AV73+'9월'!AV73+'10월'!AV73+'11월'!AV73+'12월'!AV73</f>
        <v>0</v>
      </c>
      <c r="L107" s="908">
        <f>'1월'!AW73+'2월'!AW73+'3월'!AW73+'4월'!AW73+'5월'!AW73+'6월'!AW73+'7월'!AW73+'8월'!AW73+'9월'!AW73+'10월'!AW73+'11월'!AW73+'12월'!AW73</f>
        <v>0</v>
      </c>
      <c r="M107" s="908">
        <f>'1월'!AX73+'2월'!AX73+'3월'!AX73+'4월'!AX73+'5월'!AX73+'6월'!AX73+'7월'!AX73+'8월'!AX73+'9월'!AX73+'10월'!AX73+'11월'!AX73+'12월'!AX73</f>
        <v>0</v>
      </c>
      <c r="N107" s="908">
        <f>'1월'!AY73+'2월'!AY73+'3월'!AY73+'4월'!AY73+'5월'!AY73+'6월'!AY73+'7월'!AY73+'8월'!AY73+'9월'!AY73+'10월'!AY73+'11월'!AY73+'12월'!AY73</f>
        <v>0</v>
      </c>
      <c r="O107" s="908">
        <f>'1월'!AZ73+'2월'!AZ73+'3월'!AZ73+'4월'!AZ73+'5월'!AZ73+'6월'!AZ73+'7월'!AZ73+'8월'!AZ73+'9월'!AZ73+'10월'!AZ73+'11월'!AZ73+'12월'!AZ73</f>
        <v>0</v>
      </c>
      <c r="P107" s="908">
        <f>'1월'!BA73+'2월'!BA73+'3월'!BA73+'4월'!BA73+'5월'!BA73+'6월'!BA73+'7월'!BA73+'8월'!BA73+'9월'!BA73+'10월'!BA73+'11월'!BA73+'12월'!BA73</f>
        <v>0</v>
      </c>
      <c r="Q107" s="908">
        <f>'1월'!BB73+'2월'!BB73+'3월'!BB73+'4월'!BB73+'5월'!BB73+'6월'!BB73+'7월'!BB73+'8월'!BB73+'9월'!BB73+'10월'!BB73+'11월'!BB73+'12월'!BB73</f>
        <v>0</v>
      </c>
      <c r="R107" s="908">
        <f>'1월'!BC73+'2월'!BC73+'3월'!BC73+'4월'!BC73+'5월'!BC73+'6월'!BC73+'7월'!BC73+'8월'!BC73+'9월'!BC73+'10월'!BC73+'11월'!BC73+'12월'!BC73</f>
        <v>0</v>
      </c>
      <c r="S107" s="908">
        <f>'1월'!BD73+'2월'!BD73+'3월'!BD73+'4월'!BD73+'5월'!BD73+'6월'!BD73+'7월'!BD73+'8월'!BD73+'9월'!BD73+'10월'!BD73+'11월'!BD73+'12월'!BD73</f>
        <v>0</v>
      </c>
      <c r="T107" s="908">
        <f>'1월'!BE73+'2월'!BE73+'3월'!BE73+'4월'!BE73+'5월'!BE73+'6월'!BE73+'7월'!BE73+'8월'!BE73+'9월'!BE73+'10월'!BE73+'11월'!BE73+'12월'!BE73</f>
        <v>0</v>
      </c>
      <c r="U107" s="908">
        <f t="shared" si="9"/>
        <v>0</v>
      </c>
      <c r="W107" s="63"/>
    </row>
    <row r="108" spans="1:23" hidden="1">
      <c r="A108" s="220" t="s">
        <v>259</v>
      </c>
      <c r="B108" s="908">
        <f>'1월'!AM74+'2월'!AM74+'3월'!AM74+'4월'!AM74+'5월'!AM74+'6월'!AM74+'7월'!AM74+'8월'!AM74+'9월'!AM74+'10월'!AM74+'11월'!AM74+'12월'!AM74</f>
        <v>0</v>
      </c>
      <c r="C108" s="908">
        <f>'1월'!AN74+'2월'!AN74+'3월'!AN74+'4월'!AN74+'5월'!AN74+'6월'!AN74+'7월'!AN74+'8월'!AN74+'9월'!AN74+'10월'!AN74+'11월'!AN74+'12월'!AN74</f>
        <v>0</v>
      </c>
      <c r="D108" s="908">
        <f>'1월'!AO74+'2월'!AO74+'3월'!AO74+'4월'!AO74+'5월'!AO74+'6월'!AO74+'7월'!AO74+'8월'!AO74+'9월'!AO74+'10월'!AO74+'11월'!AO74+'12월'!AO74</f>
        <v>0</v>
      </c>
      <c r="E108" s="908">
        <f>'1월'!AP74+'2월'!AP74+'3월'!AP74+'4월'!AP74+'5월'!AP74+'6월'!AP74+'7월'!AP74+'8월'!AP74+'9월'!AP74+'10월'!AP74+'11월'!AP74+'12월'!AP74</f>
        <v>0</v>
      </c>
      <c r="F108" s="908">
        <f>'1월'!AQ74+'2월'!AQ74+'3월'!AQ74+'4월'!AQ74+'5월'!AQ74+'6월'!AQ74+'7월'!AQ74+'8월'!AQ74+'9월'!AQ74+'10월'!AQ74+'11월'!AQ74+'12월'!AQ74</f>
        <v>0</v>
      </c>
      <c r="G108" s="908">
        <f>'1월'!AR74+'2월'!AR74+'3월'!AR74+'4월'!AR74+'5월'!AR74+'6월'!AR74+'7월'!AR74+'8월'!AR74+'9월'!AR74+'10월'!AR74+'11월'!AR74+'12월'!AR74</f>
        <v>0</v>
      </c>
      <c r="H108" s="908">
        <f>'1월'!AS74+'2월'!AS74+'3월'!AS74+'4월'!AS74+'5월'!AS74+'6월'!AS74+'7월'!AS74+'8월'!AS74+'9월'!AS74+'10월'!AS74+'11월'!AS74+'12월'!AS74</f>
        <v>0</v>
      </c>
      <c r="I108" s="908">
        <f>'1월'!AT74+'2월'!AT74+'3월'!AT74+'4월'!AT74+'5월'!AT74+'6월'!AT74+'7월'!AT74+'8월'!AT74+'9월'!AT74+'10월'!AT74+'11월'!AT74+'12월'!AT74</f>
        <v>0</v>
      </c>
      <c r="J108" s="908">
        <f>'1월'!AU74+'2월'!AU74+'3월'!AU74+'4월'!AU74+'5월'!AU74+'6월'!AU74+'7월'!AU74+'8월'!AU74+'9월'!AU74+'10월'!AU74+'11월'!AU74+'12월'!AU74</f>
        <v>0</v>
      </c>
      <c r="K108" s="908">
        <f>'1월'!AV74+'2월'!AV74+'3월'!AV74+'4월'!AV74+'5월'!AV74+'6월'!AV74+'7월'!AV74+'8월'!AV74+'9월'!AV74+'10월'!AV74+'11월'!AV74+'12월'!AV74</f>
        <v>0</v>
      </c>
      <c r="L108" s="908">
        <f>'1월'!AW74+'2월'!AW74+'3월'!AW74+'4월'!AW74+'5월'!AW74+'6월'!AW74+'7월'!AW74+'8월'!AW74+'9월'!AW74+'10월'!AW74+'11월'!AW74+'12월'!AW74</f>
        <v>0</v>
      </c>
      <c r="M108" s="908">
        <f>'1월'!AX74+'2월'!AX74+'3월'!AX74+'4월'!AX74+'5월'!AX74+'6월'!AX74+'7월'!AX74+'8월'!AX74+'9월'!AX74+'10월'!AX74+'11월'!AX74+'12월'!AX74</f>
        <v>0</v>
      </c>
      <c r="N108" s="908">
        <f>'1월'!AY74+'2월'!AY74+'3월'!AY74+'4월'!AY74+'5월'!AY74+'6월'!AY74+'7월'!AY74+'8월'!AY74+'9월'!AY74+'10월'!AY74+'11월'!AY74+'12월'!AY74</f>
        <v>0</v>
      </c>
      <c r="O108" s="908">
        <f>'1월'!AZ74+'2월'!AZ74+'3월'!AZ74+'4월'!AZ74+'5월'!AZ74+'6월'!AZ74+'7월'!AZ74+'8월'!AZ74+'9월'!AZ74+'10월'!AZ74+'11월'!AZ74+'12월'!AZ74</f>
        <v>0</v>
      </c>
      <c r="P108" s="908">
        <f>'1월'!BA74+'2월'!BA74+'3월'!BA74+'4월'!BA74+'5월'!BA74+'6월'!BA74+'7월'!BA74+'8월'!BA74+'9월'!BA74+'10월'!BA74+'11월'!BA74+'12월'!BA74</f>
        <v>0</v>
      </c>
      <c r="Q108" s="908">
        <f>'1월'!BB74+'2월'!BB74+'3월'!BB74+'4월'!BB74+'5월'!BB74+'6월'!BB74+'7월'!BB74+'8월'!BB74+'9월'!BB74+'10월'!BB74+'11월'!BB74+'12월'!BB74</f>
        <v>0</v>
      </c>
      <c r="R108" s="908">
        <f>'1월'!BC74+'2월'!BC74+'3월'!BC74+'4월'!BC74+'5월'!BC74+'6월'!BC74+'7월'!BC74+'8월'!BC74+'9월'!BC74+'10월'!BC74+'11월'!BC74+'12월'!BC74</f>
        <v>0</v>
      </c>
      <c r="S108" s="908">
        <f>'1월'!BD74+'2월'!BD74+'3월'!BD74+'4월'!BD74+'5월'!BD74+'6월'!BD74+'7월'!BD74+'8월'!BD74+'9월'!BD74+'10월'!BD74+'11월'!BD74+'12월'!BD74</f>
        <v>0</v>
      </c>
      <c r="T108" s="908">
        <f>'1월'!BE74+'2월'!BE74+'3월'!BE74+'4월'!BE74+'5월'!BE74+'6월'!BE74+'7월'!BE74+'8월'!BE74+'9월'!BE74+'10월'!BE74+'11월'!BE74+'12월'!BE74</f>
        <v>0</v>
      </c>
      <c r="U108" s="908">
        <f t="shared" ref="U108:U171" si="10">SUM(B108:T108)</f>
        <v>0</v>
      </c>
      <c r="W108" s="63"/>
    </row>
    <row r="109" spans="1:23" hidden="1">
      <c r="A109" s="220" t="s">
        <v>260</v>
      </c>
      <c r="B109" s="908">
        <f>'1월'!AM75+'2월'!AM75+'3월'!AM75+'4월'!AM75+'5월'!AM75+'6월'!AM75+'7월'!AM75+'8월'!AM75+'9월'!AM75+'10월'!AM75+'11월'!AM75+'12월'!AM75</f>
        <v>0</v>
      </c>
      <c r="C109" s="908">
        <f>'1월'!AN75+'2월'!AN75+'3월'!AN75+'4월'!AN75+'5월'!AN75+'6월'!AN75+'7월'!AN75+'8월'!AN75+'9월'!AN75+'10월'!AN75+'11월'!AN75+'12월'!AN75</f>
        <v>0</v>
      </c>
      <c r="D109" s="908">
        <f>'1월'!AO75+'2월'!AO75+'3월'!AO75+'4월'!AO75+'5월'!AO75+'6월'!AO75+'7월'!AO75+'8월'!AO75+'9월'!AO75+'10월'!AO75+'11월'!AO75+'12월'!AO75</f>
        <v>0</v>
      </c>
      <c r="E109" s="908">
        <f>'1월'!AP75+'2월'!AP75+'3월'!AP75+'4월'!AP75+'5월'!AP75+'6월'!AP75+'7월'!AP75+'8월'!AP75+'9월'!AP75+'10월'!AP75+'11월'!AP75+'12월'!AP75</f>
        <v>0</v>
      </c>
      <c r="F109" s="908">
        <f>'1월'!AQ75+'2월'!AQ75+'3월'!AQ75+'4월'!AQ75+'5월'!AQ75+'6월'!AQ75+'7월'!AQ75+'8월'!AQ75+'9월'!AQ75+'10월'!AQ75+'11월'!AQ75+'12월'!AQ75</f>
        <v>0</v>
      </c>
      <c r="G109" s="908">
        <f>'1월'!AR75+'2월'!AR75+'3월'!AR75+'4월'!AR75+'5월'!AR75+'6월'!AR75+'7월'!AR75+'8월'!AR75+'9월'!AR75+'10월'!AR75+'11월'!AR75+'12월'!AR75</f>
        <v>0</v>
      </c>
      <c r="H109" s="908">
        <f>'1월'!AS75+'2월'!AS75+'3월'!AS75+'4월'!AS75+'5월'!AS75+'6월'!AS75+'7월'!AS75+'8월'!AS75+'9월'!AS75+'10월'!AS75+'11월'!AS75+'12월'!AS75</f>
        <v>0</v>
      </c>
      <c r="I109" s="908">
        <f>'1월'!AT75+'2월'!AT75+'3월'!AT75+'4월'!AT75+'5월'!AT75+'6월'!AT75+'7월'!AT75+'8월'!AT75+'9월'!AT75+'10월'!AT75+'11월'!AT75+'12월'!AT75</f>
        <v>0</v>
      </c>
      <c r="J109" s="908">
        <f>'1월'!AU75+'2월'!AU75+'3월'!AU75+'4월'!AU75+'5월'!AU75+'6월'!AU75+'7월'!AU75+'8월'!AU75+'9월'!AU75+'10월'!AU75+'11월'!AU75+'12월'!AU75</f>
        <v>0</v>
      </c>
      <c r="K109" s="908">
        <f>'1월'!AV75+'2월'!AV75+'3월'!AV75+'4월'!AV75+'5월'!AV75+'6월'!AV75+'7월'!AV75+'8월'!AV75+'9월'!AV75+'10월'!AV75+'11월'!AV75+'12월'!AV75</f>
        <v>0</v>
      </c>
      <c r="L109" s="908">
        <f>'1월'!AW75+'2월'!AW75+'3월'!AW75+'4월'!AW75+'5월'!AW75+'6월'!AW75+'7월'!AW75+'8월'!AW75+'9월'!AW75+'10월'!AW75+'11월'!AW75+'12월'!AW75</f>
        <v>0</v>
      </c>
      <c r="M109" s="908">
        <f>'1월'!AX75+'2월'!AX75+'3월'!AX75+'4월'!AX75+'5월'!AX75+'6월'!AX75+'7월'!AX75+'8월'!AX75+'9월'!AX75+'10월'!AX75+'11월'!AX75+'12월'!AX75</f>
        <v>0</v>
      </c>
      <c r="N109" s="908">
        <f>'1월'!AY75+'2월'!AY75+'3월'!AY75+'4월'!AY75+'5월'!AY75+'6월'!AY75+'7월'!AY75+'8월'!AY75+'9월'!AY75+'10월'!AY75+'11월'!AY75+'12월'!AY75</f>
        <v>0</v>
      </c>
      <c r="O109" s="908">
        <f>'1월'!AZ75+'2월'!AZ75+'3월'!AZ75+'4월'!AZ75+'5월'!AZ75+'6월'!AZ75+'7월'!AZ75+'8월'!AZ75+'9월'!AZ75+'10월'!AZ75+'11월'!AZ75+'12월'!AZ75</f>
        <v>0</v>
      </c>
      <c r="P109" s="908">
        <f>'1월'!BA75+'2월'!BA75+'3월'!BA75+'4월'!BA75+'5월'!BA75+'6월'!BA75+'7월'!BA75+'8월'!BA75+'9월'!BA75+'10월'!BA75+'11월'!BA75+'12월'!BA75</f>
        <v>0</v>
      </c>
      <c r="Q109" s="908">
        <f>'1월'!BB75+'2월'!BB75+'3월'!BB75+'4월'!BB75+'5월'!BB75+'6월'!BB75+'7월'!BB75+'8월'!BB75+'9월'!BB75+'10월'!BB75+'11월'!BB75+'12월'!BB75</f>
        <v>0</v>
      </c>
      <c r="R109" s="908">
        <f>'1월'!BC75+'2월'!BC75+'3월'!BC75+'4월'!BC75+'5월'!BC75+'6월'!BC75+'7월'!BC75+'8월'!BC75+'9월'!BC75+'10월'!BC75+'11월'!BC75+'12월'!BC75</f>
        <v>0</v>
      </c>
      <c r="S109" s="908">
        <f>'1월'!BD75+'2월'!BD75+'3월'!BD75+'4월'!BD75+'5월'!BD75+'6월'!BD75+'7월'!BD75+'8월'!BD75+'9월'!BD75+'10월'!BD75+'11월'!BD75+'12월'!BD75</f>
        <v>0</v>
      </c>
      <c r="T109" s="908">
        <f>'1월'!BE75+'2월'!BE75+'3월'!BE75+'4월'!BE75+'5월'!BE75+'6월'!BE75+'7월'!BE75+'8월'!BE75+'9월'!BE75+'10월'!BE75+'11월'!BE75+'12월'!BE75</f>
        <v>0</v>
      </c>
      <c r="U109" s="908">
        <f t="shared" si="10"/>
        <v>0</v>
      </c>
      <c r="W109" s="63"/>
    </row>
    <row r="110" spans="1:23" hidden="1">
      <c r="A110" s="220" t="s">
        <v>261</v>
      </c>
      <c r="B110" s="908">
        <f>'1월'!AM76+'2월'!AM76+'3월'!AM76+'4월'!AM76+'5월'!AM76+'6월'!AM76+'7월'!AM76+'8월'!AM76+'9월'!AM76+'10월'!AM76+'11월'!AM76+'12월'!AM76</f>
        <v>0</v>
      </c>
      <c r="C110" s="908">
        <f>'1월'!AN76+'2월'!AN76+'3월'!AN76+'4월'!AN76+'5월'!AN76+'6월'!AN76+'7월'!AN76+'8월'!AN76+'9월'!AN76+'10월'!AN76+'11월'!AN76+'12월'!AN76</f>
        <v>0</v>
      </c>
      <c r="D110" s="908">
        <f>'1월'!AO76+'2월'!AO76+'3월'!AO76+'4월'!AO76+'5월'!AO76+'6월'!AO76+'7월'!AO76+'8월'!AO76+'9월'!AO76+'10월'!AO76+'11월'!AO76+'12월'!AO76</f>
        <v>0</v>
      </c>
      <c r="E110" s="908">
        <f>'1월'!AP76+'2월'!AP76+'3월'!AP76+'4월'!AP76+'5월'!AP76+'6월'!AP76+'7월'!AP76+'8월'!AP76+'9월'!AP76+'10월'!AP76+'11월'!AP76+'12월'!AP76</f>
        <v>0</v>
      </c>
      <c r="F110" s="908">
        <f>'1월'!AQ76+'2월'!AQ76+'3월'!AQ76+'4월'!AQ76+'5월'!AQ76+'6월'!AQ76+'7월'!AQ76+'8월'!AQ76+'9월'!AQ76+'10월'!AQ76+'11월'!AQ76+'12월'!AQ76</f>
        <v>0</v>
      </c>
      <c r="G110" s="908">
        <f>'1월'!AR76+'2월'!AR76+'3월'!AR76+'4월'!AR76+'5월'!AR76+'6월'!AR76+'7월'!AR76+'8월'!AR76+'9월'!AR76+'10월'!AR76+'11월'!AR76+'12월'!AR76</f>
        <v>0</v>
      </c>
      <c r="H110" s="908">
        <f>'1월'!AS76+'2월'!AS76+'3월'!AS76+'4월'!AS76+'5월'!AS76+'6월'!AS76+'7월'!AS76+'8월'!AS76+'9월'!AS76+'10월'!AS76+'11월'!AS76+'12월'!AS76</f>
        <v>0</v>
      </c>
      <c r="I110" s="908">
        <f>'1월'!AT76+'2월'!AT76+'3월'!AT76+'4월'!AT76+'5월'!AT76+'6월'!AT76+'7월'!AT76+'8월'!AT76+'9월'!AT76+'10월'!AT76+'11월'!AT76+'12월'!AT76</f>
        <v>0</v>
      </c>
      <c r="J110" s="908">
        <f>'1월'!AU76+'2월'!AU76+'3월'!AU76+'4월'!AU76+'5월'!AU76+'6월'!AU76+'7월'!AU76+'8월'!AU76+'9월'!AU76+'10월'!AU76+'11월'!AU76+'12월'!AU76</f>
        <v>0</v>
      </c>
      <c r="K110" s="908">
        <f>'1월'!AV76+'2월'!AV76+'3월'!AV76+'4월'!AV76+'5월'!AV76+'6월'!AV76+'7월'!AV76+'8월'!AV76+'9월'!AV76+'10월'!AV76+'11월'!AV76+'12월'!AV76</f>
        <v>0</v>
      </c>
      <c r="L110" s="908">
        <f>'1월'!AW76+'2월'!AW76+'3월'!AW76+'4월'!AW76+'5월'!AW76+'6월'!AW76+'7월'!AW76+'8월'!AW76+'9월'!AW76+'10월'!AW76+'11월'!AW76+'12월'!AW76</f>
        <v>0</v>
      </c>
      <c r="M110" s="908">
        <f>'1월'!AX76+'2월'!AX76+'3월'!AX76+'4월'!AX76+'5월'!AX76+'6월'!AX76+'7월'!AX76+'8월'!AX76+'9월'!AX76+'10월'!AX76+'11월'!AX76+'12월'!AX76</f>
        <v>0</v>
      </c>
      <c r="N110" s="908">
        <f>'1월'!AY76+'2월'!AY76+'3월'!AY76+'4월'!AY76+'5월'!AY76+'6월'!AY76+'7월'!AY76+'8월'!AY76+'9월'!AY76+'10월'!AY76+'11월'!AY76+'12월'!AY76</f>
        <v>0</v>
      </c>
      <c r="O110" s="908">
        <f>'1월'!AZ76+'2월'!AZ76+'3월'!AZ76+'4월'!AZ76+'5월'!AZ76+'6월'!AZ76+'7월'!AZ76+'8월'!AZ76+'9월'!AZ76+'10월'!AZ76+'11월'!AZ76+'12월'!AZ76</f>
        <v>0</v>
      </c>
      <c r="P110" s="908">
        <f>'1월'!BA76+'2월'!BA76+'3월'!BA76+'4월'!BA76+'5월'!BA76+'6월'!BA76+'7월'!BA76+'8월'!BA76+'9월'!BA76+'10월'!BA76+'11월'!BA76+'12월'!BA76</f>
        <v>0</v>
      </c>
      <c r="Q110" s="908">
        <f>'1월'!BB76+'2월'!BB76+'3월'!BB76+'4월'!BB76+'5월'!BB76+'6월'!BB76+'7월'!BB76+'8월'!BB76+'9월'!BB76+'10월'!BB76+'11월'!BB76+'12월'!BB76</f>
        <v>0</v>
      </c>
      <c r="R110" s="908">
        <f>'1월'!BC76+'2월'!BC76+'3월'!BC76+'4월'!BC76+'5월'!BC76+'6월'!BC76+'7월'!BC76+'8월'!BC76+'9월'!BC76+'10월'!BC76+'11월'!BC76+'12월'!BC76</f>
        <v>0</v>
      </c>
      <c r="S110" s="908">
        <f>'1월'!BD76+'2월'!BD76+'3월'!BD76+'4월'!BD76+'5월'!BD76+'6월'!BD76+'7월'!BD76+'8월'!BD76+'9월'!BD76+'10월'!BD76+'11월'!BD76+'12월'!BD76</f>
        <v>0</v>
      </c>
      <c r="T110" s="908">
        <f>'1월'!BE76+'2월'!BE76+'3월'!BE76+'4월'!BE76+'5월'!BE76+'6월'!BE76+'7월'!BE76+'8월'!BE76+'9월'!BE76+'10월'!BE76+'11월'!BE76+'12월'!BE76</f>
        <v>0</v>
      </c>
      <c r="U110" s="908">
        <f t="shared" si="10"/>
        <v>0</v>
      </c>
      <c r="W110" s="63"/>
    </row>
    <row r="111" spans="1:23" hidden="1">
      <c r="A111" s="220" t="s">
        <v>262</v>
      </c>
      <c r="B111" s="908">
        <f>'1월'!AM77+'2월'!AM77+'3월'!AM77+'4월'!AM77+'5월'!AM77+'6월'!AM77+'7월'!AM77+'8월'!AM77+'9월'!AM77+'10월'!AM77+'11월'!AM77+'12월'!AM77</f>
        <v>0</v>
      </c>
      <c r="C111" s="908">
        <f>'1월'!AN77+'2월'!AN77+'3월'!AN77+'4월'!AN77+'5월'!AN77+'6월'!AN77+'7월'!AN77+'8월'!AN77+'9월'!AN77+'10월'!AN77+'11월'!AN77+'12월'!AN77</f>
        <v>0</v>
      </c>
      <c r="D111" s="908">
        <f>'1월'!AO77+'2월'!AO77+'3월'!AO77+'4월'!AO77+'5월'!AO77+'6월'!AO77+'7월'!AO77+'8월'!AO77+'9월'!AO77+'10월'!AO77+'11월'!AO77+'12월'!AO77</f>
        <v>0</v>
      </c>
      <c r="E111" s="908">
        <f>'1월'!AP77+'2월'!AP77+'3월'!AP77+'4월'!AP77+'5월'!AP77+'6월'!AP77+'7월'!AP77+'8월'!AP77+'9월'!AP77+'10월'!AP77+'11월'!AP77+'12월'!AP77</f>
        <v>0</v>
      </c>
      <c r="F111" s="908">
        <f>'1월'!AQ77+'2월'!AQ77+'3월'!AQ77+'4월'!AQ77+'5월'!AQ77+'6월'!AQ77+'7월'!AQ77+'8월'!AQ77+'9월'!AQ77+'10월'!AQ77+'11월'!AQ77+'12월'!AQ77</f>
        <v>0</v>
      </c>
      <c r="G111" s="908">
        <f>'1월'!AR77+'2월'!AR77+'3월'!AR77+'4월'!AR77+'5월'!AR77+'6월'!AR77+'7월'!AR77+'8월'!AR77+'9월'!AR77+'10월'!AR77+'11월'!AR77+'12월'!AR77</f>
        <v>0</v>
      </c>
      <c r="H111" s="908">
        <f>'1월'!AS77+'2월'!AS77+'3월'!AS77+'4월'!AS77+'5월'!AS77+'6월'!AS77+'7월'!AS77+'8월'!AS77+'9월'!AS77+'10월'!AS77+'11월'!AS77+'12월'!AS77</f>
        <v>0</v>
      </c>
      <c r="I111" s="908">
        <f>'1월'!AT77+'2월'!AT77+'3월'!AT77+'4월'!AT77+'5월'!AT77+'6월'!AT77+'7월'!AT77+'8월'!AT77+'9월'!AT77+'10월'!AT77+'11월'!AT77+'12월'!AT77</f>
        <v>0</v>
      </c>
      <c r="J111" s="908">
        <f>'1월'!AU77+'2월'!AU77+'3월'!AU77+'4월'!AU77+'5월'!AU77+'6월'!AU77+'7월'!AU77+'8월'!AU77+'9월'!AU77+'10월'!AU77+'11월'!AU77+'12월'!AU77</f>
        <v>0</v>
      </c>
      <c r="K111" s="908">
        <f>'1월'!AV77+'2월'!AV77+'3월'!AV77+'4월'!AV77+'5월'!AV77+'6월'!AV77+'7월'!AV77+'8월'!AV77+'9월'!AV77+'10월'!AV77+'11월'!AV77+'12월'!AV77</f>
        <v>0</v>
      </c>
      <c r="L111" s="908">
        <f>'1월'!AW77+'2월'!AW77+'3월'!AW77+'4월'!AW77+'5월'!AW77+'6월'!AW77+'7월'!AW77+'8월'!AW77+'9월'!AW77+'10월'!AW77+'11월'!AW77+'12월'!AW77</f>
        <v>0</v>
      </c>
      <c r="M111" s="908">
        <f>'1월'!AX77+'2월'!AX77+'3월'!AX77+'4월'!AX77+'5월'!AX77+'6월'!AX77+'7월'!AX77+'8월'!AX77+'9월'!AX77+'10월'!AX77+'11월'!AX77+'12월'!AX77</f>
        <v>0</v>
      </c>
      <c r="N111" s="908">
        <f>'1월'!AY77+'2월'!AY77+'3월'!AY77+'4월'!AY77+'5월'!AY77+'6월'!AY77+'7월'!AY77+'8월'!AY77+'9월'!AY77+'10월'!AY77+'11월'!AY77+'12월'!AY77</f>
        <v>0</v>
      </c>
      <c r="O111" s="908">
        <f>'1월'!AZ77+'2월'!AZ77+'3월'!AZ77+'4월'!AZ77+'5월'!AZ77+'6월'!AZ77+'7월'!AZ77+'8월'!AZ77+'9월'!AZ77+'10월'!AZ77+'11월'!AZ77+'12월'!AZ77</f>
        <v>0</v>
      </c>
      <c r="P111" s="908">
        <f>'1월'!BA77+'2월'!BA77+'3월'!BA77+'4월'!BA77+'5월'!BA77+'6월'!BA77+'7월'!BA77+'8월'!BA77+'9월'!BA77+'10월'!BA77+'11월'!BA77+'12월'!BA77</f>
        <v>0</v>
      </c>
      <c r="Q111" s="908">
        <f>'1월'!BB77+'2월'!BB77+'3월'!BB77+'4월'!BB77+'5월'!BB77+'6월'!BB77+'7월'!BB77+'8월'!BB77+'9월'!BB77+'10월'!BB77+'11월'!BB77+'12월'!BB77</f>
        <v>0</v>
      </c>
      <c r="R111" s="908">
        <f>'1월'!BC77+'2월'!BC77+'3월'!BC77+'4월'!BC77+'5월'!BC77+'6월'!BC77+'7월'!BC77+'8월'!BC77+'9월'!BC77+'10월'!BC77+'11월'!BC77+'12월'!BC77</f>
        <v>0</v>
      </c>
      <c r="S111" s="908">
        <f>'1월'!BD77+'2월'!BD77+'3월'!BD77+'4월'!BD77+'5월'!BD77+'6월'!BD77+'7월'!BD77+'8월'!BD77+'9월'!BD77+'10월'!BD77+'11월'!BD77+'12월'!BD77</f>
        <v>0</v>
      </c>
      <c r="T111" s="908">
        <f>'1월'!BE77+'2월'!BE77+'3월'!BE77+'4월'!BE77+'5월'!BE77+'6월'!BE77+'7월'!BE77+'8월'!BE77+'9월'!BE77+'10월'!BE77+'11월'!BE77+'12월'!BE77</f>
        <v>0</v>
      </c>
      <c r="U111" s="908">
        <f t="shared" si="10"/>
        <v>0</v>
      </c>
      <c r="W111" s="63"/>
    </row>
    <row r="112" spans="1:23" hidden="1">
      <c r="A112" s="220" t="s">
        <v>263</v>
      </c>
      <c r="B112" s="908">
        <f>'1월'!AM78+'2월'!AM78+'3월'!AM78+'4월'!AM78+'5월'!AM78+'6월'!AM78+'7월'!AM78+'8월'!AM78+'9월'!AM78+'10월'!AM78+'11월'!AM78+'12월'!AM78</f>
        <v>0</v>
      </c>
      <c r="C112" s="908">
        <f>'1월'!AN78+'2월'!AN78+'3월'!AN78+'4월'!AN78+'5월'!AN78+'6월'!AN78+'7월'!AN78+'8월'!AN78+'9월'!AN78+'10월'!AN78+'11월'!AN78+'12월'!AN78</f>
        <v>0</v>
      </c>
      <c r="D112" s="908">
        <f>'1월'!AO78+'2월'!AO78+'3월'!AO78+'4월'!AO78+'5월'!AO78+'6월'!AO78+'7월'!AO78+'8월'!AO78+'9월'!AO78+'10월'!AO78+'11월'!AO78+'12월'!AO78</f>
        <v>0</v>
      </c>
      <c r="E112" s="908">
        <f>'1월'!AP78+'2월'!AP78+'3월'!AP78+'4월'!AP78+'5월'!AP78+'6월'!AP78+'7월'!AP78+'8월'!AP78+'9월'!AP78+'10월'!AP78+'11월'!AP78+'12월'!AP78</f>
        <v>0</v>
      </c>
      <c r="F112" s="908">
        <f>'1월'!AQ78+'2월'!AQ78+'3월'!AQ78+'4월'!AQ78+'5월'!AQ78+'6월'!AQ78+'7월'!AQ78+'8월'!AQ78+'9월'!AQ78+'10월'!AQ78+'11월'!AQ78+'12월'!AQ78</f>
        <v>0</v>
      </c>
      <c r="G112" s="908">
        <f>'1월'!AR78+'2월'!AR78+'3월'!AR78+'4월'!AR78+'5월'!AR78+'6월'!AR78+'7월'!AR78+'8월'!AR78+'9월'!AR78+'10월'!AR78+'11월'!AR78+'12월'!AR78</f>
        <v>0</v>
      </c>
      <c r="H112" s="908">
        <f>'1월'!AS78+'2월'!AS78+'3월'!AS78+'4월'!AS78+'5월'!AS78+'6월'!AS78+'7월'!AS78+'8월'!AS78+'9월'!AS78+'10월'!AS78+'11월'!AS78+'12월'!AS78</f>
        <v>0</v>
      </c>
      <c r="I112" s="908">
        <f>'1월'!AT78+'2월'!AT78+'3월'!AT78+'4월'!AT78+'5월'!AT78+'6월'!AT78+'7월'!AT78+'8월'!AT78+'9월'!AT78+'10월'!AT78+'11월'!AT78+'12월'!AT78</f>
        <v>0</v>
      </c>
      <c r="J112" s="908">
        <f>'1월'!AU78+'2월'!AU78+'3월'!AU78+'4월'!AU78+'5월'!AU78+'6월'!AU78+'7월'!AU78+'8월'!AU78+'9월'!AU78+'10월'!AU78+'11월'!AU78+'12월'!AU78</f>
        <v>0</v>
      </c>
      <c r="K112" s="908">
        <f>'1월'!AV78+'2월'!AV78+'3월'!AV78+'4월'!AV78+'5월'!AV78+'6월'!AV78+'7월'!AV78+'8월'!AV78+'9월'!AV78+'10월'!AV78+'11월'!AV78+'12월'!AV78</f>
        <v>0</v>
      </c>
      <c r="L112" s="908">
        <f>'1월'!AW78+'2월'!AW78+'3월'!AW78+'4월'!AW78+'5월'!AW78+'6월'!AW78+'7월'!AW78+'8월'!AW78+'9월'!AW78+'10월'!AW78+'11월'!AW78+'12월'!AW78</f>
        <v>0</v>
      </c>
      <c r="M112" s="908">
        <f>'1월'!AX78+'2월'!AX78+'3월'!AX78+'4월'!AX78+'5월'!AX78+'6월'!AX78+'7월'!AX78+'8월'!AX78+'9월'!AX78+'10월'!AX78+'11월'!AX78+'12월'!AX78</f>
        <v>0</v>
      </c>
      <c r="N112" s="908">
        <f>'1월'!AY78+'2월'!AY78+'3월'!AY78+'4월'!AY78+'5월'!AY78+'6월'!AY78+'7월'!AY78+'8월'!AY78+'9월'!AY78+'10월'!AY78+'11월'!AY78+'12월'!AY78</f>
        <v>0</v>
      </c>
      <c r="O112" s="908">
        <f>'1월'!AZ78+'2월'!AZ78+'3월'!AZ78+'4월'!AZ78+'5월'!AZ78+'6월'!AZ78+'7월'!AZ78+'8월'!AZ78+'9월'!AZ78+'10월'!AZ78+'11월'!AZ78+'12월'!AZ78</f>
        <v>0</v>
      </c>
      <c r="P112" s="908">
        <f>'1월'!BA78+'2월'!BA78+'3월'!BA78+'4월'!BA78+'5월'!BA78+'6월'!BA78+'7월'!BA78+'8월'!BA78+'9월'!BA78+'10월'!BA78+'11월'!BA78+'12월'!BA78</f>
        <v>0</v>
      </c>
      <c r="Q112" s="908">
        <f>'1월'!BB78+'2월'!BB78+'3월'!BB78+'4월'!BB78+'5월'!BB78+'6월'!BB78+'7월'!BB78+'8월'!BB78+'9월'!BB78+'10월'!BB78+'11월'!BB78+'12월'!BB78</f>
        <v>0</v>
      </c>
      <c r="R112" s="908">
        <f>'1월'!BC78+'2월'!BC78+'3월'!BC78+'4월'!BC78+'5월'!BC78+'6월'!BC78+'7월'!BC78+'8월'!BC78+'9월'!BC78+'10월'!BC78+'11월'!BC78+'12월'!BC78</f>
        <v>0</v>
      </c>
      <c r="S112" s="908">
        <f>'1월'!BD78+'2월'!BD78+'3월'!BD78+'4월'!BD78+'5월'!BD78+'6월'!BD78+'7월'!BD78+'8월'!BD78+'9월'!BD78+'10월'!BD78+'11월'!BD78+'12월'!BD78</f>
        <v>0</v>
      </c>
      <c r="T112" s="908">
        <f>'1월'!BE78+'2월'!BE78+'3월'!BE78+'4월'!BE78+'5월'!BE78+'6월'!BE78+'7월'!BE78+'8월'!BE78+'9월'!BE78+'10월'!BE78+'11월'!BE78+'12월'!BE78</f>
        <v>0</v>
      </c>
      <c r="U112" s="908">
        <f t="shared" si="10"/>
        <v>0</v>
      </c>
      <c r="W112" s="63"/>
    </row>
    <row r="113" spans="1:23" hidden="1">
      <c r="A113" s="220" t="s">
        <v>264</v>
      </c>
      <c r="B113" s="908">
        <f>'1월'!AM79+'2월'!AM79+'3월'!AM79+'4월'!AM79+'5월'!AM79+'6월'!AM79+'7월'!AM79+'8월'!AM79+'9월'!AM79+'10월'!AM79+'11월'!AM79+'12월'!AM79</f>
        <v>0</v>
      </c>
      <c r="C113" s="908">
        <f>'1월'!AN79+'2월'!AN79+'3월'!AN79+'4월'!AN79+'5월'!AN79+'6월'!AN79+'7월'!AN79+'8월'!AN79+'9월'!AN79+'10월'!AN79+'11월'!AN79+'12월'!AN79</f>
        <v>0</v>
      </c>
      <c r="D113" s="908">
        <f>'1월'!AO79+'2월'!AO79+'3월'!AO79+'4월'!AO79+'5월'!AO79+'6월'!AO79+'7월'!AO79+'8월'!AO79+'9월'!AO79+'10월'!AO79+'11월'!AO79+'12월'!AO79</f>
        <v>0</v>
      </c>
      <c r="E113" s="908">
        <f>'1월'!AP79+'2월'!AP79+'3월'!AP79+'4월'!AP79+'5월'!AP79+'6월'!AP79+'7월'!AP79+'8월'!AP79+'9월'!AP79+'10월'!AP79+'11월'!AP79+'12월'!AP79</f>
        <v>0</v>
      </c>
      <c r="F113" s="908">
        <f>'1월'!AQ79+'2월'!AQ79+'3월'!AQ79+'4월'!AQ79+'5월'!AQ79+'6월'!AQ79+'7월'!AQ79+'8월'!AQ79+'9월'!AQ79+'10월'!AQ79+'11월'!AQ79+'12월'!AQ79</f>
        <v>0</v>
      </c>
      <c r="G113" s="908">
        <f>'1월'!AR79+'2월'!AR79+'3월'!AR79+'4월'!AR79+'5월'!AR79+'6월'!AR79+'7월'!AR79+'8월'!AR79+'9월'!AR79+'10월'!AR79+'11월'!AR79+'12월'!AR79</f>
        <v>0</v>
      </c>
      <c r="H113" s="908">
        <f>'1월'!AS79+'2월'!AS79+'3월'!AS79+'4월'!AS79+'5월'!AS79+'6월'!AS79+'7월'!AS79+'8월'!AS79+'9월'!AS79+'10월'!AS79+'11월'!AS79+'12월'!AS79</f>
        <v>0</v>
      </c>
      <c r="I113" s="908">
        <f>'1월'!AT79+'2월'!AT79+'3월'!AT79+'4월'!AT79+'5월'!AT79+'6월'!AT79+'7월'!AT79+'8월'!AT79+'9월'!AT79+'10월'!AT79+'11월'!AT79+'12월'!AT79</f>
        <v>0</v>
      </c>
      <c r="J113" s="908">
        <f>'1월'!AU79+'2월'!AU79+'3월'!AU79+'4월'!AU79+'5월'!AU79+'6월'!AU79+'7월'!AU79+'8월'!AU79+'9월'!AU79+'10월'!AU79+'11월'!AU79+'12월'!AU79</f>
        <v>0</v>
      </c>
      <c r="K113" s="908">
        <f>'1월'!AV79+'2월'!AV79+'3월'!AV79+'4월'!AV79+'5월'!AV79+'6월'!AV79+'7월'!AV79+'8월'!AV79+'9월'!AV79+'10월'!AV79+'11월'!AV79+'12월'!AV79</f>
        <v>0</v>
      </c>
      <c r="L113" s="908">
        <f>'1월'!AW79+'2월'!AW79+'3월'!AW79+'4월'!AW79+'5월'!AW79+'6월'!AW79+'7월'!AW79+'8월'!AW79+'9월'!AW79+'10월'!AW79+'11월'!AW79+'12월'!AW79</f>
        <v>0</v>
      </c>
      <c r="M113" s="908">
        <f>'1월'!AX79+'2월'!AX79+'3월'!AX79+'4월'!AX79+'5월'!AX79+'6월'!AX79+'7월'!AX79+'8월'!AX79+'9월'!AX79+'10월'!AX79+'11월'!AX79+'12월'!AX79</f>
        <v>0</v>
      </c>
      <c r="N113" s="908">
        <f>'1월'!AY79+'2월'!AY79+'3월'!AY79+'4월'!AY79+'5월'!AY79+'6월'!AY79+'7월'!AY79+'8월'!AY79+'9월'!AY79+'10월'!AY79+'11월'!AY79+'12월'!AY79</f>
        <v>0</v>
      </c>
      <c r="O113" s="908">
        <f>'1월'!AZ79+'2월'!AZ79+'3월'!AZ79+'4월'!AZ79+'5월'!AZ79+'6월'!AZ79+'7월'!AZ79+'8월'!AZ79+'9월'!AZ79+'10월'!AZ79+'11월'!AZ79+'12월'!AZ79</f>
        <v>0</v>
      </c>
      <c r="P113" s="908">
        <f>'1월'!BA79+'2월'!BA79+'3월'!BA79+'4월'!BA79+'5월'!BA79+'6월'!BA79+'7월'!BA79+'8월'!BA79+'9월'!BA79+'10월'!BA79+'11월'!BA79+'12월'!BA79</f>
        <v>0</v>
      </c>
      <c r="Q113" s="908">
        <f>'1월'!BB79+'2월'!BB79+'3월'!BB79+'4월'!BB79+'5월'!BB79+'6월'!BB79+'7월'!BB79+'8월'!BB79+'9월'!BB79+'10월'!BB79+'11월'!BB79+'12월'!BB79</f>
        <v>0</v>
      </c>
      <c r="R113" s="908">
        <f>'1월'!BC79+'2월'!BC79+'3월'!BC79+'4월'!BC79+'5월'!BC79+'6월'!BC79+'7월'!BC79+'8월'!BC79+'9월'!BC79+'10월'!BC79+'11월'!BC79+'12월'!BC79</f>
        <v>0</v>
      </c>
      <c r="S113" s="908">
        <f>'1월'!BD79+'2월'!BD79+'3월'!BD79+'4월'!BD79+'5월'!BD79+'6월'!BD79+'7월'!BD79+'8월'!BD79+'9월'!BD79+'10월'!BD79+'11월'!BD79+'12월'!BD79</f>
        <v>0</v>
      </c>
      <c r="T113" s="908">
        <f>'1월'!BE79+'2월'!BE79+'3월'!BE79+'4월'!BE79+'5월'!BE79+'6월'!BE79+'7월'!BE79+'8월'!BE79+'9월'!BE79+'10월'!BE79+'11월'!BE79+'12월'!BE79</f>
        <v>0</v>
      </c>
      <c r="U113" s="908">
        <f t="shared" si="10"/>
        <v>0</v>
      </c>
      <c r="W113" s="63"/>
    </row>
    <row r="114" spans="1:23" hidden="1">
      <c r="A114" s="220" t="s">
        <v>265</v>
      </c>
      <c r="B114" s="908">
        <f>'1월'!AM80+'2월'!AM80+'3월'!AM80+'4월'!AM80+'5월'!AM80+'6월'!AM80+'7월'!AM80+'8월'!AM80+'9월'!AM80+'10월'!AM80+'11월'!AM80+'12월'!AM80</f>
        <v>0</v>
      </c>
      <c r="C114" s="908">
        <f>'1월'!AN80+'2월'!AN80+'3월'!AN80+'4월'!AN80+'5월'!AN80+'6월'!AN80+'7월'!AN80+'8월'!AN80+'9월'!AN80+'10월'!AN80+'11월'!AN80+'12월'!AN80</f>
        <v>0</v>
      </c>
      <c r="D114" s="908">
        <f>'1월'!AO80+'2월'!AO80+'3월'!AO80+'4월'!AO80+'5월'!AO80+'6월'!AO80+'7월'!AO80+'8월'!AO80+'9월'!AO80+'10월'!AO80+'11월'!AO80+'12월'!AO80</f>
        <v>0</v>
      </c>
      <c r="E114" s="908">
        <f>'1월'!AP80+'2월'!AP80+'3월'!AP80+'4월'!AP80+'5월'!AP80+'6월'!AP80+'7월'!AP80+'8월'!AP80+'9월'!AP80+'10월'!AP80+'11월'!AP80+'12월'!AP80</f>
        <v>0</v>
      </c>
      <c r="F114" s="908">
        <f>'1월'!AQ80+'2월'!AQ80+'3월'!AQ80+'4월'!AQ80+'5월'!AQ80+'6월'!AQ80+'7월'!AQ80+'8월'!AQ80+'9월'!AQ80+'10월'!AQ80+'11월'!AQ80+'12월'!AQ80</f>
        <v>0</v>
      </c>
      <c r="G114" s="908">
        <f>'1월'!AR80+'2월'!AR80+'3월'!AR80+'4월'!AR80+'5월'!AR80+'6월'!AR80+'7월'!AR80+'8월'!AR80+'9월'!AR80+'10월'!AR80+'11월'!AR80+'12월'!AR80</f>
        <v>0</v>
      </c>
      <c r="H114" s="908">
        <f>'1월'!AS80+'2월'!AS80+'3월'!AS80+'4월'!AS80+'5월'!AS80+'6월'!AS80+'7월'!AS80+'8월'!AS80+'9월'!AS80+'10월'!AS80+'11월'!AS80+'12월'!AS80</f>
        <v>0</v>
      </c>
      <c r="I114" s="908">
        <f>'1월'!AT80+'2월'!AT80+'3월'!AT80+'4월'!AT80+'5월'!AT80+'6월'!AT80+'7월'!AT80+'8월'!AT80+'9월'!AT80+'10월'!AT80+'11월'!AT80+'12월'!AT80</f>
        <v>0</v>
      </c>
      <c r="J114" s="908">
        <f>'1월'!AU80+'2월'!AU80+'3월'!AU80+'4월'!AU80+'5월'!AU80+'6월'!AU80+'7월'!AU80+'8월'!AU80+'9월'!AU80+'10월'!AU80+'11월'!AU80+'12월'!AU80</f>
        <v>0</v>
      </c>
      <c r="K114" s="908">
        <f>'1월'!AV80+'2월'!AV80+'3월'!AV80+'4월'!AV80+'5월'!AV80+'6월'!AV80+'7월'!AV80+'8월'!AV80+'9월'!AV80+'10월'!AV80+'11월'!AV80+'12월'!AV80</f>
        <v>0</v>
      </c>
      <c r="L114" s="908">
        <f>'1월'!AW80+'2월'!AW80+'3월'!AW80+'4월'!AW80+'5월'!AW80+'6월'!AW80+'7월'!AW80+'8월'!AW80+'9월'!AW80+'10월'!AW80+'11월'!AW80+'12월'!AW80</f>
        <v>0</v>
      </c>
      <c r="M114" s="908">
        <f>'1월'!AX80+'2월'!AX80+'3월'!AX80+'4월'!AX80+'5월'!AX80+'6월'!AX80+'7월'!AX80+'8월'!AX80+'9월'!AX80+'10월'!AX80+'11월'!AX80+'12월'!AX80</f>
        <v>0</v>
      </c>
      <c r="N114" s="908">
        <f>'1월'!AY80+'2월'!AY80+'3월'!AY80+'4월'!AY80+'5월'!AY80+'6월'!AY80+'7월'!AY80+'8월'!AY80+'9월'!AY80+'10월'!AY80+'11월'!AY80+'12월'!AY80</f>
        <v>0</v>
      </c>
      <c r="O114" s="908">
        <f>'1월'!AZ80+'2월'!AZ80+'3월'!AZ80+'4월'!AZ80+'5월'!AZ80+'6월'!AZ80+'7월'!AZ80+'8월'!AZ80+'9월'!AZ80+'10월'!AZ80+'11월'!AZ80+'12월'!AZ80</f>
        <v>0</v>
      </c>
      <c r="P114" s="908">
        <f>'1월'!BA80+'2월'!BA80+'3월'!BA80+'4월'!BA80+'5월'!BA80+'6월'!BA80+'7월'!BA80+'8월'!BA80+'9월'!BA80+'10월'!BA80+'11월'!BA80+'12월'!BA80</f>
        <v>0</v>
      </c>
      <c r="Q114" s="908">
        <f>'1월'!BB80+'2월'!BB80+'3월'!BB80+'4월'!BB80+'5월'!BB80+'6월'!BB80+'7월'!BB80+'8월'!BB80+'9월'!BB80+'10월'!BB80+'11월'!BB80+'12월'!BB80</f>
        <v>0</v>
      </c>
      <c r="R114" s="908">
        <f>'1월'!BC80+'2월'!BC80+'3월'!BC80+'4월'!BC80+'5월'!BC80+'6월'!BC80+'7월'!BC80+'8월'!BC80+'9월'!BC80+'10월'!BC80+'11월'!BC80+'12월'!BC80</f>
        <v>0</v>
      </c>
      <c r="S114" s="908">
        <f>'1월'!BD80+'2월'!BD80+'3월'!BD80+'4월'!BD80+'5월'!BD80+'6월'!BD80+'7월'!BD80+'8월'!BD80+'9월'!BD80+'10월'!BD80+'11월'!BD80+'12월'!BD80</f>
        <v>0</v>
      </c>
      <c r="T114" s="908">
        <f>'1월'!BE80+'2월'!BE80+'3월'!BE80+'4월'!BE80+'5월'!BE80+'6월'!BE80+'7월'!BE80+'8월'!BE80+'9월'!BE80+'10월'!BE80+'11월'!BE80+'12월'!BE80</f>
        <v>0</v>
      </c>
      <c r="U114" s="908">
        <f t="shared" si="10"/>
        <v>0</v>
      </c>
      <c r="W114" s="63"/>
    </row>
    <row r="115" spans="1:23" hidden="1">
      <c r="A115" s="220" t="s">
        <v>266</v>
      </c>
      <c r="B115" s="908">
        <f>'1월'!AM81+'2월'!AM81+'3월'!AM81+'4월'!AM81+'5월'!AM81+'6월'!AM81+'7월'!AM81+'8월'!AM81+'9월'!AM81+'10월'!AM81+'11월'!AM81+'12월'!AM81</f>
        <v>0</v>
      </c>
      <c r="C115" s="908">
        <f>'1월'!AN81+'2월'!AN81+'3월'!AN81+'4월'!AN81+'5월'!AN81+'6월'!AN81+'7월'!AN81+'8월'!AN81+'9월'!AN81+'10월'!AN81+'11월'!AN81+'12월'!AN81</f>
        <v>0</v>
      </c>
      <c r="D115" s="908">
        <f>'1월'!AO81+'2월'!AO81+'3월'!AO81+'4월'!AO81+'5월'!AO81+'6월'!AO81+'7월'!AO81+'8월'!AO81+'9월'!AO81+'10월'!AO81+'11월'!AO81+'12월'!AO81</f>
        <v>0</v>
      </c>
      <c r="E115" s="908">
        <f>'1월'!AP81+'2월'!AP81+'3월'!AP81+'4월'!AP81+'5월'!AP81+'6월'!AP81+'7월'!AP81+'8월'!AP81+'9월'!AP81+'10월'!AP81+'11월'!AP81+'12월'!AP81</f>
        <v>0</v>
      </c>
      <c r="F115" s="908">
        <f>'1월'!AQ81+'2월'!AQ81+'3월'!AQ81+'4월'!AQ81+'5월'!AQ81+'6월'!AQ81+'7월'!AQ81+'8월'!AQ81+'9월'!AQ81+'10월'!AQ81+'11월'!AQ81+'12월'!AQ81</f>
        <v>0</v>
      </c>
      <c r="G115" s="908">
        <f>'1월'!AR81+'2월'!AR81+'3월'!AR81+'4월'!AR81+'5월'!AR81+'6월'!AR81+'7월'!AR81+'8월'!AR81+'9월'!AR81+'10월'!AR81+'11월'!AR81+'12월'!AR81</f>
        <v>0</v>
      </c>
      <c r="H115" s="908">
        <f>'1월'!AS81+'2월'!AS81+'3월'!AS81+'4월'!AS81+'5월'!AS81+'6월'!AS81+'7월'!AS81+'8월'!AS81+'9월'!AS81+'10월'!AS81+'11월'!AS81+'12월'!AS81</f>
        <v>0</v>
      </c>
      <c r="I115" s="908">
        <f>'1월'!AT81+'2월'!AT81+'3월'!AT81+'4월'!AT81+'5월'!AT81+'6월'!AT81+'7월'!AT81+'8월'!AT81+'9월'!AT81+'10월'!AT81+'11월'!AT81+'12월'!AT81</f>
        <v>0</v>
      </c>
      <c r="J115" s="908">
        <f>'1월'!AU81+'2월'!AU81+'3월'!AU81+'4월'!AU81+'5월'!AU81+'6월'!AU81+'7월'!AU81+'8월'!AU81+'9월'!AU81+'10월'!AU81+'11월'!AU81+'12월'!AU81</f>
        <v>0</v>
      </c>
      <c r="K115" s="908">
        <f>'1월'!AV81+'2월'!AV81+'3월'!AV81+'4월'!AV81+'5월'!AV81+'6월'!AV81+'7월'!AV81+'8월'!AV81+'9월'!AV81+'10월'!AV81+'11월'!AV81+'12월'!AV81</f>
        <v>0</v>
      </c>
      <c r="L115" s="908">
        <f>'1월'!AW81+'2월'!AW81+'3월'!AW81+'4월'!AW81+'5월'!AW81+'6월'!AW81+'7월'!AW81+'8월'!AW81+'9월'!AW81+'10월'!AW81+'11월'!AW81+'12월'!AW81</f>
        <v>0</v>
      </c>
      <c r="M115" s="908">
        <f>'1월'!AX81+'2월'!AX81+'3월'!AX81+'4월'!AX81+'5월'!AX81+'6월'!AX81+'7월'!AX81+'8월'!AX81+'9월'!AX81+'10월'!AX81+'11월'!AX81+'12월'!AX81</f>
        <v>0</v>
      </c>
      <c r="N115" s="908">
        <f>'1월'!AY81+'2월'!AY81+'3월'!AY81+'4월'!AY81+'5월'!AY81+'6월'!AY81+'7월'!AY81+'8월'!AY81+'9월'!AY81+'10월'!AY81+'11월'!AY81+'12월'!AY81</f>
        <v>0</v>
      </c>
      <c r="O115" s="908">
        <f>'1월'!AZ81+'2월'!AZ81+'3월'!AZ81+'4월'!AZ81+'5월'!AZ81+'6월'!AZ81+'7월'!AZ81+'8월'!AZ81+'9월'!AZ81+'10월'!AZ81+'11월'!AZ81+'12월'!AZ81</f>
        <v>0</v>
      </c>
      <c r="P115" s="908">
        <f>'1월'!BA81+'2월'!BA81+'3월'!BA81+'4월'!BA81+'5월'!BA81+'6월'!BA81+'7월'!BA81+'8월'!BA81+'9월'!BA81+'10월'!BA81+'11월'!BA81+'12월'!BA81</f>
        <v>0</v>
      </c>
      <c r="Q115" s="908">
        <f>'1월'!BB81+'2월'!BB81+'3월'!BB81+'4월'!BB81+'5월'!BB81+'6월'!BB81+'7월'!BB81+'8월'!BB81+'9월'!BB81+'10월'!BB81+'11월'!BB81+'12월'!BB81</f>
        <v>0</v>
      </c>
      <c r="R115" s="908">
        <f>'1월'!BC81+'2월'!BC81+'3월'!BC81+'4월'!BC81+'5월'!BC81+'6월'!BC81+'7월'!BC81+'8월'!BC81+'9월'!BC81+'10월'!BC81+'11월'!BC81+'12월'!BC81</f>
        <v>0</v>
      </c>
      <c r="S115" s="908">
        <f>'1월'!BD81+'2월'!BD81+'3월'!BD81+'4월'!BD81+'5월'!BD81+'6월'!BD81+'7월'!BD81+'8월'!BD81+'9월'!BD81+'10월'!BD81+'11월'!BD81+'12월'!BD81</f>
        <v>0</v>
      </c>
      <c r="T115" s="908">
        <f>'1월'!BE81+'2월'!BE81+'3월'!BE81+'4월'!BE81+'5월'!BE81+'6월'!BE81+'7월'!BE81+'8월'!BE81+'9월'!BE81+'10월'!BE81+'11월'!BE81+'12월'!BE81</f>
        <v>0</v>
      </c>
      <c r="U115" s="908">
        <f t="shared" si="10"/>
        <v>0</v>
      </c>
      <c r="W115" s="63"/>
    </row>
    <row r="116" spans="1:23" hidden="1">
      <c r="A116" s="220" t="s">
        <v>267</v>
      </c>
      <c r="B116" s="908">
        <f>'1월'!AM82+'2월'!AM82+'3월'!AM82+'4월'!AM82+'5월'!AM82+'6월'!AM82+'7월'!AM82+'8월'!AM82+'9월'!AM82+'10월'!AM82+'11월'!AM82+'12월'!AM82</f>
        <v>0</v>
      </c>
      <c r="C116" s="908">
        <f>'1월'!AN82+'2월'!AN82+'3월'!AN82+'4월'!AN82+'5월'!AN82+'6월'!AN82+'7월'!AN82+'8월'!AN82+'9월'!AN82+'10월'!AN82+'11월'!AN82+'12월'!AN82</f>
        <v>0</v>
      </c>
      <c r="D116" s="908">
        <f>'1월'!AO82+'2월'!AO82+'3월'!AO82+'4월'!AO82+'5월'!AO82+'6월'!AO82+'7월'!AO82+'8월'!AO82+'9월'!AO82+'10월'!AO82+'11월'!AO82+'12월'!AO82</f>
        <v>0</v>
      </c>
      <c r="E116" s="908">
        <f>'1월'!AP82+'2월'!AP82+'3월'!AP82+'4월'!AP82+'5월'!AP82+'6월'!AP82+'7월'!AP82+'8월'!AP82+'9월'!AP82+'10월'!AP82+'11월'!AP82+'12월'!AP82</f>
        <v>0</v>
      </c>
      <c r="F116" s="908">
        <f>'1월'!AQ82+'2월'!AQ82+'3월'!AQ82+'4월'!AQ82+'5월'!AQ82+'6월'!AQ82+'7월'!AQ82+'8월'!AQ82+'9월'!AQ82+'10월'!AQ82+'11월'!AQ82+'12월'!AQ82</f>
        <v>0</v>
      </c>
      <c r="G116" s="908">
        <f>'1월'!AR82+'2월'!AR82+'3월'!AR82+'4월'!AR82+'5월'!AR82+'6월'!AR82+'7월'!AR82+'8월'!AR82+'9월'!AR82+'10월'!AR82+'11월'!AR82+'12월'!AR82</f>
        <v>0</v>
      </c>
      <c r="H116" s="908">
        <f>'1월'!AS82+'2월'!AS82+'3월'!AS82+'4월'!AS82+'5월'!AS82+'6월'!AS82+'7월'!AS82+'8월'!AS82+'9월'!AS82+'10월'!AS82+'11월'!AS82+'12월'!AS82</f>
        <v>0</v>
      </c>
      <c r="I116" s="908">
        <f>'1월'!AT82+'2월'!AT82+'3월'!AT82+'4월'!AT82+'5월'!AT82+'6월'!AT82+'7월'!AT82+'8월'!AT82+'9월'!AT82+'10월'!AT82+'11월'!AT82+'12월'!AT82</f>
        <v>0</v>
      </c>
      <c r="J116" s="908">
        <f>'1월'!AU82+'2월'!AU82+'3월'!AU82+'4월'!AU82+'5월'!AU82+'6월'!AU82+'7월'!AU82+'8월'!AU82+'9월'!AU82+'10월'!AU82+'11월'!AU82+'12월'!AU82</f>
        <v>0</v>
      </c>
      <c r="K116" s="908">
        <f>'1월'!AV82+'2월'!AV82+'3월'!AV82+'4월'!AV82+'5월'!AV82+'6월'!AV82+'7월'!AV82+'8월'!AV82+'9월'!AV82+'10월'!AV82+'11월'!AV82+'12월'!AV82</f>
        <v>0</v>
      </c>
      <c r="L116" s="908">
        <f>'1월'!AW82+'2월'!AW82+'3월'!AW82+'4월'!AW82+'5월'!AW82+'6월'!AW82+'7월'!AW82+'8월'!AW82+'9월'!AW82+'10월'!AW82+'11월'!AW82+'12월'!AW82</f>
        <v>0</v>
      </c>
      <c r="M116" s="908">
        <f>'1월'!AX82+'2월'!AX82+'3월'!AX82+'4월'!AX82+'5월'!AX82+'6월'!AX82+'7월'!AX82+'8월'!AX82+'9월'!AX82+'10월'!AX82+'11월'!AX82+'12월'!AX82</f>
        <v>0</v>
      </c>
      <c r="N116" s="908">
        <f>'1월'!AY82+'2월'!AY82+'3월'!AY82+'4월'!AY82+'5월'!AY82+'6월'!AY82+'7월'!AY82+'8월'!AY82+'9월'!AY82+'10월'!AY82+'11월'!AY82+'12월'!AY82</f>
        <v>0</v>
      </c>
      <c r="O116" s="908">
        <f>'1월'!AZ82+'2월'!AZ82+'3월'!AZ82+'4월'!AZ82+'5월'!AZ82+'6월'!AZ82+'7월'!AZ82+'8월'!AZ82+'9월'!AZ82+'10월'!AZ82+'11월'!AZ82+'12월'!AZ82</f>
        <v>0</v>
      </c>
      <c r="P116" s="908">
        <f>'1월'!BA82+'2월'!BA82+'3월'!BA82+'4월'!BA82+'5월'!BA82+'6월'!BA82+'7월'!BA82+'8월'!BA82+'9월'!BA82+'10월'!BA82+'11월'!BA82+'12월'!BA82</f>
        <v>0</v>
      </c>
      <c r="Q116" s="908">
        <f>'1월'!BB82+'2월'!BB82+'3월'!BB82+'4월'!BB82+'5월'!BB82+'6월'!BB82+'7월'!BB82+'8월'!BB82+'9월'!BB82+'10월'!BB82+'11월'!BB82+'12월'!BB82</f>
        <v>0</v>
      </c>
      <c r="R116" s="908">
        <f>'1월'!BC82+'2월'!BC82+'3월'!BC82+'4월'!BC82+'5월'!BC82+'6월'!BC82+'7월'!BC82+'8월'!BC82+'9월'!BC82+'10월'!BC82+'11월'!BC82+'12월'!BC82</f>
        <v>0</v>
      </c>
      <c r="S116" s="908">
        <f>'1월'!BD82+'2월'!BD82+'3월'!BD82+'4월'!BD82+'5월'!BD82+'6월'!BD82+'7월'!BD82+'8월'!BD82+'9월'!BD82+'10월'!BD82+'11월'!BD82+'12월'!BD82</f>
        <v>0</v>
      </c>
      <c r="T116" s="908">
        <f>'1월'!BE82+'2월'!BE82+'3월'!BE82+'4월'!BE82+'5월'!BE82+'6월'!BE82+'7월'!BE82+'8월'!BE82+'9월'!BE82+'10월'!BE82+'11월'!BE82+'12월'!BE82</f>
        <v>0</v>
      </c>
      <c r="U116" s="908">
        <f t="shared" si="10"/>
        <v>0</v>
      </c>
      <c r="W116" s="63"/>
    </row>
    <row r="117" spans="1:23" hidden="1">
      <c r="A117" s="220" t="s">
        <v>268</v>
      </c>
      <c r="B117" s="908">
        <f>'1월'!AM83+'2월'!AM83+'3월'!AM83+'4월'!AM83+'5월'!AM83+'6월'!AM83+'7월'!AM83+'8월'!AM83+'9월'!AM83+'10월'!AM83+'11월'!AM83+'12월'!AM83</f>
        <v>0</v>
      </c>
      <c r="C117" s="908">
        <f>'1월'!AN83+'2월'!AN83+'3월'!AN83+'4월'!AN83+'5월'!AN83+'6월'!AN83+'7월'!AN83+'8월'!AN83+'9월'!AN83+'10월'!AN83+'11월'!AN83+'12월'!AN83</f>
        <v>0</v>
      </c>
      <c r="D117" s="908">
        <f>'1월'!AO83+'2월'!AO83+'3월'!AO83+'4월'!AO83+'5월'!AO83+'6월'!AO83+'7월'!AO83+'8월'!AO83+'9월'!AO83+'10월'!AO83+'11월'!AO83+'12월'!AO83</f>
        <v>0</v>
      </c>
      <c r="E117" s="908">
        <f>'1월'!AP83+'2월'!AP83+'3월'!AP83+'4월'!AP83+'5월'!AP83+'6월'!AP83+'7월'!AP83+'8월'!AP83+'9월'!AP83+'10월'!AP83+'11월'!AP83+'12월'!AP83</f>
        <v>0</v>
      </c>
      <c r="F117" s="908">
        <f>'1월'!AQ83+'2월'!AQ83+'3월'!AQ83+'4월'!AQ83+'5월'!AQ83+'6월'!AQ83+'7월'!AQ83+'8월'!AQ83+'9월'!AQ83+'10월'!AQ83+'11월'!AQ83+'12월'!AQ83</f>
        <v>0</v>
      </c>
      <c r="G117" s="908">
        <f>'1월'!AR83+'2월'!AR83+'3월'!AR83+'4월'!AR83+'5월'!AR83+'6월'!AR83+'7월'!AR83+'8월'!AR83+'9월'!AR83+'10월'!AR83+'11월'!AR83+'12월'!AR83</f>
        <v>0</v>
      </c>
      <c r="H117" s="908">
        <f>'1월'!AS83+'2월'!AS83+'3월'!AS83+'4월'!AS83+'5월'!AS83+'6월'!AS83+'7월'!AS83+'8월'!AS83+'9월'!AS83+'10월'!AS83+'11월'!AS83+'12월'!AS83</f>
        <v>0</v>
      </c>
      <c r="I117" s="908">
        <f>'1월'!AT83+'2월'!AT83+'3월'!AT83+'4월'!AT83+'5월'!AT83+'6월'!AT83+'7월'!AT83+'8월'!AT83+'9월'!AT83+'10월'!AT83+'11월'!AT83+'12월'!AT83</f>
        <v>0</v>
      </c>
      <c r="J117" s="908">
        <f>'1월'!AU83+'2월'!AU83+'3월'!AU83+'4월'!AU83+'5월'!AU83+'6월'!AU83+'7월'!AU83+'8월'!AU83+'9월'!AU83+'10월'!AU83+'11월'!AU83+'12월'!AU83</f>
        <v>0</v>
      </c>
      <c r="K117" s="908">
        <f>'1월'!AV83+'2월'!AV83+'3월'!AV83+'4월'!AV83+'5월'!AV83+'6월'!AV83+'7월'!AV83+'8월'!AV83+'9월'!AV83+'10월'!AV83+'11월'!AV83+'12월'!AV83</f>
        <v>0</v>
      </c>
      <c r="L117" s="908">
        <f>'1월'!AW83+'2월'!AW83+'3월'!AW83+'4월'!AW83+'5월'!AW83+'6월'!AW83+'7월'!AW83+'8월'!AW83+'9월'!AW83+'10월'!AW83+'11월'!AW83+'12월'!AW83</f>
        <v>0</v>
      </c>
      <c r="M117" s="908">
        <f>'1월'!AX83+'2월'!AX83+'3월'!AX83+'4월'!AX83+'5월'!AX83+'6월'!AX83+'7월'!AX83+'8월'!AX83+'9월'!AX83+'10월'!AX83+'11월'!AX83+'12월'!AX83</f>
        <v>0</v>
      </c>
      <c r="N117" s="908">
        <f>'1월'!AY83+'2월'!AY83+'3월'!AY83+'4월'!AY83+'5월'!AY83+'6월'!AY83+'7월'!AY83+'8월'!AY83+'9월'!AY83+'10월'!AY83+'11월'!AY83+'12월'!AY83</f>
        <v>0</v>
      </c>
      <c r="O117" s="908">
        <f>'1월'!AZ83+'2월'!AZ83+'3월'!AZ83+'4월'!AZ83+'5월'!AZ83+'6월'!AZ83+'7월'!AZ83+'8월'!AZ83+'9월'!AZ83+'10월'!AZ83+'11월'!AZ83+'12월'!AZ83</f>
        <v>0</v>
      </c>
      <c r="P117" s="908">
        <f>'1월'!BA83+'2월'!BA83+'3월'!BA83+'4월'!BA83+'5월'!BA83+'6월'!BA83+'7월'!BA83+'8월'!BA83+'9월'!BA83+'10월'!BA83+'11월'!BA83+'12월'!BA83</f>
        <v>0</v>
      </c>
      <c r="Q117" s="908">
        <f>'1월'!BB83+'2월'!BB83+'3월'!BB83+'4월'!BB83+'5월'!BB83+'6월'!BB83+'7월'!BB83+'8월'!BB83+'9월'!BB83+'10월'!BB83+'11월'!BB83+'12월'!BB83</f>
        <v>0</v>
      </c>
      <c r="R117" s="908">
        <f>'1월'!BC83+'2월'!BC83+'3월'!BC83+'4월'!BC83+'5월'!BC83+'6월'!BC83+'7월'!BC83+'8월'!BC83+'9월'!BC83+'10월'!BC83+'11월'!BC83+'12월'!BC83</f>
        <v>0</v>
      </c>
      <c r="S117" s="908">
        <f>'1월'!BD83+'2월'!BD83+'3월'!BD83+'4월'!BD83+'5월'!BD83+'6월'!BD83+'7월'!BD83+'8월'!BD83+'9월'!BD83+'10월'!BD83+'11월'!BD83+'12월'!BD83</f>
        <v>0</v>
      </c>
      <c r="T117" s="908">
        <f>'1월'!BE83+'2월'!BE83+'3월'!BE83+'4월'!BE83+'5월'!BE83+'6월'!BE83+'7월'!BE83+'8월'!BE83+'9월'!BE83+'10월'!BE83+'11월'!BE83+'12월'!BE83</f>
        <v>0</v>
      </c>
      <c r="U117" s="908">
        <f t="shared" si="10"/>
        <v>0</v>
      </c>
      <c r="W117" s="63"/>
    </row>
    <row r="118" spans="1:23" hidden="1">
      <c r="A118" s="220" t="s">
        <v>269</v>
      </c>
      <c r="B118" s="908">
        <f>'1월'!AM84+'2월'!AM84+'3월'!AM84+'4월'!AM84+'5월'!AM84+'6월'!AM84+'7월'!AM84+'8월'!AM84+'9월'!AM84+'10월'!AM84+'11월'!AM84+'12월'!AM84</f>
        <v>0</v>
      </c>
      <c r="C118" s="908">
        <f>'1월'!AN84+'2월'!AN84+'3월'!AN84+'4월'!AN84+'5월'!AN84+'6월'!AN84+'7월'!AN84+'8월'!AN84+'9월'!AN84+'10월'!AN84+'11월'!AN84+'12월'!AN84</f>
        <v>0</v>
      </c>
      <c r="D118" s="908">
        <f>'1월'!AO84+'2월'!AO84+'3월'!AO84+'4월'!AO84+'5월'!AO84+'6월'!AO84+'7월'!AO84+'8월'!AO84+'9월'!AO84+'10월'!AO84+'11월'!AO84+'12월'!AO84</f>
        <v>0</v>
      </c>
      <c r="E118" s="908">
        <f>'1월'!AP84+'2월'!AP84+'3월'!AP84+'4월'!AP84+'5월'!AP84+'6월'!AP84+'7월'!AP84+'8월'!AP84+'9월'!AP84+'10월'!AP84+'11월'!AP84+'12월'!AP84</f>
        <v>0</v>
      </c>
      <c r="F118" s="908">
        <f>'1월'!AQ84+'2월'!AQ84+'3월'!AQ84+'4월'!AQ84+'5월'!AQ84+'6월'!AQ84+'7월'!AQ84+'8월'!AQ84+'9월'!AQ84+'10월'!AQ84+'11월'!AQ84+'12월'!AQ84</f>
        <v>0</v>
      </c>
      <c r="G118" s="908">
        <f>'1월'!AR84+'2월'!AR84+'3월'!AR84+'4월'!AR84+'5월'!AR84+'6월'!AR84+'7월'!AR84+'8월'!AR84+'9월'!AR84+'10월'!AR84+'11월'!AR84+'12월'!AR84</f>
        <v>0</v>
      </c>
      <c r="H118" s="908">
        <f>'1월'!AS84+'2월'!AS84+'3월'!AS84+'4월'!AS84+'5월'!AS84+'6월'!AS84+'7월'!AS84+'8월'!AS84+'9월'!AS84+'10월'!AS84+'11월'!AS84+'12월'!AS84</f>
        <v>0</v>
      </c>
      <c r="I118" s="908">
        <f>'1월'!AT84+'2월'!AT84+'3월'!AT84+'4월'!AT84+'5월'!AT84+'6월'!AT84+'7월'!AT84+'8월'!AT84+'9월'!AT84+'10월'!AT84+'11월'!AT84+'12월'!AT84</f>
        <v>0</v>
      </c>
      <c r="J118" s="908">
        <f>'1월'!AU84+'2월'!AU84+'3월'!AU84+'4월'!AU84+'5월'!AU84+'6월'!AU84+'7월'!AU84+'8월'!AU84+'9월'!AU84+'10월'!AU84+'11월'!AU84+'12월'!AU84</f>
        <v>0</v>
      </c>
      <c r="K118" s="908">
        <f>'1월'!AV84+'2월'!AV84+'3월'!AV84+'4월'!AV84+'5월'!AV84+'6월'!AV84+'7월'!AV84+'8월'!AV84+'9월'!AV84+'10월'!AV84+'11월'!AV84+'12월'!AV84</f>
        <v>0</v>
      </c>
      <c r="L118" s="908">
        <f>'1월'!AW84+'2월'!AW84+'3월'!AW84+'4월'!AW84+'5월'!AW84+'6월'!AW84+'7월'!AW84+'8월'!AW84+'9월'!AW84+'10월'!AW84+'11월'!AW84+'12월'!AW84</f>
        <v>0</v>
      </c>
      <c r="M118" s="908">
        <f>'1월'!AX84+'2월'!AX84+'3월'!AX84+'4월'!AX84+'5월'!AX84+'6월'!AX84+'7월'!AX84+'8월'!AX84+'9월'!AX84+'10월'!AX84+'11월'!AX84+'12월'!AX84</f>
        <v>0</v>
      </c>
      <c r="N118" s="908">
        <f>'1월'!AY84+'2월'!AY84+'3월'!AY84+'4월'!AY84+'5월'!AY84+'6월'!AY84+'7월'!AY84+'8월'!AY84+'9월'!AY84+'10월'!AY84+'11월'!AY84+'12월'!AY84</f>
        <v>0</v>
      </c>
      <c r="O118" s="908">
        <f>'1월'!AZ84+'2월'!AZ84+'3월'!AZ84+'4월'!AZ84+'5월'!AZ84+'6월'!AZ84+'7월'!AZ84+'8월'!AZ84+'9월'!AZ84+'10월'!AZ84+'11월'!AZ84+'12월'!AZ84</f>
        <v>0</v>
      </c>
      <c r="P118" s="908">
        <f>'1월'!BA84+'2월'!BA84+'3월'!BA84+'4월'!BA84+'5월'!BA84+'6월'!BA84+'7월'!BA84+'8월'!BA84+'9월'!BA84+'10월'!BA84+'11월'!BA84+'12월'!BA84</f>
        <v>0</v>
      </c>
      <c r="Q118" s="908">
        <f>'1월'!BB84+'2월'!BB84+'3월'!BB84+'4월'!BB84+'5월'!BB84+'6월'!BB84+'7월'!BB84+'8월'!BB84+'9월'!BB84+'10월'!BB84+'11월'!BB84+'12월'!BB84</f>
        <v>0</v>
      </c>
      <c r="R118" s="908">
        <f>'1월'!BC84+'2월'!BC84+'3월'!BC84+'4월'!BC84+'5월'!BC84+'6월'!BC84+'7월'!BC84+'8월'!BC84+'9월'!BC84+'10월'!BC84+'11월'!BC84+'12월'!BC84</f>
        <v>0</v>
      </c>
      <c r="S118" s="908">
        <f>'1월'!BD84+'2월'!BD84+'3월'!BD84+'4월'!BD84+'5월'!BD84+'6월'!BD84+'7월'!BD84+'8월'!BD84+'9월'!BD84+'10월'!BD84+'11월'!BD84+'12월'!BD84</f>
        <v>0</v>
      </c>
      <c r="T118" s="908">
        <f>'1월'!BE84+'2월'!BE84+'3월'!BE84+'4월'!BE84+'5월'!BE84+'6월'!BE84+'7월'!BE84+'8월'!BE84+'9월'!BE84+'10월'!BE84+'11월'!BE84+'12월'!BE84</f>
        <v>0</v>
      </c>
      <c r="U118" s="908">
        <f t="shared" si="10"/>
        <v>0</v>
      </c>
      <c r="W118" s="63"/>
    </row>
    <row r="119" spans="1:23" hidden="1">
      <c r="A119" s="220" t="s">
        <v>270</v>
      </c>
      <c r="B119" s="908">
        <f>'1월'!AM85+'2월'!AM85+'3월'!AM85+'4월'!AM85+'5월'!AM85+'6월'!AM85+'7월'!AM85+'8월'!AM85+'9월'!AM85+'10월'!AM85+'11월'!AM85+'12월'!AM85</f>
        <v>0</v>
      </c>
      <c r="C119" s="908">
        <f>'1월'!AN85+'2월'!AN85+'3월'!AN85+'4월'!AN85+'5월'!AN85+'6월'!AN85+'7월'!AN85+'8월'!AN85+'9월'!AN85+'10월'!AN85+'11월'!AN85+'12월'!AN85</f>
        <v>0</v>
      </c>
      <c r="D119" s="908">
        <f>'1월'!AO85+'2월'!AO85+'3월'!AO85+'4월'!AO85+'5월'!AO85+'6월'!AO85+'7월'!AO85+'8월'!AO85+'9월'!AO85+'10월'!AO85+'11월'!AO85+'12월'!AO85</f>
        <v>0</v>
      </c>
      <c r="E119" s="908">
        <f>'1월'!AP85+'2월'!AP85+'3월'!AP85+'4월'!AP85+'5월'!AP85+'6월'!AP85+'7월'!AP85+'8월'!AP85+'9월'!AP85+'10월'!AP85+'11월'!AP85+'12월'!AP85</f>
        <v>0</v>
      </c>
      <c r="F119" s="908">
        <f>'1월'!AQ85+'2월'!AQ85+'3월'!AQ85+'4월'!AQ85+'5월'!AQ85+'6월'!AQ85+'7월'!AQ85+'8월'!AQ85+'9월'!AQ85+'10월'!AQ85+'11월'!AQ85+'12월'!AQ85</f>
        <v>0</v>
      </c>
      <c r="G119" s="908">
        <f>'1월'!AR85+'2월'!AR85+'3월'!AR85+'4월'!AR85+'5월'!AR85+'6월'!AR85+'7월'!AR85+'8월'!AR85+'9월'!AR85+'10월'!AR85+'11월'!AR85+'12월'!AR85</f>
        <v>0</v>
      </c>
      <c r="H119" s="908">
        <f>'1월'!AS85+'2월'!AS85+'3월'!AS85+'4월'!AS85+'5월'!AS85+'6월'!AS85+'7월'!AS85+'8월'!AS85+'9월'!AS85+'10월'!AS85+'11월'!AS85+'12월'!AS85</f>
        <v>0</v>
      </c>
      <c r="I119" s="908">
        <f>'1월'!AT85+'2월'!AT85+'3월'!AT85+'4월'!AT85+'5월'!AT85+'6월'!AT85+'7월'!AT85+'8월'!AT85+'9월'!AT85+'10월'!AT85+'11월'!AT85+'12월'!AT85</f>
        <v>0</v>
      </c>
      <c r="J119" s="908">
        <f>'1월'!AU85+'2월'!AU85+'3월'!AU85+'4월'!AU85+'5월'!AU85+'6월'!AU85+'7월'!AU85+'8월'!AU85+'9월'!AU85+'10월'!AU85+'11월'!AU85+'12월'!AU85</f>
        <v>0</v>
      </c>
      <c r="K119" s="908">
        <f>'1월'!AV85+'2월'!AV85+'3월'!AV85+'4월'!AV85+'5월'!AV85+'6월'!AV85+'7월'!AV85+'8월'!AV85+'9월'!AV85+'10월'!AV85+'11월'!AV85+'12월'!AV85</f>
        <v>0</v>
      </c>
      <c r="L119" s="908">
        <f>'1월'!AW85+'2월'!AW85+'3월'!AW85+'4월'!AW85+'5월'!AW85+'6월'!AW85+'7월'!AW85+'8월'!AW85+'9월'!AW85+'10월'!AW85+'11월'!AW85+'12월'!AW85</f>
        <v>0</v>
      </c>
      <c r="M119" s="908">
        <f>'1월'!AX85+'2월'!AX85+'3월'!AX85+'4월'!AX85+'5월'!AX85+'6월'!AX85+'7월'!AX85+'8월'!AX85+'9월'!AX85+'10월'!AX85+'11월'!AX85+'12월'!AX85</f>
        <v>0</v>
      </c>
      <c r="N119" s="908">
        <f>'1월'!AY85+'2월'!AY85+'3월'!AY85+'4월'!AY85+'5월'!AY85+'6월'!AY85+'7월'!AY85+'8월'!AY85+'9월'!AY85+'10월'!AY85+'11월'!AY85+'12월'!AY85</f>
        <v>0</v>
      </c>
      <c r="O119" s="908">
        <f>'1월'!AZ85+'2월'!AZ85+'3월'!AZ85+'4월'!AZ85+'5월'!AZ85+'6월'!AZ85+'7월'!AZ85+'8월'!AZ85+'9월'!AZ85+'10월'!AZ85+'11월'!AZ85+'12월'!AZ85</f>
        <v>0</v>
      </c>
      <c r="P119" s="908">
        <f>'1월'!BA85+'2월'!BA85+'3월'!BA85+'4월'!BA85+'5월'!BA85+'6월'!BA85+'7월'!BA85+'8월'!BA85+'9월'!BA85+'10월'!BA85+'11월'!BA85+'12월'!BA85</f>
        <v>0</v>
      </c>
      <c r="Q119" s="908">
        <f>'1월'!BB85+'2월'!BB85+'3월'!BB85+'4월'!BB85+'5월'!BB85+'6월'!BB85+'7월'!BB85+'8월'!BB85+'9월'!BB85+'10월'!BB85+'11월'!BB85+'12월'!BB85</f>
        <v>0</v>
      </c>
      <c r="R119" s="908">
        <f>'1월'!BC85+'2월'!BC85+'3월'!BC85+'4월'!BC85+'5월'!BC85+'6월'!BC85+'7월'!BC85+'8월'!BC85+'9월'!BC85+'10월'!BC85+'11월'!BC85+'12월'!BC85</f>
        <v>0</v>
      </c>
      <c r="S119" s="908">
        <f>'1월'!BD85+'2월'!BD85+'3월'!BD85+'4월'!BD85+'5월'!BD85+'6월'!BD85+'7월'!BD85+'8월'!BD85+'9월'!BD85+'10월'!BD85+'11월'!BD85+'12월'!BD85</f>
        <v>0</v>
      </c>
      <c r="T119" s="908">
        <f>'1월'!BE85+'2월'!BE85+'3월'!BE85+'4월'!BE85+'5월'!BE85+'6월'!BE85+'7월'!BE85+'8월'!BE85+'9월'!BE85+'10월'!BE85+'11월'!BE85+'12월'!BE85</f>
        <v>0</v>
      </c>
      <c r="U119" s="908">
        <f t="shared" si="10"/>
        <v>0</v>
      </c>
      <c r="W119" s="63"/>
    </row>
    <row r="120" spans="1:23" hidden="1">
      <c r="A120" s="220" t="s">
        <v>271</v>
      </c>
      <c r="B120" s="908">
        <f>'1월'!AM86+'2월'!AM86+'3월'!AM86+'4월'!AM86+'5월'!AM86+'6월'!AM86+'7월'!AM86+'8월'!AM86+'9월'!AM86+'10월'!AM86+'11월'!AM86+'12월'!AM86</f>
        <v>0</v>
      </c>
      <c r="C120" s="908">
        <f>'1월'!AN86+'2월'!AN86+'3월'!AN86+'4월'!AN86+'5월'!AN86+'6월'!AN86+'7월'!AN86+'8월'!AN86+'9월'!AN86+'10월'!AN86+'11월'!AN86+'12월'!AN86</f>
        <v>0</v>
      </c>
      <c r="D120" s="908">
        <f>'1월'!AO86+'2월'!AO86+'3월'!AO86+'4월'!AO86+'5월'!AO86+'6월'!AO86+'7월'!AO86+'8월'!AO86+'9월'!AO86+'10월'!AO86+'11월'!AO86+'12월'!AO86</f>
        <v>0</v>
      </c>
      <c r="E120" s="908">
        <f>'1월'!AP86+'2월'!AP86+'3월'!AP86+'4월'!AP86+'5월'!AP86+'6월'!AP86+'7월'!AP86+'8월'!AP86+'9월'!AP86+'10월'!AP86+'11월'!AP86+'12월'!AP86</f>
        <v>0</v>
      </c>
      <c r="F120" s="908">
        <f>'1월'!AQ86+'2월'!AQ86+'3월'!AQ86+'4월'!AQ86+'5월'!AQ86+'6월'!AQ86+'7월'!AQ86+'8월'!AQ86+'9월'!AQ86+'10월'!AQ86+'11월'!AQ86+'12월'!AQ86</f>
        <v>0</v>
      </c>
      <c r="G120" s="908">
        <f>'1월'!AR86+'2월'!AR86+'3월'!AR86+'4월'!AR86+'5월'!AR86+'6월'!AR86+'7월'!AR86+'8월'!AR86+'9월'!AR86+'10월'!AR86+'11월'!AR86+'12월'!AR86</f>
        <v>0</v>
      </c>
      <c r="H120" s="908">
        <f>'1월'!AS86+'2월'!AS86+'3월'!AS86+'4월'!AS86+'5월'!AS86+'6월'!AS86+'7월'!AS86+'8월'!AS86+'9월'!AS86+'10월'!AS86+'11월'!AS86+'12월'!AS86</f>
        <v>0</v>
      </c>
      <c r="I120" s="908">
        <f>'1월'!AT86+'2월'!AT86+'3월'!AT86+'4월'!AT86+'5월'!AT86+'6월'!AT86+'7월'!AT86+'8월'!AT86+'9월'!AT86+'10월'!AT86+'11월'!AT86+'12월'!AT86</f>
        <v>0</v>
      </c>
      <c r="J120" s="908">
        <f>'1월'!AU86+'2월'!AU86+'3월'!AU86+'4월'!AU86+'5월'!AU86+'6월'!AU86+'7월'!AU86+'8월'!AU86+'9월'!AU86+'10월'!AU86+'11월'!AU86+'12월'!AU86</f>
        <v>0</v>
      </c>
      <c r="K120" s="908">
        <f>'1월'!AV86+'2월'!AV86+'3월'!AV86+'4월'!AV86+'5월'!AV86+'6월'!AV86+'7월'!AV86+'8월'!AV86+'9월'!AV86+'10월'!AV86+'11월'!AV86+'12월'!AV86</f>
        <v>0</v>
      </c>
      <c r="L120" s="908">
        <f>'1월'!AW86+'2월'!AW86+'3월'!AW86+'4월'!AW86+'5월'!AW86+'6월'!AW86+'7월'!AW86+'8월'!AW86+'9월'!AW86+'10월'!AW86+'11월'!AW86+'12월'!AW86</f>
        <v>0</v>
      </c>
      <c r="M120" s="908">
        <f>'1월'!AX86+'2월'!AX86+'3월'!AX86+'4월'!AX86+'5월'!AX86+'6월'!AX86+'7월'!AX86+'8월'!AX86+'9월'!AX86+'10월'!AX86+'11월'!AX86+'12월'!AX86</f>
        <v>0</v>
      </c>
      <c r="N120" s="908">
        <f>'1월'!AY86+'2월'!AY86+'3월'!AY86+'4월'!AY86+'5월'!AY86+'6월'!AY86+'7월'!AY86+'8월'!AY86+'9월'!AY86+'10월'!AY86+'11월'!AY86+'12월'!AY86</f>
        <v>0</v>
      </c>
      <c r="O120" s="908">
        <f>'1월'!AZ86+'2월'!AZ86+'3월'!AZ86+'4월'!AZ86+'5월'!AZ86+'6월'!AZ86+'7월'!AZ86+'8월'!AZ86+'9월'!AZ86+'10월'!AZ86+'11월'!AZ86+'12월'!AZ86</f>
        <v>0</v>
      </c>
      <c r="P120" s="908">
        <f>'1월'!BA86+'2월'!BA86+'3월'!BA86+'4월'!BA86+'5월'!BA86+'6월'!BA86+'7월'!BA86+'8월'!BA86+'9월'!BA86+'10월'!BA86+'11월'!BA86+'12월'!BA86</f>
        <v>0</v>
      </c>
      <c r="Q120" s="908">
        <f>'1월'!BB86+'2월'!BB86+'3월'!BB86+'4월'!BB86+'5월'!BB86+'6월'!BB86+'7월'!BB86+'8월'!BB86+'9월'!BB86+'10월'!BB86+'11월'!BB86+'12월'!BB86</f>
        <v>0</v>
      </c>
      <c r="R120" s="908">
        <f>'1월'!BC86+'2월'!BC86+'3월'!BC86+'4월'!BC86+'5월'!BC86+'6월'!BC86+'7월'!BC86+'8월'!BC86+'9월'!BC86+'10월'!BC86+'11월'!BC86+'12월'!BC86</f>
        <v>0</v>
      </c>
      <c r="S120" s="908">
        <f>'1월'!BD86+'2월'!BD86+'3월'!BD86+'4월'!BD86+'5월'!BD86+'6월'!BD86+'7월'!BD86+'8월'!BD86+'9월'!BD86+'10월'!BD86+'11월'!BD86+'12월'!BD86</f>
        <v>0</v>
      </c>
      <c r="T120" s="908">
        <f>'1월'!BE86+'2월'!BE86+'3월'!BE86+'4월'!BE86+'5월'!BE86+'6월'!BE86+'7월'!BE86+'8월'!BE86+'9월'!BE86+'10월'!BE86+'11월'!BE86+'12월'!BE86</f>
        <v>0</v>
      </c>
      <c r="U120" s="908">
        <f t="shared" si="10"/>
        <v>0</v>
      </c>
      <c r="W120" s="63"/>
    </row>
    <row r="121" spans="1:23" hidden="1">
      <c r="A121" s="220" t="s">
        <v>272</v>
      </c>
      <c r="B121" s="908">
        <f>'1월'!AM87+'2월'!AM87+'3월'!AM87+'4월'!AM87+'5월'!AM87+'6월'!AM87+'7월'!AM87+'8월'!AM87+'9월'!AM87+'10월'!AM87+'11월'!AM87+'12월'!AM87</f>
        <v>0</v>
      </c>
      <c r="C121" s="908">
        <f>'1월'!AN87+'2월'!AN87+'3월'!AN87+'4월'!AN87+'5월'!AN87+'6월'!AN87+'7월'!AN87+'8월'!AN87+'9월'!AN87+'10월'!AN87+'11월'!AN87+'12월'!AN87</f>
        <v>0</v>
      </c>
      <c r="D121" s="908">
        <f>'1월'!AO87+'2월'!AO87+'3월'!AO87+'4월'!AO87+'5월'!AO87+'6월'!AO87+'7월'!AO87+'8월'!AO87+'9월'!AO87+'10월'!AO87+'11월'!AO87+'12월'!AO87</f>
        <v>0</v>
      </c>
      <c r="E121" s="908">
        <f>'1월'!AP87+'2월'!AP87+'3월'!AP87+'4월'!AP87+'5월'!AP87+'6월'!AP87+'7월'!AP87+'8월'!AP87+'9월'!AP87+'10월'!AP87+'11월'!AP87+'12월'!AP87</f>
        <v>0</v>
      </c>
      <c r="F121" s="908">
        <f>'1월'!AQ87+'2월'!AQ87+'3월'!AQ87+'4월'!AQ87+'5월'!AQ87+'6월'!AQ87+'7월'!AQ87+'8월'!AQ87+'9월'!AQ87+'10월'!AQ87+'11월'!AQ87+'12월'!AQ87</f>
        <v>0</v>
      </c>
      <c r="G121" s="908">
        <f>'1월'!AR87+'2월'!AR87+'3월'!AR87+'4월'!AR87+'5월'!AR87+'6월'!AR87+'7월'!AR87+'8월'!AR87+'9월'!AR87+'10월'!AR87+'11월'!AR87+'12월'!AR87</f>
        <v>0</v>
      </c>
      <c r="H121" s="908">
        <f>'1월'!AS87+'2월'!AS87+'3월'!AS87+'4월'!AS87+'5월'!AS87+'6월'!AS87+'7월'!AS87+'8월'!AS87+'9월'!AS87+'10월'!AS87+'11월'!AS87+'12월'!AS87</f>
        <v>0</v>
      </c>
      <c r="I121" s="908">
        <f>'1월'!AT87+'2월'!AT87+'3월'!AT87+'4월'!AT87+'5월'!AT87+'6월'!AT87+'7월'!AT87+'8월'!AT87+'9월'!AT87+'10월'!AT87+'11월'!AT87+'12월'!AT87</f>
        <v>0</v>
      </c>
      <c r="J121" s="908">
        <f>'1월'!AU87+'2월'!AU87+'3월'!AU87+'4월'!AU87+'5월'!AU87+'6월'!AU87+'7월'!AU87+'8월'!AU87+'9월'!AU87+'10월'!AU87+'11월'!AU87+'12월'!AU87</f>
        <v>0</v>
      </c>
      <c r="K121" s="908">
        <f>'1월'!AV87+'2월'!AV87+'3월'!AV87+'4월'!AV87+'5월'!AV87+'6월'!AV87+'7월'!AV87+'8월'!AV87+'9월'!AV87+'10월'!AV87+'11월'!AV87+'12월'!AV87</f>
        <v>0</v>
      </c>
      <c r="L121" s="908">
        <f>'1월'!AW87+'2월'!AW87+'3월'!AW87+'4월'!AW87+'5월'!AW87+'6월'!AW87+'7월'!AW87+'8월'!AW87+'9월'!AW87+'10월'!AW87+'11월'!AW87+'12월'!AW87</f>
        <v>0</v>
      </c>
      <c r="M121" s="908">
        <f>'1월'!AX87+'2월'!AX87+'3월'!AX87+'4월'!AX87+'5월'!AX87+'6월'!AX87+'7월'!AX87+'8월'!AX87+'9월'!AX87+'10월'!AX87+'11월'!AX87+'12월'!AX87</f>
        <v>0</v>
      </c>
      <c r="N121" s="908">
        <f>'1월'!AY87+'2월'!AY87+'3월'!AY87+'4월'!AY87+'5월'!AY87+'6월'!AY87+'7월'!AY87+'8월'!AY87+'9월'!AY87+'10월'!AY87+'11월'!AY87+'12월'!AY87</f>
        <v>0</v>
      </c>
      <c r="O121" s="908">
        <f>'1월'!AZ87+'2월'!AZ87+'3월'!AZ87+'4월'!AZ87+'5월'!AZ87+'6월'!AZ87+'7월'!AZ87+'8월'!AZ87+'9월'!AZ87+'10월'!AZ87+'11월'!AZ87+'12월'!AZ87</f>
        <v>0</v>
      </c>
      <c r="P121" s="908">
        <f>'1월'!BA87+'2월'!BA87+'3월'!BA87+'4월'!BA87+'5월'!BA87+'6월'!BA87+'7월'!BA87+'8월'!BA87+'9월'!BA87+'10월'!BA87+'11월'!BA87+'12월'!BA87</f>
        <v>0</v>
      </c>
      <c r="Q121" s="908">
        <f>'1월'!BB87+'2월'!BB87+'3월'!BB87+'4월'!BB87+'5월'!BB87+'6월'!BB87+'7월'!BB87+'8월'!BB87+'9월'!BB87+'10월'!BB87+'11월'!BB87+'12월'!BB87</f>
        <v>0</v>
      </c>
      <c r="R121" s="908">
        <f>'1월'!BC87+'2월'!BC87+'3월'!BC87+'4월'!BC87+'5월'!BC87+'6월'!BC87+'7월'!BC87+'8월'!BC87+'9월'!BC87+'10월'!BC87+'11월'!BC87+'12월'!BC87</f>
        <v>0</v>
      </c>
      <c r="S121" s="908">
        <f>'1월'!BD87+'2월'!BD87+'3월'!BD87+'4월'!BD87+'5월'!BD87+'6월'!BD87+'7월'!BD87+'8월'!BD87+'9월'!BD87+'10월'!BD87+'11월'!BD87+'12월'!BD87</f>
        <v>0</v>
      </c>
      <c r="T121" s="908">
        <f>'1월'!BE87+'2월'!BE87+'3월'!BE87+'4월'!BE87+'5월'!BE87+'6월'!BE87+'7월'!BE87+'8월'!BE87+'9월'!BE87+'10월'!BE87+'11월'!BE87+'12월'!BE87</f>
        <v>0</v>
      </c>
      <c r="U121" s="908">
        <f t="shared" si="10"/>
        <v>0</v>
      </c>
      <c r="W121" s="63"/>
    </row>
    <row r="122" spans="1:23" hidden="1">
      <c r="A122" s="220" t="s">
        <v>273</v>
      </c>
      <c r="B122" s="908">
        <f>'1월'!AM88+'2월'!AM88+'3월'!AM88+'4월'!AM88+'5월'!AM88+'6월'!AM88+'7월'!AM88+'8월'!AM88+'9월'!AM88+'10월'!AM88+'11월'!AM88+'12월'!AM88</f>
        <v>0</v>
      </c>
      <c r="C122" s="908">
        <f>'1월'!AN88+'2월'!AN88+'3월'!AN88+'4월'!AN88+'5월'!AN88+'6월'!AN88+'7월'!AN88+'8월'!AN88+'9월'!AN88+'10월'!AN88+'11월'!AN88+'12월'!AN88</f>
        <v>0</v>
      </c>
      <c r="D122" s="908">
        <f>'1월'!AO88+'2월'!AO88+'3월'!AO88+'4월'!AO88+'5월'!AO88+'6월'!AO88+'7월'!AO88+'8월'!AO88+'9월'!AO88+'10월'!AO88+'11월'!AO88+'12월'!AO88</f>
        <v>0</v>
      </c>
      <c r="E122" s="908">
        <f>'1월'!AP88+'2월'!AP88+'3월'!AP88+'4월'!AP88+'5월'!AP88+'6월'!AP88+'7월'!AP88+'8월'!AP88+'9월'!AP88+'10월'!AP88+'11월'!AP88+'12월'!AP88</f>
        <v>0</v>
      </c>
      <c r="F122" s="908">
        <f>'1월'!AQ88+'2월'!AQ88+'3월'!AQ88+'4월'!AQ88+'5월'!AQ88+'6월'!AQ88+'7월'!AQ88+'8월'!AQ88+'9월'!AQ88+'10월'!AQ88+'11월'!AQ88+'12월'!AQ88</f>
        <v>0</v>
      </c>
      <c r="G122" s="908">
        <f>'1월'!AR88+'2월'!AR88+'3월'!AR88+'4월'!AR88+'5월'!AR88+'6월'!AR88+'7월'!AR88+'8월'!AR88+'9월'!AR88+'10월'!AR88+'11월'!AR88+'12월'!AR88</f>
        <v>0</v>
      </c>
      <c r="H122" s="908">
        <f>'1월'!AS88+'2월'!AS88+'3월'!AS88+'4월'!AS88+'5월'!AS88+'6월'!AS88+'7월'!AS88+'8월'!AS88+'9월'!AS88+'10월'!AS88+'11월'!AS88+'12월'!AS88</f>
        <v>0</v>
      </c>
      <c r="I122" s="908">
        <f>'1월'!AT88+'2월'!AT88+'3월'!AT88+'4월'!AT88+'5월'!AT88+'6월'!AT88+'7월'!AT88+'8월'!AT88+'9월'!AT88+'10월'!AT88+'11월'!AT88+'12월'!AT88</f>
        <v>0</v>
      </c>
      <c r="J122" s="908">
        <f>'1월'!AU88+'2월'!AU88+'3월'!AU88+'4월'!AU88+'5월'!AU88+'6월'!AU88+'7월'!AU88+'8월'!AU88+'9월'!AU88+'10월'!AU88+'11월'!AU88+'12월'!AU88</f>
        <v>0</v>
      </c>
      <c r="K122" s="908">
        <f>'1월'!AV88+'2월'!AV88+'3월'!AV88+'4월'!AV88+'5월'!AV88+'6월'!AV88+'7월'!AV88+'8월'!AV88+'9월'!AV88+'10월'!AV88+'11월'!AV88+'12월'!AV88</f>
        <v>0</v>
      </c>
      <c r="L122" s="908">
        <f>'1월'!AW88+'2월'!AW88+'3월'!AW88+'4월'!AW88+'5월'!AW88+'6월'!AW88+'7월'!AW88+'8월'!AW88+'9월'!AW88+'10월'!AW88+'11월'!AW88+'12월'!AW88</f>
        <v>0</v>
      </c>
      <c r="M122" s="908">
        <f>'1월'!AX88+'2월'!AX88+'3월'!AX88+'4월'!AX88+'5월'!AX88+'6월'!AX88+'7월'!AX88+'8월'!AX88+'9월'!AX88+'10월'!AX88+'11월'!AX88+'12월'!AX88</f>
        <v>0</v>
      </c>
      <c r="N122" s="908">
        <f>'1월'!AY88+'2월'!AY88+'3월'!AY88+'4월'!AY88+'5월'!AY88+'6월'!AY88+'7월'!AY88+'8월'!AY88+'9월'!AY88+'10월'!AY88+'11월'!AY88+'12월'!AY88</f>
        <v>0</v>
      </c>
      <c r="O122" s="908">
        <f>'1월'!AZ88+'2월'!AZ88+'3월'!AZ88+'4월'!AZ88+'5월'!AZ88+'6월'!AZ88+'7월'!AZ88+'8월'!AZ88+'9월'!AZ88+'10월'!AZ88+'11월'!AZ88+'12월'!AZ88</f>
        <v>0</v>
      </c>
      <c r="P122" s="908">
        <f>'1월'!BA88+'2월'!BA88+'3월'!BA88+'4월'!BA88+'5월'!BA88+'6월'!BA88+'7월'!BA88+'8월'!BA88+'9월'!BA88+'10월'!BA88+'11월'!BA88+'12월'!BA88</f>
        <v>0</v>
      </c>
      <c r="Q122" s="908">
        <f>'1월'!BB88+'2월'!BB88+'3월'!BB88+'4월'!BB88+'5월'!BB88+'6월'!BB88+'7월'!BB88+'8월'!BB88+'9월'!BB88+'10월'!BB88+'11월'!BB88+'12월'!BB88</f>
        <v>0</v>
      </c>
      <c r="R122" s="908">
        <f>'1월'!BC88+'2월'!BC88+'3월'!BC88+'4월'!BC88+'5월'!BC88+'6월'!BC88+'7월'!BC88+'8월'!BC88+'9월'!BC88+'10월'!BC88+'11월'!BC88+'12월'!BC88</f>
        <v>0</v>
      </c>
      <c r="S122" s="908">
        <f>'1월'!BD88+'2월'!BD88+'3월'!BD88+'4월'!BD88+'5월'!BD88+'6월'!BD88+'7월'!BD88+'8월'!BD88+'9월'!BD88+'10월'!BD88+'11월'!BD88+'12월'!BD88</f>
        <v>0</v>
      </c>
      <c r="T122" s="908">
        <f>'1월'!BE88+'2월'!BE88+'3월'!BE88+'4월'!BE88+'5월'!BE88+'6월'!BE88+'7월'!BE88+'8월'!BE88+'9월'!BE88+'10월'!BE88+'11월'!BE88+'12월'!BE88</f>
        <v>0</v>
      </c>
      <c r="U122" s="908">
        <f t="shared" si="10"/>
        <v>0</v>
      </c>
      <c r="W122" s="63"/>
    </row>
    <row r="123" spans="1:23" hidden="1">
      <c r="A123" s="220" t="s">
        <v>274</v>
      </c>
      <c r="B123" s="908">
        <f>'1월'!AM89+'2월'!AM89+'3월'!AM89+'4월'!AM89+'5월'!AM89+'6월'!AM89+'7월'!AM89+'8월'!AM89+'9월'!AM89+'10월'!AM89+'11월'!AM89+'12월'!AM89</f>
        <v>0</v>
      </c>
      <c r="C123" s="908">
        <f>'1월'!AN89+'2월'!AN89+'3월'!AN89+'4월'!AN89+'5월'!AN89+'6월'!AN89+'7월'!AN89+'8월'!AN89+'9월'!AN89+'10월'!AN89+'11월'!AN89+'12월'!AN89</f>
        <v>0</v>
      </c>
      <c r="D123" s="908">
        <f>'1월'!AO89+'2월'!AO89+'3월'!AO89+'4월'!AO89+'5월'!AO89+'6월'!AO89+'7월'!AO89+'8월'!AO89+'9월'!AO89+'10월'!AO89+'11월'!AO89+'12월'!AO89</f>
        <v>0</v>
      </c>
      <c r="E123" s="908">
        <f>'1월'!AP89+'2월'!AP89+'3월'!AP89+'4월'!AP89+'5월'!AP89+'6월'!AP89+'7월'!AP89+'8월'!AP89+'9월'!AP89+'10월'!AP89+'11월'!AP89+'12월'!AP89</f>
        <v>0</v>
      </c>
      <c r="F123" s="908">
        <f>'1월'!AQ89+'2월'!AQ89+'3월'!AQ89+'4월'!AQ89+'5월'!AQ89+'6월'!AQ89+'7월'!AQ89+'8월'!AQ89+'9월'!AQ89+'10월'!AQ89+'11월'!AQ89+'12월'!AQ89</f>
        <v>0</v>
      </c>
      <c r="G123" s="908">
        <f>'1월'!AR89+'2월'!AR89+'3월'!AR89+'4월'!AR89+'5월'!AR89+'6월'!AR89+'7월'!AR89+'8월'!AR89+'9월'!AR89+'10월'!AR89+'11월'!AR89+'12월'!AR89</f>
        <v>0</v>
      </c>
      <c r="H123" s="908">
        <f>'1월'!AS89+'2월'!AS89+'3월'!AS89+'4월'!AS89+'5월'!AS89+'6월'!AS89+'7월'!AS89+'8월'!AS89+'9월'!AS89+'10월'!AS89+'11월'!AS89+'12월'!AS89</f>
        <v>0</v>
      </c>
      <c r="I123" s="908">
        <f>'1월'!AT89+'2월'!AT89+'3월'!AT89+'4월'!AT89+'5월'!AT89+'6월'!AT89+'7월'!AT89+'8월'!AT89+'9월'!AT89+'10월'!AT89+'11월'!AT89+'12월'!AT89</f>
        <v>0</v>
      </c>
      <c r="J123" s="908">
        <f>'1월'!AU89+'2월'!AU89+'3월'!AU89+'4월'!AU89+'5월'!AU89+'6월'!AU89+'7월'!AU89+'8월'!AU89+'9월'!AU89+'10월'!AU89+'11월'!AU89+'12월'!AU89</f>
        <v>0</v>
      </c>
      <c r="K123" s="908">
        <f>'1월'!AV89+'2월'!AV89+'3월'!AV89+'4월'!AV89+'5월'!AV89+'6월'!AV89+'7월'!AV89+'8월'!AV89+'9월'!AV89+'10월'!AV89+'11월'!AV89+'12월'!AV89</f>
        <v>0</v>
      </c>
      <c r="L123" s="908">
        <f>'1월'!AW89+'2월'!AW89+'3월'!AW89+'4월'!AW89+'5월'!AW89+'6월'!AW89+'7월'!AW89+'8월'!AW89+'9월'!AW89+'10월'!AW89+'11월'!AW89+'12월'!AW89</f>
        <v>0</v>
      </c>
      <c r="M123" s="908">
        <f>'1월'!AX89+'2월'!AX89+'3월'!AX89+'4월'!AX89+'5월'!AX89+'6월'!AX89+'7월'!AX89+'8월'!AX89+'9월'!AX89+'10월'!AX89+'11월'!AX89+'12월'!AX89</f>
        <v>0</v>
      </c>
      <c r="N123" s="908">
        <f>'1월'!AY89+'2월'!AY89+'3월'!AY89+'4월'!AY89+'5월'!AY89+'6월'!AY89+'7월'!AY89+'8월'!AY89+'9월'!AY89+'10월'!AY89+'11월'!AY89+'12월'!AY89</f>
        <v>0</v>
      </c>
      <c r="O123" s="908">
        <f>'1월'!AZ89+'2월'!AZ89+'3월'!AZ89+'4월'!AZ89+'5월'!AZ89+'6월'!AZ89+'7월'!AZ89+'8월'!AZ89+'9월'!AZ89+'10월'!AZ89+'11월'!AZ89+'12월'!AZ89</f>
        <v>0</v>
      </c>
      <c r="P123" s="908">
        <f>'1월'!BA89+'2월'!BA89+'3월'!BA89+'4월'!BA89+'5월'!BA89+'6월'!BA89+'7월'!BA89+'8월'!BA89+'9월'!BA89+'10월'!BA89+'11월'!BA89+'12월'!BA89</f>
        <v>0</v>
      </c>
      <c r="Q123" s="908">
        <f>'1월'!BB89+'2월'!BB89+'3월'!BB89+'4월'!BB89+'5월'!BB89+'6월'!BB89+'7월'!BB89+'8월'!BB89+'9월'!BB89+'10월'!BB89+'11월'!BB89+'12월'!BB89</f>
        <v>0</v>
      </c>
      <c r="R123" s="908">
        <f>'1월'!BC89+'2월'!BC89+'3월'!BC89+'4월'!BC89+'5월'!BC89+'6월'!BC89+'7월'!BC89+'8월'!BC89+'9월'!BC89+'10월'!BC89+'11월'!BC89+'12월'!BC89</f>
        <v>0</v>
      </c>
      <c r="S123" s="908">
        <f>'1월'!BD89+'2월'!BD89+'3월'!BD89+'4월'!BD89+'5월'!BD89+'6월'!BD89+'7월'!BD89+'8월'!BD89+'9월'!BD89+'10월'!BD89+'11월'!BD89+'12월'!BD89</f>
        <v>0</v>
      </c>
      <c r="T123" s="908">
        <f>'1월'!BE89+'2월'!BE89+'3월'!BE89+'4월'!BE89+'5월'!BE89+'6월'!BE89+'7월'!BE89+'8월'!BE89+'9월'!BE89+'10월'!BE89+'11월'!BE89+'12월'!BE89</f>
        <v>0</v>
      </c>
      <c r="U123" s="908">
        <f t="shared" si="10"/>
        <v>0</v>
      </c>
      <c r="W123" s="63"/>
    </row>
    <row r="124" spans="1:23" hidden="1">
      <c r="A124" s="220" t="s">
        <v>275</v>
      </c>
      <c r="B124" s="908">
        <f>'1월'!AM90+'2월'!AM90+'3월'!AM90+'4월'!AM90+'5월'!AM90+'6월'!AM90+'7월'!AM90+'8월'!AM90+'9월'!AM90+'10월'!AM90+'11월'!AM90+'12월'!AM90</f>
        <v>0</v>
      </c>
      <c r="C124" s="908">
        <f>'1월'!AN90+'2월'!AN90+'3월'!AN90+'4월'!AN90+'5월'!AN90+'6월'!AN90+'7월'!AN90+'8월'!AN90+'9월'!AN90+'10월'!AN90+'11월'!AN90+'12월'!AN90</f>
        <v>0</v>
      </c>
      <c r="D124" s="908">
        <f>'1월'!AO90+'2월'!AO90+'3월'!AO90+'4월'!AO90+'5월'!AO90+'6월'!AO90+'7월'!AO90+'8월'!AO90+'9월'!AO90+'10월'!AO90+'11월'!AO90+'12월'!AO90</f>
        <v>0</v>
      </c>
      <c r="E124" s="908">
        <f>'1월'!AP90+'2월'!AP90+'3월'!AP90+'4월'!AP90+'5월'!AP90+'6월'!AP90+'7월'!AP90+'8월'!AP90+'9월'!AP90+'10월'!AP90+'11월'!AP90+'12월'!AP90</f>
        <v>0</v>
      </c>
      <c r="F124" s="908">
        <f>'1월'!AQ90+'2월'!AQ90+'3월'!AQ90+'4월'!AQ90+'5월'!AQ90+'6월'!AQ90+'7월'!AQ90+'8월'!AQ90+'9월'!AQ90+'10월'!AQ90+'11월'!AQ90+'12월'!AQ90</f>
        <v>0</v>
      </c>
      <c r="G124" s="908">
        <f>'1월'!AR90+'2월'!AR90+'3월'!AR90+'4월'!AR90+'5월'!AR90+'6월'!AR90+'7월'!AR90+'8월'!AR90+'9월'!AR90+'10월'!AR90+'11월'!AR90+'12월'!AR90</f>
        <v>0</v>
      </c>
      <c r="H124" s="908">
        <f>'1월'!AS90+'2월'!AS90+'3월'!AS90+'4월'!AS90+'5월'!AS90+'6월'!AS90+'7월'!AS90+'8월'!AS90+'9월'!AS90+'10월'!AS90+'11월'!AS90+'12월'!AS90</f>
        <v>0</v>
      </c>
      <c r="I124" s="908">
        <f>'1월'!AT90+'2월'!AT90+'3월'!AT90+'4월'!AT90+'5월'!AT90+'6월'!AT90+'7월'!AT90+'8월'!AT90+'9월'!AT90+'10월'!AT90+'11월'!AT90+'12월'!AT90</f>
        <v>0</v>
      </c>
      <c r="J124" s="908">
        <f>'1월'!AU90+'2월'!AU90+'3월'!AU90+'4월'!AU90+'5월'!AU90+'6월'!AU90+'7월'!AU90+'8월'!AU90+'9월'!AU90+'10월'!AU90+'11월'!AU90+'12월'!AU90</f>
        <v>0</v>
      </c>
      <c r="K124" s="908">
        <f>'1월'!AV90+'2월'!AV90+'3월'!AV90+'4월'!AV90+'5월'!AV90+'6월'!AV90+'7월'!AV90+'8월'!AV90+'9월'!AV90+'10월'!AV90+'11월'!AV90+'12월'!AV90</f>
        <v>0</v>
      </c>
      <c r="L124" s="908">
        <f>'1월'!AW90+'2월'!AW90+'3월'!AW90+'4월'!AW90+'5월'!AW90+'6월'!AW90+'7월'!AW90+'8월'!AW90+'9월'!AW90+'10월'!AW90+'11월'!AW90+'12월'!AW90</f>
        <v>0</v>
      </c>
      <c r="M124" s="908">
        <f>'1월'!AX90+'2월'!AX90+'3월'!AX90+'4월'!AX90+'5월'!AX90+'6월'!AX90+'7월'!AX90+'8월'!AX90+'9월'!AX90+'10월'!AX90+'11월'!AX90+'12월'!AX90</f>
        <v>0</v>
      </c>
      <c r="N124" s="908">
        <f>'1월'!AY90+'2월'!AY90+'3월'!AY90+'4월'!AY90+'5월'!AY90+'6월'!AY90+'7월'!AY90+'8월'!AY90+'9월'!AY90+'10월'!AY90+'11월'!AY90+'12월'!AY90</f>
        <v>0</v>
      </c>
      <c r="O124" s="908">
        <f>'1월'!AZ90+'2월'!AZ90+'3월'!AZ90+'4월'!AZ90+'5월'!AZ90+'6월'!AZ90+'7월'!AZ90+'8월'!AZ90+'9월'!AZ90+'10월'!AZ90+'11월'!AZ90+'12월'!AZ90</f>
        <v>0</v>
      </c>
      <c r="P124" s="908">
        <f>'1월'!BA90+'2월'!BA90+'3월'!BA90+'4월'!BA90+'5월'!BA90+'6월'!BA90+'7월'!BA90+'8월'!BA90+'9월'!BA90+'10월'!BA90+'11월'!BA90+'12월'!BA90</f>
        <v>0</v>
      </c>
      <c r="Q124" s="908">
        <f>'1월'!BB90+'2월'!BB90+'3월'!BB90+'4월'!BB90+'5월'!BB90+'6월'!BB90+'7월'!BB90+'8월'!BB90+'9월'!BB90+'10월'!BB90+'11월'!BB90+'12월'!BB90</f>
        <v>0</v>
      </c>
      <c r="R124" s="908">
        <f>'1월'!BC90+'2월'!BC90+'3월'!BC90+'4월'!BC90+'5월'!BC90+'6월'!BC90+'7월'!BC90+'8월'!BC90+'9월'!BC90+'10월'!BC90+'11월'!BC90+'12월'!BC90</f>
        <v>0</v>
      </c>
      <c r="S124" s="908">
        <f>'1월'!BD90+'2월'!BD90+'3월'!BD90+'4월'!BD90+'5월'!BD90+'6월'!BD90+'7월'!BD90+'8월'!BD90+'9월'!BD90+'10월'!BD90+'11월'!BD90+'12월'!BD90</f>
        <v>0</v>
      </c>
      <c r="T124" s="908">
        <f>'1월'!BE90+'2월'!BE90+'3월'!BE90+'4월'!BE90+'5월'!BE90+'6월'!BE90+'7월'!BE90+'8월'!BE90+'9월'!BE90+'10월'!BE90+'11월'!BE90+'12월'!BE90</f>
        <v>0</v>
      </c>
      <c r="U124" s="908">
        <f t="shared" si="10"/>
        <v>0</v>
      </c>
      <c r="W124" s="63"/>
    </row>
    <row r="125" spans="1:23" hidden="1">
      <c r="A125" s="220" t="s">
        <v>276</v>
      </c>
      <c r="B125" s="908">
        <f>'1월'!AM91+'2월'!AM91+'3월'!AM91+'4월'!AM91+'5월'!AM91+'6월'!AM91+'7월'!AM91+'8월'!AM91+'9월'!AM91+'10월'!AM91+'11월'!AM91+'12월'!AM91</f>
        <v>0</v>
      </c>
      <c r="C125" s="908">
        <f>'1월'!AN91+'2월'!AN91+'3월'!AN91+'4월'!AN91+'5월'!AN91+'6월'!AN91+'7월'!AN91+'8월'!AN91+'9월'!AN91+'10월'!AN91+'11월'!AN91+'12월'!AN91</f>
        <v>0</v>
      </c>
      <c r="D125" s="908">
        <f>'1월'!AO91+'2월'!AO91+'3월'!AO91+'4월'!AO91+'5월'!AO91+'6월'!AO91+'7월'!AO91+'8월'!AO91+'9월'!AO91+'10월'!AO91+'11월'!AO91+'12월'!AO91</f>
        <v>0</v>
      </c>
      <c r="E125" s="908">
        <f>'1월'!AP91+'2월'!AP91+'3월'!AP91+'4월'!AP91+'5월'!AP91+'6월'!AP91+'7월'!AP91+'8월'!AP91+'9월'!AP91+'10월'!AP91+'11월'!AP91+'12월'!AP91</f>
        <v>0</v>
      </c>
      <c r="F125" s="908">
        <f>'1월'!AQ91+'2월'!AQ91+'3월'!AQ91+'4월'!AQ91+'5월'!AQ91+'6월'!AQ91+'7월'!AQ91+'8월'!AQ91+'9월'!AQ91+'10월'!AQ91+'11월'!AQ91+'12월'!AQ91</f>
        <v>0</v>
      </c>
      <c r="G125" s="908">
        <f>'1월'!AR91+'2월'!AR91+'3월'!AR91+'4월'!AR91+'5월'!AR91+'6월'!AR91+'7월'!AR91+'8월'!AR91+'9월'!AR91+'10월'!AR91+'11월'!AR91+'12월'!AR91</f>
        <v>0</v>
      </c>
      <c r="H125" s="908">
        <f>'1월'!AS91+'2월'!AS91+'3월'!AS91+'4월'!AS91+'5월'!AS91+'6월'!AS91+'7월'!AS91+'8월'!AS91+'9월'!AS91+'10월'!AS91+'11월'!AS91+'12월'!AS91</f>
        <v>0</v>
      </c>
      <c r="I125" s="908">
        <f>'1월'!AT91+'2월'!AT91+'3월'!AT91+'4월'!AT91+'5월'!AT91+'6월'!AT91+'7월'!AT91+'8월'!AT91+'9월'!AT91+'10월'!AT91+'11월'!AT91+'12월'!AT91</f>
        <v>0</v>
      </c>
      <c r="J125" s="908">
        <f>'1월'!AU91+'2월'!AU91+'3월'!AU91+'4월'!AU91+'5월'!AU91+'6월'!AU91+'7월'!AU91+'8월'!AU91+'9월'!AU91+'10월'!AU91+'11월'!AU91+'12월'!AU91</f>
        <v>0</v>
      </c>
      <c r="K125" s="908">
        <f>'1월'!AV91+'2월'!AV91+'3월'!AV91+'4월'!AV91+'5월'!AV91+'6월'!AV91+'7월'!AV91+'8월'!AV91+'9월'!AV91+'10월'!AV91+'11월'!AV91+'12월'!AV91</f>
        <v>0</v>
      </c>
      <c r="L125" s="908">
        <f>'1월'!AW91+'2월'!AW91+'3월'!AW91+'4월'!AW91+'5월'!AW91+'6월'!AW91+'7월'!AW91+'8월'!AW91+'9월'!AW91+'10월'!AW91+'11월'!AW91+'12월'!AW91</f>
        <v>0</v>
      </c>
      <c r="M125" s="908">
        <f>'1월'!AX91+'2월'!AX91+'3월'!AX91+'4월'!AX91+'5월'!AX91+'6월'!AX91+'7월'!AX91+'8월'!AX91+'9월'!AX91+'10월'!AX91+'11월'!AX91+'12월'!AX91</f>
        <v>0</v>
      </c>
      <c r="N125" s="908">
        <f>'1월'!AY91+'2월'!AY91+'3월'!AY91+'4월'!AY91+'5월'!AY91+'6월'!AY91+'7월'!AY91+'8월'!AY91+'9월'!AY91+'10월'!AY91+'11월'!AY91+'12월'!AY91</f>
        <v>0</v>
      </c>
      <c r="O125" s="908">
        <f>'1월'!AZ91+'2월'!AZ91+'3월'!AZ91+'4월'!AZ91+'5월'!AZ91+'6월'!AZ91+'7월'!AZ91+'8월'!AZ91+'9월'!AZ91+'10월'!AZ91+'11월'!AZ91+'12월'!AZ91</f>
        <v>0</v>
      </c>
      <c r="P125" s="908">
        <f>'1월'!BA91+'2월'!BA91+'3월'!BA91+'4월'!BA91+'5월'!BA91+'6월'!BA91+'7월'!BA91+'8월'!BA91+'9월'!BA91+'10월'!BA91+'11월'!BA91+'12월'!BA91</f>
        <v>0</v>
      </c>
      <c r="Q125" s="908">
        <f>'1월'!BB91+'2월'!BB91+'3월'!BB91+'4월'!BB91+'5월'!BB91+'6월'!BB91+'7월'!BB91+'8월'!BB91+'9월'!BB91+'10월'!BB91+'11월'!BB91+'12월'!BB91</f>
        <v>0</v>
      </c>
      <c r="R125" s="908">
        <f>'1월'!BC91+'2월'!BC91+'3월'!BC91+'4월'!BC91+'5월'!BC91+'6월'!BC91+'7월'!BC91+'8월'!BC91+'9월'!BC91+'10월'!BC91+'11월'!BC91+'12월'!BC91</f>
        <v>0</v>
      </c>
      <c r="S125" s="908">
        <f>'1월'!BD91+'2월'!BD91+'3월'!BD91+'4월'!BD91+'5월'!BD91+'6월'!BD91+'7월'!BD91+'8월'!BD91+'9월'!BD91+'10월'!BD91+'11월'!BD91+'12월'!BD91</f>
        <v>0</v>
      </c>
      <c r="T125" s="908">
        <f>'1월'!BE91+'2월'!BE91+'3월'!BE91+'4월'!BE91+'5월'!BE91+'6월'!BE91+'7월'!BE91+'8월'!BE91+'9월'!BE91+'10월'!BE91+'11월'!BE91+'12월'!BE91</f>
        <v>0</v>
      </c>
      <c r="U125" s="908">
        <f t="shared" si="10"/>
        <v>0</v>
      </c>
      <c r="W125" s="63"/>
    </row>
    <row r="126" spans="1:23" hidden="1">
      <c r="A126" s="220" t="s">
        <v>277</v>
      </c>
      <c r="B126" s="908">
        <f>'1월'!AM92+'2월'!AM92+'3월'!AM92+'4월'!AM92+'5월'!AM92+'6월'!AM92+'7월'!AM92+'8월'!AM92+'9월'!AM92+'10월'!AM92+'11월'!AM92+'12월'!AM92</f>
        <v>0</v>
      </c>
      <c r="C126" s="908">
        <f>'1월'!AN92+'2월'!AN92+'3월'!AN92+'4월'!AN92+'5월'!AN92+'6월'!AN92+'7월'!AN92+'8월'!AN92+'9월'!AN92+'10월'!AN92+'11월'!AN92+'12월'!AN92</f>
        <v>0</v>
      </c>
      <c r="D126" s="908">
        <f>'1월'!AO92+'2월'!AO92+'3월'!AO92+'4월'!AO92+'5월'!AO92+'6월'!AO92+'7월'!AO92+'8월'!AO92+'9월'!AO92+'10월'!AO92+'11월'!AO92+'12월'!AO92</f>
        <v>0</v>
      </c>
      <c r="E126" s="908">
        <f>'1월'!AP92+'2월'!AP92+'3월'!AP92+'4월'!AP92+'5월'!AP92+'6월'!AP92+'7월'!AP92+'8월'!AP92+'9월'!AP92+'10월'!AP92+'11월'!AP92+'12월'!AP92</f>
        <v>0</v>
      </c>
      <c r="F126" s="908">
        <f>'1월'!AQ92+'2월'!AQ92+'3월'!AQ92+'4월'!AQ92+'5월'!AQ92+'6월'!AQ92+'7월'!AQ92+'8월'!AQ92+'9월'!AQ92+'10월'!AQ92+'11월'!AQ92+'12월'!AQ92</f>
        <v>0</v>
      </c>
      <c r="G126" s="908">
        <f>'1월'!AR92+'2월'!AR92+'3월'!AR92+'4월'!AR92+'5월'!AR92+'6월'!AR92+'7월'!AR92+'8월'!AR92+'9월'!AR92+'10월'!AR92+'11월'!AR92+'12월'!AR92</f>
        <v>0</v>
      </c>
      <c r="H126" s="908">
        <f>'1월'!AS92+'2월'!AS92+'3월'!AS92+'4월'!AS92+'5월'!AS92+'6월'!AS92+'7월'!AS92+'8월'!AS92+'9월'!AS92+'10월'!AS92+'11월'!AS92+'12월'!AS92</f>
        <v>0</v>
      </c>
      <c r="I126" s="908">
        <f>'1월'!AT92+'2월'!AT92+'3월'!AT92+'4월'!AT92+'5월'!AT92+'6월'!AT92+'7월'!AT92+'8월'!AT92+'9월'!AT92+'10월'!AT92+'11월'!AT92+'12월'!AT92</f>
        <v>0</v>
      </c>
      <c r="J126" s="908">
        <f>'1월'!AU92+'2월'!AU92+'3월'!AU92+'4월'!AU92+'5월'!AU92+'6월'!AU92+'7월'!AU92+'8월'!AU92+'9월'!AU92+'10월'!AU92+'11월'!AU92+'12월'!AU92</f>
        <v>0</v>
      </c>
      <c r="K126" s="908">
        <f>'1월'!AV92+'2월'!AV92+'3월'!AV92+'4월'!AV92+'5월'!AV92+'6월'!AV92+'7월'!AV92+'8월'!AV92+'9월'!AV92+'10월'!AV92+'11월'!AV92+'12월'!AV92</f>
        <v>0</v>
      </c>
      <c r="L126" s="908">
        <f>'1월'!AW92+'2월'!AW92+'3월'!AW92+'4월'!AW92+'5월'!AW92+'6월'!AW92+'7월'!AW92+'8월'!AW92+'9월'!AW92+'10월'!AW92+'11월'!AW92+'12월'!AW92</f>
        <v>0</v>
      </c>
      <c r="M126" s="908">
        <f>'1월'!AX92+'2월'!AX92+'3월'!AX92+'4월'!AX92+'5월'!AX92+'6월'!AX92+'7월'!AX92+'8월'!AX92+'9월'!AX92+'10월'!AX92+'11월'!AX92+'12월'!AX92</f>
        <v>0</v>
      </c>
      <c r="N126" s="908">
        <f>'1월'!AY92+'2월'!AY92+'3월'!AY92+'4월'!AY92+'5월'!AY92+'6월'!AY92+'7월'!AY92+'8월'!AY92+'9월'!AY92+'10월'!AY92+'11월'!AY92+'12월'!AY92</f>
        <v>0</v>
      </c>
      <c r="O126" s="908">
        <f>'1월'!AZ92+'2월'!AZ92+'3월'!AZ92+'4월'!AZ92+'5월'!AZ92+'6월'!AZ92+'7월'!AZ92+'8월'!AZ92+'9월'!AZ92+'10월'!AZ92+'11월'!AZ92+'12월'!AZ92</f>
        <v>0</v>
      </c>
      <c r="P126" s="908">
        <f>'1월'!BA92+'2월'!BA92+'3월'!BA92+'4월'!BA92+'5월'!BA92+'6월'!BA92+'7월'!BA92+'8월'!BA92+'9월'!BA92+'10월'!BA92+'11월'!BA92+'12월'!BA92</f>
        <v>0</v>
      </c>
      <c r="Q126" s="908">
        <f>'1월'!BB92+'2월'!BB92+'3월'!BB92+'4월'!BB92+'5월'!BB92+'6월'!BB92+'7월'!BB92+'8월'!BB92+'9월'!BB92+'10월'!BB92+'11월'!BB92+'12월'!BB92</f>
        <v>0</v>
      </c>
      <c r="R126" s="908">
        <f>'1월'!BC92+'2월'!BC92+'3월'!BC92+'4월'!BC92+'5월'!BC92+'6월'!BC92+'7월'!BC92+'8월'!BC92+'9월'!BC92+'10월'!BC92+'11월'!BC92+'12월'!BC92</f>
        <v>0</v>
      </c>
      <c r="S126" s="908">
        <f>'1월'!BD92+'2월'!BD92+'3월'!BD92+'4월'!BD92+'5월'!BD92+'6월'!BD92+'7월'!BD92+'8월'!BD92+'9월'!BD92+'10월'!BD92+'11월'!BD92+'12월'!BD92</f>
        <v>0</v>
      </c>
      <c r="T126" s="908">
        <f>'1월'!BE92+'2월'!BE92+'3월'!BE92+'4월'!BE92+'5월'!BE92+'6월'!BE92+'7월'!BE92+'8월'!BE92+'9월'!BE92+'10월'!BE92+'11월'!BE92+'12월'!BE92</f>
        <v>0</v>
      </c>
      <c r="U126" s="908">
        <f t="shared" si="10"/>
        <v>0</v>
      </c>
      <c r="W126" s="63"/>
    </row>
    <row r="127" spans="1:23" hidden="1">
      <c r="A127" s="220" t="s">
        <v>278</v>
      </c>
      <c r="B127" s="908">
        <f>'1월'!AM93+'2월'!AM93+'3월'!AM93+'4월'!AM93+'5월'!AM93+'6월'!AM93+'7월'!AM93+'8월'!AM93+'9월'!AM93+'10월'!AM93+'11월'!AM93+'12월'!AM93</f>
        <v>0</v>
      </c>
      <c r="C127" s="908">
        <f>'1월'!AN93+'2월'!AN93+'3월'!AN93+'4월'!AN93+'5월'!AN93+'6월'!AN93+'7월'!AN93+'8월'!AN93+'9월'!AN93+'10월'!AN93+'11월'!AN93+'12월'!AN93</f>
        <v>0</v>
      </c>
      <c r="D127" s="908">
        <f>'1월'!AO93+'2월'!AO93+'3월'!AO93+'4월'!AO93+'5월'!AO93+'6월'!AO93+'7월'!AO93+'8월'!AO93+'9월'!AO93+'10월'!AO93+'11월'!AO93+'12월'!AO93</f>
        <v>0</v>
      </c>
      <c r="E127" s="908">
        <f>'1월'!AP93+'2월'!AP93+'3월'!AP93+'4월'!AP93+'5월'!AP93+'6월'!AP93+'7월'!AP93+'8월'!AP93+'9월'!AP93+'10월'!AP93+'11월'!AP93+'12월'!AP93</f>
        <v>1</v>
      </c>
      <c r="F127" s="908">
        <f>'1월'!AQ93+'2월'!AQ93+'3월'!AQ93+'4월'!AQ93+'5월'!AQ93+'6월'!AQ93+'7월'!AQ93+'8월'!AQ93+'9월'!AQ93+'10월'!AQ93+'11월'!AQ93+'12월'!AQ93</f>
        <v>0</v>
      </c>
      <c r="G127" s="908">
        <f>'1월'!AR93+'2월'!AR93+'3월'!AR93+'4월'!AR93+'5월'!AR93+'6월'!AR93+'7월'!AR93+'8월'!AR93+'9월'!AR93+'10월'!AR93+'11월'!AR93+'12월'!AR93</f>
        <v>0</v>
      </c>
      <c r="H127" s="908">
        <f>'1월'!AS93+'2월'!AS93+'3월'!AS93+'4월'!AS93+'5월'!AS93+'6월'!AS93+'7월'!AS93+'8월'!AS93+'9월'!AS93+'10월'!AS93+'11월'!AS93+'12월'!AS93</f>
        <v>0</v>
      </c>
      <c r="I127" s="908">
        <f>'1월'!AT93+'2월'!AT93+'3월'!AT93+'4월'!AT93+'5월'!AT93+'6월'!AT93+'7월'!AT93+'8월'!AT93+'9월'!AT93+'10월'!AT93+'11월'!AT93+'12월'!AT93</f>
        <v>0</v>
      </c>
      <c r="J127" s="908">
        <f>'1월'!AU93+'2월'!AU93+'3월'!AU93+'4월'!AU93+'5월'!AU93+'6월'!AU93+'7월'!AU93+'8월'!AU93+'9월'!AU93+'10월'!AU93+'11월'!AU93+'12월'!AU93</f>
        <v>0</v>
      </c>
      <c r="K127" s="908">
        <f>'1월'!AV93+'2월'!AV93+'3월'!AV93+'4월'!AV93+'5월'!AV93+'6월'!AV93+'7월'!AV93+'8월'!AV93+'9월'!AV93+'10월'!AV93+'11월'!AV93+'12월'!AV93</f>
        <v>0</v>
      </c>
      <c r="L127" s="908">
        <f>'1월'!AW93+'2월'!AW93+'3월'!AW93+'4월'!AW93+'5월'!AW93+'6월'!AW93+'7월'!AW93+'8월'!AW93+'9월'!AW93+'10월'!AW93+'11월'!AW93+'12월'!AW93</f>
        <v>0</v>
      </c>
      <c r="M127" s="908">
        <f>'1월'!AX93+'2월'!AX93+'3월'!AX93+'4월'!AX93+'5월'!AX93+'6월'!AX93+'7월'!AX93+'8월'!AX93+'9월'!AX93+'10월'!AX93+'11월'!AX93+'12월'!AX93</f>
        <v>0</v>
      </c>
      <c r="N127" s="908">
        <f>'1월'!AY93+'2월'!AY93+'3월'!AY93+'4월'!AY93+'5월'!AY93+'6월'!AY93+'7월'!AY93+'8월'!AY93+'9월'!AY93+'10월'!AY93+'11월'!AY93+'12월'!AY93</f>
        <v>0</v>
      </c>
      <c r="O127" s="908">
        <f>'1월'!AZ93+'2월'!AZ93+'3월'!AZ93+'4월'!AZ93+'5월'!AZ93+'6월'!AZ93+'7월'!AZ93+'8월'!AZ93+'9월'!AZ93+'10월'!AZ93+'11월'!AZ93+'12월'!AZ93</f>
        <v>0</v>
      </c>
      <c r="P127" s="908">
        <f>'1월'!BA93+'2월'!BA93+'3월'!BA93+'4월'!BA93+'5월'!BA93+'6월'!BA93+'7월'!BA93+'8월'!BA93+'9월'!BA93+'10월'!BA93+'11월'!BA93+'12월'!BA93</f>
        <v>0</v>
      </c>
      <c r="Q127" s="908">
        <f>'1월'!BB93+'2월'!BB93+'3월'!BB93+'4월'!BB93+'5월'!BB93+'6월'!BB93+'7월'!BB93+'8월'!BB93+'9월'!BB93+'10월'!BB93+'11월'!BB93+'12월'!BB93</f>
        <v>0</v>
      </c>
      <c r="R127" s="908">
        <f>'1월'!BC93+'2월'!BC93+'3월'!BC93+'4월'!BC93+'5월'!BC93+'6월'!BC93+'7월'!BC93+'8월'!BC93+'9월'!BC93+'10월'!BC93+'11월'!BC93+'12월'!BC93</f>
        <v>0</v>
      </c>
      <c r="S127" s="908">
        <f>'1월'!BD93+'2월'!BD93+'3월'!BD93+'4월'!BD93+'5월'!BD93+'6월'!BD93+'7월'!BD93+'8월'!BD93+'9월'!BD93+'10월'!BD93+'11월'!BD93+'12월'!BD93</f>
        <v>0</v>
      </c>
      <c r="T127" s="908">
        <f>'1월'!BE93+'2월'!BE93+'3월'!BE93+'4월'!BE93+'5월'!BE93+'6월'!BE93+'7월'!BE93+'8월'!BE93+'9월'!BE93+'10월'!BE93+'11월'!BE93+'12월'!BE93</f>
        <v>0</v>
      </c>
      <c r="U127" s="908">
        <f t="shared" si="10"/>
        <v>1</v>
      </c>
      <c r="W127" s="63"/>
    </row>
    <row r="128" spans="1:23" hidden="1">
      <c r="A128" s="220" t="s">
        <v>279</v>
      </c>
      <c r="B128" s="908">
        <f>'1월'!AM94+'2월'!AM94+'3월'!AM94+'4월'!AM94+'5월'!AM94+'6월'!AM94+'7월'!AM94+'8월'!AM94+'9월'!AM94+'10월'!AM94+'11월'!AM94+'12월'!AM94</f>
        <v>1</v>
      </c>
      <c r="C128" s="908">
        <f>'1월'!AN94+'2월'!AN94+'3월'!AN94+'4월'!AN94+'5월'!AN94+'6월'!AN94+'7월'!AN94+'8월'!AN94+'9월'!AN94+'10월'!AN94+'11월'!AN94+'12월'!AN94</f>
        <v>0</v>
      </c>
      <c r="D128" s="908">
        <f>'1월'!AO94+'2월'!AO94+'3월'!AO94+'4월'!AO94+'5월'!AO94+'6월'!AO94+'7월'!AO94+'8월'!AO94+'9월'!AO94+'10월'!AO94+'11월'!AO94+'12월'!AO94</f>
        <v>1</v>
      </c>
      <c r="E128" s="908">
        <f>'1월'!AP94+'2월'!AP94+'3월'!AP94+'4월'!AP94+'5월'!AP94+'6월'!AP94+'7월'!AP94+'8월'!AP94+'9월'!AP94+'10월'!AP94+'11월'!AP94+'12월'!AP94</f>
        <v>0</v>
      </c>
      <c r="F128" s="908">
        <f>'1월'!AQ94+'2월'!AQ94+'3월'!AQ94+'4월'!AQ94+'5월'!AQ94+'6월'!AQ94+'7월'!AQ94+'8월'!AQ94+'9월'!AQ94+'10월'!AQ94+'11월'!AQ94+'12월'!AQ94</f>
        <v>0</v>
      </c>
      <c r="G128" s="908">
        <f>'1월'!AR94+'2월'!AR94+'3월'!AR94+'4월'!AR94+'5월'!AR94+'6월'!AR94+'7월'!AR94+'8월'!AR94+'9월'!AR94+'10월'!AR94+'11월'!AR94+'12월'!AR94</f>
        <v>0</v>
      </c>
      <c r="H128" s="908">
        <f>'1월'!AS94+'2월'!AS94+'3월'!AS94+'4월'!AS94+'5월'!AS94+'6월'!AS94+'7월'!AS94+'8월'!AS94+'9월'!AS94+'10월'!AS94+'11월'!AS94+'12월'!AS94</f>
        <v>0</v>
      </c>
      <c r="I128" s="908">
        <f>'1월'!AT94+'2월'!AT94+'3월'!AT94+'4월'!AT94+'5월'!AT94+'6월'!AT94+'7월'!AT94+'8월'!AT94+'9월'!AT94+'10월'!AT94+'11월'!AT94+'12월'!AT94</f>
        <v>0</v>
      </c>
      <c r="J128" s="908">
        <f>'1월'!AU94+'2월'!AU94+'3월'!AU94+'4월'!AU94+'5월'!AU94+'6월'!AU94+'7월'!AU94+'8월'!AU94+'9월'!AU94+'10월'!AU94+'11월'!AU94+'12월'!AU94</f>
        <v>0</v>
      </c>
      <c r="K128" s="908">
        <f>'1월'!AV94+'2월'!AV94+'3월'!AV94+'4월'!AV94+'5월'!AV94+'6월'!AV94+'7월'!AV94+'8월'!AV94+'9월'!AV94+'10월'!AV94+'11월'!AV94+'12월'!AV94</f>
        <v>0</v>
      </c>
      <c r="L128" s="908">
        <f>'1월'!AW94+'2월'!AW94+'3월'!AW94+'4월'!AW94+'5월'!AW94+'6월'!AW94+'7월'!AW94+'8월'!AW94+'9월'!AW94+'10월'!AW94+'11월'!AW94+'12월'!AW94</f>
        <v>0</v>
      </c>
      <c r="M128" s="908">
        <f>'1월'!AX94+'2월'!AX94+'3월'!AX94+'4월'!AX94+'5월'!AX94+'6월'!AX94+'7월'!AX94+'8월'!AX94+'9월'!AX94+'10월'!AX94+'11월'!AX94+'12월'!AX94</f>
        <v>0</v>
      </c>
      <c r="N128" s="908">
        <f>'1월'!AY94+'2월'!AY94+'3월'!AY94+'4월'!AY94+'5월'!AY94+'6월'!AY94+'7월'!AY94+'8월'!AY94+'9월'!AY94+'10월'!AY94+'11월'!AY94+'12월'!AY94</f>
        <v>1</v>
      </c>
      <c r="O128" s="908">
        <f>'1월'!AZ94+'2월'!AZ94+'3월'!AZ94+'4월'!AZ94+'5월'!AZ94+'6월'!AZ94+'7월'!AZ94+'8월'!AZ94+'9월'!AZ94+'10월'!AZ94+'11월'!AZ94+'12월'!AZ94</f>
        <v>0</v>
      </c>
      <c r="P128" s="908">
        <f>'1월'!BA94+'2월'!BA94+'3월'!BA94+'4월'!BA94+'5월'!BA94+'6월'!BA94+'7월'!BA94+'8월'!BA94+'9월'!BA94+'10월'!BA94+'11월'!BA94+'12월'!BA94</f>
        <v>0</v>
      </c>
      <c r="Q128" s="908">
        <f>'1월'!BB94+'2월'!BB94+'3월'!BB94+'4월'!BB94+'5월'!BB94+'6월'!BB94+'7월'!BB94+'8월'!BB94+'9월'!BB94+'10월'!BB94+'11월'!BB94+'12월'!BB94</f>
        <v>0</v>
      </c>
      <c r="R128" s="908">
        <f>'1월'!BC94+'2월'!BC94+'3월'!BC94+'4월'!BC94+'5월'!BC94+'6월'!BC94+'7월'!BC94+'8월'!BC94+'9월'!BC94+'10월'!BC94+'11월'!BC94+'12월'!BC94</f>
        <v>0</v>
      </c>
      <c r="S128" s="908">
        <f>'1월'!BD94+'2월'!BD94+'3월'!BD94+'4월'!BD94+'5월'!BD94+'6월'!BD94+'7월'!BD94+'8월'!BD94+'9월'!BD94+'10월'!BD94+'11월'!BD94+'12월'!BD94</f>
        <v>3</v>
      </c>
      <c r="T128" s="908">
        <f>'1월'!BE94+'2월'!BE94+'3월'!BE94+'4월'!BE94+'5월'!BE94+'6월'!BE94+'7월'!BE94+'8월'!BE94+'9월'!BE94+'10월'!BE94+'11월'!BE94+'12월'!BE94</f>
        <v>0</v>
      </c>
      <c r="U128" s="908">
        <f t="shared" si="10"/>
        <v>6</v>
      </c>
      <c r="W128" s="63"/>
    </row>
    <row r="129" spans="1:23" hidden="1">
      <c r="A129" s="220" t="s">
        <v>280</v>
      </c>
      <c r="B129" s="908">
        <f>'1월'!AM95+'2월'!AM95+'3월'!AM95+'4월'!AM95+'5월'!AM95+'6월'!AM95+'7월'!AM95+'8월'!AM95+'9월'!AM95+'10월'!AM95+'11월'!AM95+'12월'!AM95</f>
        <v>0</v>
      </c>
      <c r="C129" s="908">
        <f>'1월'!AN95+'2월'!AN95+'3월'!AN95+'4월'!AN95+'5월'!AN95+'6월'!AN95+'7월'!AN95+'8월'!AN95+'9월'!AN95+'10월'!AN95+'11월'!AN95+'12월'!AN95</f>
        <v>0</v>
      </c>
      <c r="D129" s="908">
        <f>'1월'!AO95+'2월'!AO95+'3월'!AO95+'4월'!AO95+'5월'!AO95+'6월'!AO95+'7월'!AO95+'8월'!AO95+'9월'!AO95+'10월'!AO95+'11월'!AO95+'12월'!AO95</f>
        <v>0</v>
      </c>
      <c r="E129" s="908">
        <f>'1월'!AP95+'2월'!AP95+'3월'!AP95+'4월'!AP95+'5월'!AP95+'6월'!AP95+'7월'!AP95+'8월'!AP95+'9월'!AP95+'10월'!AP95+'11월'!AP95+'12월'!AP95</f>
        <v>0</v>
      </c>
      <c r="F129" s="908">
        <f>'1월'!AQ95+'2월'!AQ95+'3월'!AQ95+'4월'!AQ95+'5월'!AQ95+'6월'!AQ95+'7월'!AQ95+'8월'!AQ95+'9월'!AQ95+'10월'!AQ95+'11월'!AQ95+'12월'!AQ95</f>
        <v>0</v>
      </c>
      <c r="G129" s="908">
        <f>'1월'!AR95+'2월'!AR95+'3월'!AR95+'4월'!AR95+'5월'!AR95+'6월'!AR95+'7월'!AR95+'8월'!AR95+'9월'!AR95+'10월'!AR95+'11월'!AR95+'12월'!AR95</f>
        <v>0</v>
      </c>
      <c r="H129" s="908">
        <f>'1월'!AS95+'2월'!AS95+'3월'!AS95+'4월'!AS95+'5월'!AS95+'6월'!AS95+'7월'!AS95+'8월'!AS95+'9월'!AS95+'10월'!AS95+'11월'!AS95+'12월'!AS95</f>
        <v>0</v>
      </c>
      <c r="I129" s="908">
        <f>'1월'!AT95+'2월'!AT95+'3월'!AT95+'4월'!AT95+'5월'!AT95+'6월'!AT95+'7월'!AT95+'8월'!AT95+'9월'!AT95+'10월'!AT95+'11월'!AT95+'12월'!AT95</f>
        <v>0</v>
      </c>
      <c r="J129" s="908">
        <f>'1월'!AU95+'2월'!AU95+'3월'!AU95+'4월'!AU95+'5월'!AU95+'6월'!AU95+'7월'!AU95+'8월'!AU95+'9월'!AU95+'10월'!AU95+'11월'!AU95+'12월'!AU95</f>
        <v>0</v>
      </c>
      <c r="K129" s="908">
        <f>'1월'!AV95+'2월'!AV95+'3월'!AV95+'4월'!AV95+'5월'!AV95+'6월'!AV95+'7월'!AV95+'8월'!AV95+'9월'!AV95+'10월'!AV95+'11월'!AV95+'12월'!AV95</f>
        <v>0</v>
      </c>
      <c r="L129" s="908">
        <f>'1월'!AW95+'2월'!AW95+'3월'!AW95+'4월'!AW95+'5월'!AW95+'6월'!AW95+'7월'!AW95+'8월'!AW95+'9월'!AW95+'10월'!AW95+'11월'!AW95+'12월'!AW95</f>
        <v>0</v>
      </c>
      <c r="M129" s="908">
        <f>'1월'!AX95+'2월'!AX95+'3월'!AX95+'4월'!AX95+'5월'!AX95+'6월'!AX95+'7월'!AX95+'8월'!AX95+'9월'!AX95+'10월'!AX95+'11월'!AX95+'12월'!AX95</f>
        <v>0</v>
      </c>
      <c r="N129" s="908">
        <f>'1월'!AY95+'2월'!AY95+'3월'!AY95+'4월'!AY95+'5월'!AY95+'6월'!AY95+'7월'!AY95+'8월'!AY95+'9월'!AY95+'10월'!AY95+'11월'!AY95+'12월'!AY95</f>
        <v>0</v>
      </c>
      <c r="O129" s="908">
        <f>'1월'!AZ95+'2월'!AZ95+'3월'!AZ95+'4월'!AZ95+'5월'!AZ95+'6월'!AZ95+'7월'!AZ95+'8월'!AZ95+'9월'!AZ95+'10월'!AZ95+'11월'!AZ95+'12월'!AZ95</f>
        <v>0</v>
      </c>
      <c r="P129" s="908">
        <f>'1월'!BA95+'2월'!BA95+'3월'!BA95+'4월'!BA95+'5월'!BA95+'6월'!BA95+'7월'!BA95+'8월'!BA95+'9월'!BA95+'10월'!BA95+'11월'!BA95+'12월'!BA95</f>
        <v>0</v>
      </c>
      <c r="Q129" s="908">
        <f>'1월'!BB95+'2월'!BB95+'3월'!BB95+'4월'!BB95+'5월'!BB95+'6월'!BB95+'7월'!BB95+'8월'!BB95+'9월'!BB95+'10월'!BB95+'11월'!BB95+'12월'!BB95</f>
        <v>0</v>
      </c>
      <c r="R129" s="908">
        <f>'1월'!BC95+'2월'!BC95+'3월'!BC95+'4월'!BC95+'5월'!BC95+'6월'!BC95+'7월'!BC95+'8월'!BC95+'9월'!BC95+'10월'!BC95+'11월'!BC95+'12월'!BC95</f>
        <v>0</v>
      </c>
      <c r="S129" s="908">
        <f>'1월'!BD95+'2월'!BD95+'3월'!BD95+'4월'!BD95+'5월'!BD95+'6월'!BD95+'7월'!BD95+'8월'!BD95+'9월'!BD95+'10월'!BD95+'11월'!BD95+'12월'!BD95</f>
        <v>0</v>
      </c>
      <c r="T129" s="908">
        <f>'1월'!BE95+'2월'!BE95+'3월'!BE95+'4월'!BE95+'5월'!BE95+'6월'!BE95+'7월'!BE95+'8월'!BE95+'9월'!BE95+'10월'!BE95+'11월'!BE95+'12월'!BE95</f>
        <v>0</v>
      </c>
      <c r="U129" s="908">
        <f t="shared" si="10"/>
        <v>0</v>
      </c>
      <c r="W129" s="63"/>
    </row>
    <row r="130" spans="1:23" hidden="1">
      <c r="A130" s="220" t="s">
        <v>855</v>
      </c>
      <c r="B130" s="908">
        <f>'1월'!AM96+'2월'!AM96+'3월'!AM96+'4월'!AM96+'5월'!AM96+'6월'!AM96+'7월'!AM96+'8월'!AM96+'9월'!AM96+'10월'!AM96+'11월'!AM96+'12월'!AM96</f>
        <v>0</v>
      </c>
      <c r="C130" s="908">
        <f>'1월'!AN96+'2월'!AN96+'3월'!AN96+'4월'!AN96+'5월'!AN96+'6월'!AN96+'7월'!AN96+'8월'!AN96+'9월'!AN96+'10월'!AN96+'11월'!AN96+'12월'!AN96</f>
        <v>0</v>
      </c>
      <c r="D130" s="908">
        <f>'1월'!AO96+'2월'!AO96+'3월'!AO96+'4월'!AO96+'5월'!AO96+'6월'!AO96+'7월'!AO96+'8월'!AO96+'9월'!AO96+'10월'!AO96+'11월'!AO96+'12월'!AO96</f>
        <v>0</v>
      </c>
      <c r="E130" s="908">
        <f>'1월'!AP96+'2월'!AP96+'3월'!AP96+'4월'!AP96+'5월'!AP96+'6월'!AP96+'7월'!AP96+'8월'!AP96+'9월'!AP96+'10월'!AP96+'11월'!AP96+'12월'!AP96</f>
        <v>0</v>
      </c>
      <c r="F130" s="908">
        <f>'1월'!AQ96+'2월'!AQ96+'3월'!AQ96+'4월'!AQ96+'5월'!AQ96+'6월'!AQ96+'7월'!AQ96+'8월'!AQ96+'9월'!AQ96+'10월'!AQ96+'11월'!AQ96+'12월'!AQ96</f>
        <v>0</v>
      </c>
      <c r="G130" s="908">
        <f>'1월'!AR96+'2월'!AR96+'3월'!AR96+'4월'!AR96+'5월'!AR96+'6월'!AR96+'7월'!AR96+'8월'!AR96+'9월'!AR96+'10월'!AR96+'11월'!AR96+'12월'!AR96</f>
        <v>0</v>
      </c>
      <c r="H130" s="908">
        <f>'1월'!AS96+'2월'!AS96+'3월'!AS96+'4월'!AS96+'5월'!AS96+'6월'!AS96+'7월'!AS96+'8월'!AS96+'9월'!AS96+'10월'!AS96+'11월'!AS96+'12월'!AS96</f>
        <v>0</v>
      </c>
      <c r="I130" s="908">
        <f>'1월'!AT96+'2월'!AT96+'3월'!AT96+'4월'!AT96+'5월'!AT96+'6월'!AT96+'7월'!AT96+'8월'!AT96+'9월'!AT96+'10월'!AT96+'11월'!AT96+'12월'!AT96</f>
        <v>0</v>
      </c>
      <c r="J130" s="908">
        <f>'1월'!AU96+'2월'!AU96+'3월'!AU96+'4월'!AU96+'5월'!AU96+'6월'!AU96+'7월'!AU96+'8월'!AU96+'9월'!AU96+'10월'!AU96+'11월'!AU96+'12월'!AU96</f>
        <v>0</v>
      </c>
      <c r="K130" s="908">
        <f>'1월'!AV96+'2월'!AV96+'3월'!AV96+'4월'!AV96+'5월'!AV96+'6월'!AV96+'7월'!AV96+'8월'!AV96+'9월'!AV96+'10월'!AV96+'11월'!AV96+'12월'!AV96</f>
        <v>0</v>
      </c>
      <c r="L130" s="908">
        <f>'1월'!AW96+'2월'!AW96+'3월'!AW96+'4월'!AW96+'5월'!AW96+'6월'!AW96+'7월'!AW96+'8월'!AW96+'9월'!AW96+'10월'!AW96+'11월'!AW96+'12월'!AW96</f>
        <v>0</v>
      </c>
      <c r="M130" s="908">
        <f>'1월'!AX96+'2월'!AX96+'3월'!AX96+'4월'!AX96+'5월'!AX96+'6월'!AX96+'7월'!AX96+'8월'!AX96+'9월'!AX96+'10월'!AX96+'11월'!AX96+'12월'!AX96</f>
        <v>0</v>
      </c>
      <c r="N130" s="908">
        <f>'1월'!AY96+'2월'!AY96+'3월'!AY96+'4월'!AY96+'5월'!AY96+'6월'!AY96+'7월'!AY96+'8월'!AY96+'9월'!AY96+'10월'!AY96+'11월'!AY96+'12월'!AY96</f>
        <v>0</v>
      </c>
      <c r="O130" s="908">
        <f>'1월'!AZ96+'2월'!AZ96+'3월'!AZ96+'4월'!AZ96+'5월'!AZ96+'6월'!AZ96+'7월'!AZ96+'8월'!AZ96+'9월'!AZ96+'10월'!AZ96+'11월'!AZ96+'12월'!AZ96</f>
        <v>0</v>
      </c>
      <c r="P130" s="908">
        <f>'1월'!BA96+'2월'!BA96+'3월'!BA96+'4월'!BA96+'5월'!BA96+'6월'!BA96+'7월'!BA96+'8월'!BA96+'9월'!BA96+'10월'!BA96+'11월'!BA96+'12월'!BA96</f>
        <v>0</v>
      </c>
      <c r="Q130" s="908">
        <f>'1월'!BB96+'2월'!BB96+'3월'!BB96+'4월'!BB96+'5월'!BB96+'6월'!BB96+'7월'!BB96+'8월'!BB96+'9월'!BB96+'10월'!BB96+'11월'!BB96+'12월'!BB96</f>
        <v>0</v>
      </c>
      <c r="R130" s="908">
        <f>'1월'!BC96+'2월'!BC96+'3월'!BC96+'4월'!BC96+'5월'!BC96+'6월'!BC96+'7월'!BC96+'8월'!BC96+'9월'!BC96+'10월'!BC96+'11월'!BC96+'12월'!BC96</f>
        <v>0</v>
      </c>
      <c r="S130" s="908">
        <f>'1월'!BD96+'2월'!BD96+'3월'!BD96+'4월'!BD96+'5월'!BD96+'6월'!BD96+'7월'!BD96+'8월'!BD96+'9월'!BD96+'10월'!BD96+'11월'!BD96+'12월'!BD96</f>
        <v>0</v>
      </c>
      <c r="T130" s="908">
        <f>'1월'!BE96+'2월'!BE96+'3월'!BE96+'4월'!BE96+'5월'!BE96+'6월'!BE96+'7월'!BE96+'8월'!BE96+'9월'!BE96+'10월'!BE96+'11월'!BE96+'12월'!BE96</f>
        <v>0</v>
      </c>
      <c r="U130" s="908">
        <f t="shared" si="10"/>
        <v>0</v>
      </c>
      <c r="W130" s="63"/>
    </row>
    <row r="131" spans="1:23" hidden="1">
      <c r="A131" s="220" t="s">
        <v>281</v>
      </c>
      <c r="B131" s="908">
        <f>'1월'!AM97+'2월'!AM97+'3월'!AM97+'4월'!AM97+'5월'!AM97+'6월'!AM97+'7월'!AM97+'8월'!AM97+'9월'!AM97+'10월'!AM97+'11월'!AM97+'12월'!AM97</f>
        <v>1</v>
      </c>
      <c r="C131" s="908">
        <f>'1월'!AN97+'2월'!AN97+'3월'!AN97+'4월'!AN97+'5월'!AN97+'6월'!AN97+'7월'!AN97+'8월'!AN97+'9월'!AN97+'10월'!AN97+'11월'!AN97+'12월'!AN97</f>
        <v>0</v>
      </c>
      <c r="D131" s="908">
        <f>'1월'!AO97+'2월'!AO97+'3월'!AO97+'4월'!AO97+'5월'!AO97+'6월'!AO97+'7월'!AO97+'8월'!AO97+'9월'!AO97+'10월'!AO97+'11월'!AO97+'12월'!AO97</f>
        <v>0</v>
      </c>
      <c r="E131" s="908">
        <f>'1월'!AP97+'2월'!AP97+'3월'!AP97+'4월'!AP97+'5월'!AP97+'6월'!AP97+'7월'!AP97+'8월'!AP97+'9월'!AP97+'10월'!AP97+'11월'!AP97+'12월'!AP97</f>
        <v>0</v>
      </c>
      <c r="F131" s="908">
        <f>'1월'!AQ97+'2월'!AQ97+'3월'!AQ97+'4월'!AQ97+'5월'!AQ97+'6월'!AQ97+'7월'!AQ97+'8월'!AQ97+'9월'!AQ97+'10월'!AQ97+'11월'!AQ97+'12월'!AQ97</f>
        <v>0</v>
      </c>
      <c r="G131" s="908">
        <f>'1월'!AR97+'2월'!AR97+'3월'!AR97+'4월'!AR97+'5월'!AR97+'6월'!AR97+'7월'!AR97+'8월'!AR97+'9월'!AR97+'10월'!AR97+'11월'!AR97+'12월'!AR97</f>
        <v>0</v>
      </c>
      <c r="H131" s="908">
        <f>'1월'!AS97+'2월'!AS97+'3월'!AS97+'4월'!AS97+'5월'!AS97+'6월'!AS97+'7월'!AS97+'8월'!AS97+'9월'!AS97+'10월'!AS97+'11월'!AS97+'12월'!AS97</f>
        <v>0</v>
      </c>
      <c r="I131" s="908">
        <f>'1월'!AT97+'2월'!AT97+'3월'!AT97+'4월'!AT97+'5월'!AT97+'6월'!AT97+'7월'!AT97+'8월'!AT97+'9월'!AT97+'10월'!AT97+'11월'!AT97+'12월'!AT97</f>
        <v>0</v>
      </c>
      <c r="J131" s="908">
        <f>'1월'!AU97+'2월'!AU97+'3월'!AU97+'4월'!AU97+'5월'!AU97+'6월'!AU97+'7월'!AU97+'8월'!AU97+'9월'!AU97+'10월'!AU97+'11월'!AU97+'12월'!AU97</f>
        <v>0</v>
      </c>
      <c r="K131" s="908">
        <f>'1월'!AV97+'2월'!AV97+'3월'!AV97+'4월'!AV97+'5월'!AV97+'6월'!AV97+'7월'!AV97+'8월'!AV97+'9월'!AV97+'10월'!AV97+'11월'!AV97+'12월'!AV97</f>
        <v>0</v>
      </c>
      <c r="L131" s="908">
        <f>'1월'!AW97+'2월'!AW97+'3월'!AW97+'4월'!AW97+'5월'!AW97+'6월'!AW97+'7월'!AW97+'8월'!AW97+'9월'!AW97+'10월'!AW97+'11월'!AW97+'12월'!AW97</f>
        <v>0</v>
      </c>
      <c r="M131" s="908">
        <f>'1월'!AX97+'2월'!AX97+'3월'!AX97+'4월'!AX97+'5월'!AX97+'6월'!AX97+'7월'!AX97+'8월'!AX97+'9월'!AX97+'10월'!AX97+'11월'!AX97+'12월'!AX97</f>
        <v>0</v>
      </c>
      <c r="N131" s="908">
        <f>'1월'!AY97+'2월'!AY97+'3월'!AY97+'4월'!AY97+'5월'!AY97+'6월'!AY97+'7월'!AY97+'8월'!AY97+'9월'!AY97+'10월'!AY97+'11월'!AY97+'12월'!AY97</f>
        <v>0</v>
      </c>
      <c r="O131" s="908">
        <f>'1월'!AZ97+'2월'!AZ97+'3월'!AZ97+'4월'!AZ97+'5월'!AZ97+'6월'!AZ97+'7월'!AZ97+'8월'!AZ97+'9월'!AZ97+'10월'!AZ97+'11월'!AZ97+'12월'!AZ97</f>
        <v>0</v>
      </c>
      <c r="P131" s="908">
        <f>'1월'!BA97+'2월'!BA97+'3월'!BA97+'4월'!BA97+'5월'!BA97+'6월'!BA97+'7월'!BA97+'8월'!BA97+'9월'!BA97+'10월'!BA97+'11월'!BA97+'12월'!BA97</f>
        <v>0</v>
      </c>
      <c r="Q131" s="908">
        <f>'1월'!BB97+'2월'!BB97+'3월'!BB97+'4월'!BB97+'5월'!BB97+'6월'!BB97+'7월'!BB97+'8월'!BB97+'9월'!BB97+'10월'!BB97+'11월'!BB97+'12월'!BB97</f>
        <v>0</v>
      </c>
      <c r="R131" s="908">
        <f>'1월'!BC97+'2월'!BC97+'3월'!BC97+'4월'!BC97+'5월'!BC97+'6월'!BC97+'7월'!BC97+'8월'!BC97+'9월'!BC97+'10월'!BC97+'11월'!BC97+'12월'!BC97</f>
        <v>0</v>
      </c>
      <c r="S131" s="908">
        <f>'1월'!BD97+'2월'!BD97+'3월'!BD97+'4월'!BD97+'5월'!BD97+'6월'!BD97+'7월'!BD97+'8월'!BD97+'9월'!BD97+'10월'!BD97+'11월'!BD97+'12월'!BD97</f>
        <v>0</v>
      </c>
      <c r="T131" s="908">
        <f>'1월'!BE97+'2월'!BE97+'3월'!BE97+'4월'!BE97+'5월'!BE97+'6월'!BE97+'7월'!BE97+'8월'!BE97+'9월'!BE97+'10월'!BE97+'11월'!BE97+'12월'!BE97</f>
        <v>0</v>
      </c>
      <c r="U131" s="908">
        <f t="shared" si="10"/>
        <v>1</v>
      </c>
      <c r="W131" s="63"/>
    </row>
    <row r="132" spans="1:23" hidden="1">
      <c r="A132" s="220" t="s">
        <v>282</v>
      </c>
      <c r="B132" s="908">
        <f>'1월'!AM98+'2월'!AM98+'3월'!AM98+'4월'!AM98+'5월'!AM98+'6월'!AM98+'7월'!AM98+'8월'!AM98+'9월'!AM98+'10월'!AM98+'11월'!AM98+'12월'!AM98</f>
        <v>2</v>
      </c>
      <c r="C132" s="908">
        <f>'1월'!AN98+'2월'!AN98+'3월'!AN98+'4월'!AN98+'5월'!AN98+'6월'!AN98+'7월'!AN98+'8월'!AN98+'9월'!AN98+'10월'!AN98+'11월'!AN98+'12월'!AN98</f>
        <v>1</v>
      </c>
      <c r="D132" s="908">
        <f>'1월'!AO98+'2월'!AO98+'3월'!AO98+'4월'!AO98+'5월'!AO98+'6월'!AO98+'7월'!AO98+'8월'!AO98+'9월'!AO98+'10월'!AO98+'11월'!AO98+'12월'!AO98</f>
        <v>0</v>
      </c>
      <c r="E132" s="908">
        <f>'1월'!AP98+'2월'!AP98+'3월'!AP98+'4월'!AP98+'5월'!AP98+'6월'!AP98+'7월'!AP98+'8월'!AP98+'9월'!AP98+'10월'!AP98+'11월'!AP98+'12월'!AP98</f>
        <v>1</v>
      </c>
      <c r="F132" s="908">
        <f>'1월'!AQ98+'2월'!AQ98+'3월'!AQ98+'4월'!AQ98+'5월'!AQ98+'6월'!AQ98+'7월'!AQ98+'8월'!AQ98+'9월'!AQ98+'10월'!AQ98+'11월'!AQ98+'12월'!AQ98</f>
        <v>0</v>
      </c>
      <c r="G132" s="908">
        <f>'1월'!AR98+'2월'!AR98+'3월'!AR98+'4월'!AR98+'5월'!AR98+'6월'!AR98+'7월'!AR98+'8월'!AR98+'9월'!AR98+'10월'!AR98+'11월'!AR98+'12월'!AR98</f>
        <v>0</v>
      </c>
      <c r="H132" s="908">
        <f>'1월'!AS98+'2월'!AS98+'3월'!AS98+'4월'!AS98+'5월'!AS98+'6월'!AS98+'7월'!AS98+'8월'!AS98+'9월'!AS98+'10월'!AS98+'11월'!AS98+'12월'!AS98</f>
        <v>0</v>
      </c>
      <c r="I132" s="908">
        <f>'1월'!AT98+'2월'!AT98+'3월'!AT98+'4월'!AT98+'5월'!AT98+'6월'!AT98+'7월'!AT98+'8월'!AT98+'9월'!AT98+'10월'!AT98+'11월'!AT98+'12월'!AT98</f>
        <v>0</v>
      </c>
      <c r="J132" s="908">
        <f>'1월'!AU98+'2월'!AU98+'3월'!AU98+'4월'!AU98+'5월'!AU98+'6월'!AU98+'7월'!AU98+'8월'!AU98+'9월'!AU98+'10월'!AU98+'11월'!AU98+'12월'!AU98</f>
        <v>0</v>
      </c>
      <c r="K132" s="908">
        <f>'1월'!AV98+'2월'!AV98+'3월'!AV98+'4월'!AV98+'5월'!AV98+'6월'!AV98+'7월'!AV98+'8월'!AV98+'9월'!AV98+'10월'!AV98+'11월'!AV98+'12월'!AV98</f>
        <v>0</v>
      </c>
      <c r="L132" s="908">
        <f>'1월'!AW98+'2월'!AW98+'3월'!AW98+'4월'!AW98+'5월'!AW98+'6월'!AW98+'7월'!AW98+'8월'!AW98+'9월'!AW98+'10월'!AW98+'11월'!AW98+'12월'!AW98</f>
        <v>0</v>
      </c>
      <c r="M132" s="908">
        <f>'1월'!AX98+'2월'!AX98+'3월'!AX98+'4월'!AX98+'5월'!AX98+'6월'!AX98+'7월'!AX98+'8월'!AX98+'9월'!AX98+'10월'!AX98+'11월'!AX98+'12월'!AX98</f>
        <v>0</v>
      </c>
      <c r="N132" s="908">
        <f>'1월'!AY98+'2월'!AY98+'3월'!AY98+'4월'!AY98+'5월'!AY98+'6월'!AY98+'7월'!AY98+'8월'!AY98+'9월'!AY98+'10월'!AY98+'11월'!AY98+'12월'!AY98</f>
        <v>0</v>
      </c>
      <c r="O132" s="908">
        <f>'1월'!AZ98+'2월'!AZ98+'3월'!AZ98+'4월'!AZ98+'5월'!AZ98+'6월'!AZ98+'7월'!AZ98+'8월'!AZ98+'9월'!AZ98+'10월'!AZ98+'11월'!AZ98+'12월'!AZ98</f>
        <v>1</v>
      </c>
      <c r="P132" s="908">
        <f>'1월'!BA98+'2월'!BA98+'3월'!BA98+'4월'!BA98+'5월'!BA98+'6월'!BA98+'7월'!BA98+'8월'!BA98+'9월'!BA98+'10월'!BA98+'11월'!BA98+'12월'!BA98</f>
        <v>0</v>
      </c>
      <c r="Q132" s="908">
        <f>'1월'!BB98+'2월'!BB98+'3월'!BB98+'4월'!BB98+'5월'!BB98+'6월'!BB98+'7월'!BB98+'8월'!BB98+'9월'!BB98+'10월'!BB98+'11월'!BB98+'12월'!BB98</f>
        <v>0</v>
      </c>
      <c r="R132" s="908">
        <f>'1월'!BC98+'2월'!BC98+'3월'!BC98+'4월'!BC98+'5월'!BC98+'6월'!BC98+'7월'!BC98+'8월'!BC98+'9월'!BC98+'10월'!BC98+'11월'!BC98+'12월'!BC98</f>
        <v>0</v>
      </c>
      <c r="S132" s="908">
        <f>'1월'!BD98+'2월'!BD98+'3월'!BD98+'4월'!BD98+'5월'!BD98+'6월'!BD98+'7월'!BD98+'8월'!BD98+'9월'!BD98+'10월'!BD98+'11월'!BD98+'12월'!BD98</f>
        <v>0</v>
      </c>
      <c r="T132" s="908">
        <f>'1월'!BE98+'2월'!BE98+'3월'!BE98+'4월'!BE98+'5월'!BE98+'6월'!BE98+'7월'!BE98+'8월'!BE98+'9월'!BE98+'10월'!BE98+'11월'!BE98+'12월'!BE98</f>
        <v>0</v>
      </c>
      <c r="U132" s="908">
        <f t="shared" si="10"/>
        <v>5</v>
      </c>
      <c r="V132" s="61"/>
      <c r="W132" s="63"/>
    </row>
    <row r="133" spans="1:23" hidden="1">
      <c r="A133" s="220" t="s">
        <v>1367</v>
      </c>
      <c r="B133" s="908">
        <f>'1월'!AM99+'2월'!AM99+'3월'!AM99+'4월'!AM99+'5월'!AM99+'6월'!AM99+'7월'!AM99+'8월'!AM99+'9월'!AM99+'10월'!AM99+'11월'!AM99+'12월'!AM99</f>
        <v>0</v>
      </c>
      <c r="C133" s="908">
        <f>'1월'!AN99+'2월'!AN99+'3월'!AN99+'4월'!AN99+'5월'!AN99+'6월'!AN99+'7월'!AN99+'8월'!AN99+'9월'!AN99+'10월'!AN99+'11월'!AN99+'12월'!AN99</f>
        <v>0</v>
      </c>
      <c r="D133" s="908">
        <f>'1월'!AO99+'2월'!AO99+'3월'!AO99+'4월'!AO99+'5월'!AO99+'6월'!AO99+'7월'!AO99+'8월'!AO99+'9월'!AO99+'10월'!AO99+'11월'!AO99+'12월'!AO99</f>
        <v>0</v>
      </c>
      <c r="E133" s="908">
        <f>'1월'!AP99+'2월'!AP99+'3월'!AP99+'4월'!AP99+'5월'!AP99+'6월'!AP99+'7월'!AP99+'8월'!AP99+'9월'!AP99+'10월'!AP99+'11월'!AP99+'12월'!AP99</f>
        <v>0</v>
      </c>
      <c r="F133" s="908">
        <f>'1월'!AQ99+'2월'!AQ99+'3월'!AQ99+'4월'!AQ99+'5월'!AQ99+'6월'!AQ99+'7월'!AQ99+'8월'!AQ99+'9월'!AQ99+'10월'!AQ99+'11월'!AQ99+'12월'!AQ99</f>
        <v>0</v>
      </c>
      <c r="G133" s="908">
        <f>'1월'!AR99+'2월'!AR99+'3월'!AR99+'4월'!AR99+'5월'!AR99+'6월'!AR99+'7월'!AR99+'8월'!AR99+'9월'!AR99+'10월'!AR99+'11월'!AR99+'12월'!AR99</f>
        <v>0</v>
      </c>
      <c r="H133" s="908">
        <f>'1월'!AS99+'2월'!AS99+'3월'!AS99+'4월'!AS99+'5월'!AS99+'6월'!AS99+'7월'!AS99+'8월'!AS99+'9월'!AS99+'10월'!AS99+'11월'!AS99+'12월'!AS99</f>
        <v>0</v>
      </c>
      <c r="I133" s="908">
        <f>'1월'!AT99+'2월'!AT99+'3월'!AT99+'4월'!AT99+'5월'!AT99+'6월'!AT99+'7월'!AT99+'8월'!AT99+'9월'!AT99+'10월'!AT99+'11월'!AT99+'12월'!AT99</f>
        <v>0</v>
      </c>
      <c r="J133" s="908">
        <f>'1월'!AU99+'2월'!AU99+'3월'!AU99+'4월'!AU99+'5월'!AU99+'6월'!AU99+'7월'!AU99+'8월'!AU99+'9월'!AU99+'10월'!AU99+'11월'!AU99+'12월'!AU99</f>
        <v>0</v>
      </c>
      <c r="K133" s="908">
        <f>'1월'!AV99+'2월'!AV99+'3월'!AV99+'4월'!AV99+'5월'!AV99+'6월'!AV99+'7월'!AV99+'8월'!AV99+'9월'!AV99+'10월'!AV99+'11월'!AV99+'12월'!AV99</f>
        <v>0</v>
      </c>
      <c r="L133" s="908">
        <f>'1월'!AW99+'2월'!AW99+'3월'!AW99+'4월'!AW99+'5월'!AW99+'6월'!AW99+'7월'!AW99+'8월'!AW99+'9월'!AW99+'10월'!AW99+'11월'!AW99+'12월'!AW99</f>
        <v>0</v>
      </c>
      <c r="M133" s="908">
        <f>'1월'!AX99+'2월'!AX99+'3월'!AX99+'4월'!AX99+'5월'!AX99+'6월'!AX99+'7월'!AX99+'8월'!AX99+'9월'!AX99+'10월'!AX99+'11월'!AX99+'12월'!AX99</f>
        <v>0</v>
      </c>
      <c r="N133" s="908">
        <f>'1월'!AY99+'2월'!AY99+'3월'!AY99+'4월'!AY99+'5월'!AY99+'6월'!AY99+'7월'!AY99+'8월'!AY99+'9월'!AY99+'10월'!AY99+'11월'!AY99+'12월'!AY99</f>
        <v>0</v>
      </c>
      <c r="O133" s="908">
        <f>'1월'!AZ99+'2월'!AZ99+'3월'!AZ99+'4월'!AZ99+'5월'!AZ99+'6월'!AZ99+'7월'!AZ99+'8월'!AZ99+'9월'!AZ99+'10월'!AZ99+'11월'!AZ99+'12월'!AZ99</f>
        <v>0</v>
      </c>
      <c r="P133" s="908">
        <f>'1월'!BA99+'2월'!BA99+'3월'!BA99+'4월'!BA99+'5월'!BA99+'6월'!BA99+'7월'!BA99+'8월'!BA99+'9월'!BA99+'10월'!BA99+'11월'!BA99+'12월'!BA99</f>
        <v>0</v>
      </c>
      <c r="Q133" s="908">
        <f>'1월'!BB99+'2월'!BB99+'3월'!BB99+'4월'!BB99+'5월'!BB99+'6월'!BB99+'7월'!BB99+'8월'!BB99+'9월'!BB99+'10월'!BB99+'11월'!BB99+'12월'!BB99</f>
        <v>0</v>
      </c>
      <c r="R133" s="908">
        <f>'1월'!BC99+'2월'!BC99+'3월'!BC99+'4월'!BC99+'5월'!BC99+'6월'!BC99+'7월'!BC99+'8월'!BC99+'9월'!BC99+'10월'!BC99+'11월'!BC99+'12월'!BC99</f>
        <v>0</v>
      </c>
      <c r="S133" s="908">
        <f>'1월'!BD99+'2월'!BD99+'3월'!BD99+'4월'!BD99+'5월'!BD99+'6월'!BD99+'7월'!BD99+'8월'!BD99+'9월'!BD99+'10월'!BD99+'11월'!BD99+'12월'!BD99</f>
        <v>0</v>
      </c>
      <c r="T133" s="908">
        <f>'1월'!BE99+'2월'!BE99+'3월'!BE99+'4월'!BE99+'5월'!BE99+'6월'!BE99+'7월'!BE99+'8월'!BE99+'9월'!BE99+'10월'!BE99+'11월'!BE99+'12월'!BE99</f>
        <v>0</v>
      </c>
      <c r="U133" s="908">
        <f t="shared" si="10"/>
        <v>0</v>
      </c>
      <c r="V133" s="61"/>
      <c r="W133" s="63"/>
    </row>
    <row r="134" spans="1:23" hidden="1">
      <c r="A134" s="220" t="s">
        <v>1366</v>
      </c>
      <c r="B134" s="908">
        <f>'1월'!AM100+'2월'!AM100+'3월'!AM100+'4월'!AM100+'5월'!AM100+'6월'!AM100+'7월'!AM100+'8월'!AM100+'9월'!AM100+'10월'!AM100+'11월'!AM100+'12월'!AM100</f>
        <v>0</v>
      </c>
      <c r="C134" s="908">
        <f>'1월'!AN100+'2월'!AN100+'3월'!AN100+'4월'!AN100+'5월'!AN100+'6월'!AN100+'7월'!AN100+'8월'!AN100+'9월'!AN100+'10월'!AN100+'11월'!AN100+'12월'!AN100</f>
        <v>0</v>
      </c>
      <c r="D134" s="908">
        <f>'1월'!AO100+'2월'!AO100+'3월'!AO100+'4월'!AO100+'5월'!AO100+'6월'!AO100+'7월'!AO100+'8월'!AO100+'9월'!AO100+'10월'!AO100+'11월'!AO100+'12월'!AO100</f>
        <v>0</v>
      </c>
      <c r="E134" s="908">
        <f>'1월'!AP100+'2월'!AP100+'3월'!AP100+'4월'!AP100+'5월'!AP100+'6월'!AP100+'7월'!AP100+'8월'!AP100+'9월'!AP100+'10월'!AP100+'11월'!AP100+'12월'!AP100</f>
        <v>0</v>
      </c>
      <c r="F134" s="908">
        <f>'1월'!AQ100+'2월'!AQ100+'3월'!AQ100+'4월'!AQ100+'5월'!AQ100+'6월'!AQ100+'7월'!AQ100+'8월'!AQ100+'9월'!AQ100+'10월'!AQ100+'11월'!AQ100+'12월'!AQ100</f>
        <v>0</v>
      </c>
      <c r="G134" s="908">
        <f>'1월'!AR100+'2월'!AR100+'3월'!AR100+'4월'!AR100+'5월'!AR100+'6월'!AR100+'7월'!AR100+'8월'!AR100+'9월'!AR100+'10월'!AR100+'11월'!AR100+'12월'!AR100</f>
        <v>0</v>
      </c>
      <c r="H134" s="908">
        <f>'1월'!AS100+'2월'!AS100+'3월'!AS100+'4월'!AS100+'5월'!AS100+'6월'!AS100+'7월'!AS100+'8월'!AS100+'9월'!AS100+'10월'!AS100+'11월'!AS100+'12월'!AS100</f>
        <v>0</v>
      </c>
      <c r="I134" s="908">
        <f>'1월'!AT100+'2월'!AT100+'3월'!AT100+'4월'!AT100+'5월'!AT100+'6월'!AT100+'7월'!AT100+'8월'!AT100+'9월'!AT100+'10월'!AT100+'11월'!AT100+'12월'!AT100</f>
        <v>0</v>
      </c>
      <c r="J134" s="908">
        <f>'1월'!AU100+'2월'!AU100+'3월'!AU100+'4월'!AU100+'5월'!AU100+'6월'!AU100+'7월'!AU100+'8월'!AU100+'9월'!AU100+'10월'!AU100+'11월'!AU100+'12월'!AU100</f>
        <v>0</v>
      </c>
      <c r="K134" s="908">
        <f>'1월'!AV100+'2월'!AV100+'3월'!AV100+'4월'!AV100+'5월'!AV100+'6월'!AV100+'7월'!AV100+'8월'!AV100+'9월'!AV100+'10월'!AV100+'11월'!AV100+'12월'!AV100</f>
        <v>0</v>
      </c>
      <c r="L134" s="908">
        <f>'1월'!AW100+'2월'!AW100+'3월'!AW100+'4월'!AW100+'5월'!AW100+'6월'!AW100+'7월'!AW100+'8월'!AW100+'9월'!AW100+'10월'!AW100+'11월'!AW100+'12월'!AW100</f>
        <v>0</v>
      </c>
      <c r="M134" s="908">
        <f>'1월'!AX100+'2월'!AX100+'3월'!AX100+'4월'!AX100+'5월'!AX100+'6월'!AX100+'7월'!AX100+'8월'!AX100+'9월'!AX100+'10월'!AX100+'11월'!AX100+'12월'!AX100</f>
        <v>0</v>
      </c>
      <c r="N134" s="908">
        <f>'1월'!AY100+'2월'!AY100+'3월'!AY100+'4월'!AY100+'5월'!AY100+'6월'!AY100+'7월'!AY100+'8월'!AY100+'9월'!AY100+'10월'!AY100+'11월'!AY100+'12월'!AY100</f>
        <v>0</v>
      </c>
      <c r="O134" s="908">
        <f>'1월'!AZ100+'2월'!AZ100+'3월'!AZ100+'4월'!AZ100+'5월'!AZ100+'6월'!AZ100+'7월'!AZ100+'8월'!AZ100+'9월'!AZ100+'10월'!AZ100+'11월'!AZ100+'12월'!AZ100</f>
        <v>0</v>
      </c>
      <c r="P134" s="908">
        <f>'1월'!BA100+'2월'!BA100+'3월'!BA100+'4월'!BA100+'5월'!BA100+'6월'!BA100+'7월'!BA100+'8월'!BA100+'9월'!BA100+'10월'!BA100+'11월'!BA100+'12월'!BA100</f>
        <v>0</v>
      </c>
      <c r="Q134" s="908">
        <f>'1월'!BB100+'2월'!BB100+'3월'!BB100+'4월'!BB100+'5월'!BB100+'6월'!BB100+'7월'!BB100+'8월'!BB100+'9월'!BB100+'10월'!BB100+'11월'!BB100+'12월'!BB100</f>
        <v>0</v>
      </c>
      <c r="R134" s="908">
        <f>'1월'!BC100+'2월'!BC100+'3월'!BC100+'4월'!BC100+'5월'!BC100+'6월'!BC100+'7월'!BC100+'8월'!BC100+'9월'!BC100+'10월'!BC100+'11월'!BC100+'12월'!BC100</f>
        <v>0</v>
      </c>
      <c r="S134" s="908">
        <f>'1월'!BD100+'2월'!BD100+'3월'!BD100+'4월'!BD100+'5월'!BD100+'6월'!BD100+'7월'!BD100+'8월'!BD100+'9월'!BD100+'10월'!BD100+'11월'!BD100+'12월'!BD100</f>
        <v>0</v>
      </c>
      <c r="T134" s="908">
        <f>'1월'!BE100+'2월'!BE100+'3월'!BE100+'4월'!BE100+'5월'!BE100+'6월'!BE100+'7월'!BE100+'8월'!BE100+'9월'!BE100+'10월'!BE100+'11월'!BE100+'12월'!BE100</f>
        <v>0</v>
      </c>
      <c r="U134" s="908">
        <f t="shared" si="10"/>
        <v>0</v>
      </c>
      <c r="V134" s="61"/>
      <c r="W134" s="63"/>
    </row>
    <row r="135" spans="1:23" hidden="1">
      <c r="A135" s="220" t="s">
        <v>1370</v>
      </c>
      <c r="B135" s="908">
        <f>'1월'!AM101+'2월'!AM101+'3월'!AM101+'4월'!AM101+'5월'!AM101+'6월'!AM101+'7월'!AM101+'8월'!AM101+'9월'!AM101+'10월'!AM101+'11월'!AM101+'12월'!AM101</f>
        <v>0</v>
      </c>
      <c r="C135" s="908">
        <f>'1월'!AN101+'2월'!AN101+'3월'!AN101+'4월'!AN101+'5월'!AN101+'6월'!AN101+'7월'!AN101+'8월'!AN101+'9월'!AN101+'10월'!AN101+'11월'!AN101+'12월'!AN101</f>
        <v>0</v>
      </c>
      <c r="D135" s="908">
        <f>'1월'!AO101+'2월'!AO101+'3월'!AO101+'4월'!AO101+'5월'!AO101+'6월'!AO101+'7월'!AO101+'8월'!AO101+'9월'!AO101+'10월'!AO101+'11월'!AO101+'12월'!AO101</f>
        <v>0</v>
      </c>
      <c r="E135" s="908">
        <f>'1월'!AP101+'2월'!AP101+'3월'!AP101+'4월'!AP101+'5월'!AP101+'6월'!AP101+'7월'!AP101+'8월'!AP101+'9월'!AP101+'10월'!AP101+'11월'!AP101+'12월'!AP101</f>
        <v>0</v>
      </c>
      <c r="F135" s="908">
        <f>'1월'!AQ101+'2월'!AQ101+'3월'!AQ101+'4월'!AQ101+'5월'!AQ101+'6월'!AQ101+'7월'!AQ101+'8월'!AQ101+'9월'!AQ101+'10월'!AQ101+'11월'!AQ101+'12월'!AQ101</f>
        <v>0</v>
      </c>
      <c r="G135" s="908">
        <f>'1월'!AR101+'2월'!AR101+'3월'!AR101+'4월'!AR101+'5월'!AR101+'6월'!AR101+'7월'!AR101+'8월'!AR101+'9월'!AR101+'10월'!AR101+'11월'!AR101+'12월'!AR101</f>
        <v>0</v>
      </c>
      <c r="H135" s="908">
        <f>'1월'!AS101+'2월'!AS101+'3월'!AS101+'4월'!AS101+'5월'!AS101+'6월'!AS101+'7월'!AS101+'8월'!AS101+'9월'!AS101+'10월'!AS101+'11월'!AS101+'12월'!AS101</f>
        <v>0</v>
      </c>
      <c r="I135" s="908">
        <f>'1월'!AT101+'2월'!AT101+'3월'!AT101+'4월'!AT101+'5월'!AT101+'6월'!AT101+'7월'!AT101+'8월'!AT101+'9월'!AT101+'10월'!AT101+'11월'!AT101+'12월'!AT101</f>
        <v>0</v>
      </c>
      <c r="J135" s="908">
        <f>'1월'!AU101+'2월'!AU101+'3월'!AU101+'4월'!AU101+'5월'!AU101+'6월'!AU101+'7월'!AU101+'8월'!AU101+'9월'!AU101+'10월'!AU101+'11월'!AU101+'12월'!AU101</f>
        <v>0</v>
      </c>
      <c r="K135" s="908">
        <f>'1월'!AV101+'2월'!AV101+'3월'!AV101+'4월'!AV101+'5월'!AV101+'6월'!AV101+'7월'!AV101+'8월'!AV101+'9월'!AV101+'10월'!AV101+'11월'!AV101+'12월'!AV101</f>
        <v>0</v>
      </c>
      <c r="L135" s="908">
        <f>'1월'!AW101+'2월'!AW101+'3월'!AW101+'4월'!AW101+'5월'!AW101+'6월'!AW101+'7월'!AW101+'8월'!AW101+'9월'!AW101+'10월'!AW101+'11월'!AW101+'12월'!AW101</f>
        <v>0</v>
      </c>
      <c r="M135" s="908">
        <f>'1월'!AX101+'2월'!AX101+'3월'!AX101+'4월'!AX101+'5월'!AX101+'6월'!AX101+'7월'!AX101+'8월'!AX101+'9월'!AX101+'10월'!AX101+'11월'!AX101+'12월'!AX101</f>
        <v>0</v>
      </c>
      <c r="N135" s="908">
        <f>'1월'!AY101+'2월'!AY101+'3월'!AY101+'4월'!AY101+'5월'!AY101+'6월'!AY101+'7월'!AY101+'8월'!AY101+'9월'!AY101+'10월'!AY101+'11월'!AY101+'12월'!AY101</f>
        <v>0</v>
      </c>
      <c r="O135" s="908">
        <f>'1월'!AZ101+'2월'!AZ101+'3월'!AZ101+'4월'!AZ101+'5월'!AZ101+'6월'!AZ101+'7월'!AZ101+'8월'!AZ101+'9월'!AZ101+'10월'!AZ101+'11월'!AZ101+'12월'!AZ101</f>
        <v>0</v>
      </c>
      <c r="P135" s="908">
        <f>'1월'!BA101+'2월'!BA101+'3월'!BA101+'4월'!BA101+'5월'!BA101+'6월'!BA101+'7월'!BA101+'8월'!BA101+'9월'!BA101+'10월'!BA101+'11월'!BA101+'12월'!BA101</f>
        <v>0</v>
      </c>
      <c r="Q135" s="908">
        <f>'1월'!BB101+'2월'!BB101+'3월'!BB101+'4월'!BB101+'5월'!BB101+'6월'!BB101+'7월'!BB101+'8월'!BB101+'9월'!BB101+'10월'!BB101+'11월'!BB101+'12월'!BB101</f>
        <v>0</v>
      </c>
      <c r="R135" s="908">
        <f>'1월'!BC101+'2월'!BC101+'3월'!BC101+'4월'!BC101+'5월'!BC101+'6월'!BC101+'7월'!BC101+'8월'!BC101+'9월'!BC101+'10월'!BC101+'11월'!BC101+'12월'!BC101</f>
        <v>0</v>
      </c>
      <c r="S135" s="908">
        <f>'1월'!BD101+'2월'!BD101+'3월'!BD101+'4월'!BD101+'5월'!BD101+'6월'!BD101+'7월'!BD101+'8월'!BD101+'9월'!BD101+'10월'!BD101+'11월'!BD101+'12월'!BD101</f>
        <v>0</v>
      </c>
      <c r="T135" s="908">
        <f>'1월'!BE101+'2월'!BE101+'3월'!BE101+'4월'!BE101+'5월'!BE101+'6월'!BE101+'7월'!BE101+'8월'!BE101+'9월'!BE101+'10월'!BE101+'11월'!BE101+'12월'!BE101</f>
        <v>0</v>
      </c>
      <c r="U135" s="908">
        <f t="shared" si="10"/>
        <v>0</v>
      </c>
      <c r="V135" s="61"/>
      <c r="W135" s="63"/>
    </row>
    <row r="136" spans="1:23" hidden="1">
      <c r="A136" s="220" t="s">
        <v>1369</v>
      </c>
      <c r="B136" s="908">
        <f>'1월'!AM102+'2월'!AM102+'3월'!AM102+'4월'!AM102+'5월'!AM102+'6월'!AM102+'7월'!AM102+'8월'!AM102+'9월'!AM102+'10월'!AM102+'11월'!AM102+'12월'!AM102</f>
        <v>0</v>
      </c>
      <c r="C136" s="908">
        <f>'1월'!AN102+'2월'!AN102+'3월'!AN102+'4월'!AN102+'5월'!AN102+'6월'!AN102+'7월'!AN102+'8월'!AN102+'9월'!AN102+'10월'!AN102+'11월'!AN102+'12월'!AN102</f>
        <v>0</v>
      </c>
      <c r="D136" s="908">
        <f>'1월'!AO102+'2월'!AO102+'3월'!AO102+'4월'!AO102+'5월'!AO102+'6월'!AO102+'7월'!AO102+'8월'!AO102+'9월'!AO102+'10월'!AO102+'11월'!AO102+'12월'!AO102</f>
        <v>0</v>
      </c>
      <c r="E136" s="908">
        <f>'1월'!AP102+'2월'!AP102+'3월'!AP102+'4월'!AP102+'5월'!AP102+'6월'!AP102+'7월'!AP102+'8월'!AP102+'9월'!AP102+'10월'!AP102+'11월'!AP102+'12월'!AP102</f>
        <v>0</v>
      </c>
      <c r="F136" s="908">
        <f>'1월'!AQ102+'2월'!AQ102+'3월'!AQ102+'4월'!AQ102+'5월'!AQ102+'6월'!AQ102+'7월'!AQ102+'8월'!AQ102+'9월'!AQ102+'10월'!AQ102+'11월'!AQ102+'12월'!AQ102</f>
        <v>0</v>
      </c>
      <c r="G136" s="908">
        <f>'1월'!AR102+'2월'!AR102+'3월'!AR102+'4월'!AR102+'5월'!AR102+'6월'!AR102+'7월'!AR102+'8월'!AR102+'9월'!AR102+'10월'!AR102+'11월'!AR102+'12월'!AR102</f>
        <v>0</v>
      </c>
      <c r="H136" s="908">
        <f>'1월'!AS102+'2월'!AS102+'3월'!AS102+'4월'!AS102+'5월'!AS102+'6월'!AS102+'7월'!AS102+'8월'!AS102+'9월'!AS102+'10월'!AS102+'11월'!AS102+'12월'!AS102</f>
        <v>0</v>
      </c>
      <c r="I136" s="908">
        <f>'1월'!AT102+'2월'!AT102+'3월'!AT102+'4월'!AT102+'5월'!AT102+'6월'!AT102+'7월'!AT102+'8월'!AT102+'9월'!AT102+'10월'!AT102+'11월'!AT102+'12월'!AT102</f>
        <v>0</v>
      </c>
      <c r="J136" s="908">
        <f>'1월'!AU102+'2월'!AU102+'3월'!AU102+'4월'!AU102+'5월'!AU102+'6월'!AU102+'7월'!AU102+'8월'!AU102+'9월'!AU102+'10월'!AU102+'11월'!AU102+'12월'!AU102</f>
        <v>0</v>
      </c>
      <c r="K136" s="908">
        <f>'1월'!AV102+'2월'!AV102+'3월'!AV102+'4월'!AV102+'5월'!AV102+'6월'!AV102+'7월'!AV102+'8월'!AV102+'9월'!AV102+'10월'!AV102+'11월'!AV102+'12월'!AV102</f>
        <v>0</v>
      </c>
      <c r="L136" s="908">
        <f>'1월'!AW102+'2월'!AW102+'3월'!AW102+'4월'!AW102+'5월'!AW102+'6월'!AW102+'7월'!AW102+'8월'!AW102+'9월'!AW102+'10월'!AW102+'11월'!AW102+'12월'!AW102</f>
        <v>0</v>
      </c>
      <c r="M136" s="908">
        <f>'1월'!AX102+'2월'!AX102+'3월'!AX102+'4월'!AX102+'5월'!AX102+'6월'!AX102+'7월'!AX102+'8월'!AX102+'9월'!AX102+'10월'!AX102+'11월'!AX102+'12월'!AX102</f>
        <v>0</v>
      </c>
      <c r="N136" s="908">
        <f>'1월'!AY102+'2월'!AY102+'3월'!AY102+'4월'!AY102+'5월'!AY102+'6월'!AY102+'7월'!AY102+'8월'!AY102+'9월'!AY102+'10월'!AY102+'11월'!AY102+'12월'!AY102</f>
        <v>0</v>
      </c>
      <c r="O136" s="908">
        <f>'1월'!AZ102+'2월'!AZ102+'3월'!AZ102+'4월'!AZ102+'5월'!AZ102+'6월'!AZ102+'7월'!AZ102+'8월'!AZ102+'9월'!AZ102+'10월'!AZ102+'11월'!AZ102+'12월'!AZ102</f>
        <v>0</v>
      </c>
      <c r="P136" s="908">
        <f>'1월'!BA102+'2월'!BA102+'3월'!BA102+'4월'!BA102+'5월'!BA102+'6월'!BA102+'7월'!BA102+'8월'!BA102+'9월'!BA102+'10월'!BA102+'11월'!BA102+'12월'!BA102</f>
        <v>0</v>
      </c>
      <c r="Q136" s="908">
        <f>'1월'!BB102+'2월'!BB102+'3월'!BB102+'4월'!BB102+'5월'!BB102+'6월'!BB102+'7월'!BB102+'8월'!BB102+'9월'!BB102+'10월'!BB102+'11월'!BB102+'12월'!BB102</f>
        <v>0</v>
      </c>
      <c r="R136" s="908">
        <f>'1월'!BC102+'2월'!BC102+'3월'!BC102+'4월'!BC102+'5월'!BC102+'6월'!BC102+'7월'!BC102+'8월'!BC102+'9월'!BC102+'10월'!BC102+'11월'!BC102+'12월'!BC102</f>
        <v>0</v>
      </c>
      <c r="S136" s="908">
        <f>'1월'!BD102+'2월'!BD102+'3월'!BD102+'4월'!BD102+'5월'!BD102+'6월'!BD102+'7월'!BD102+'8월'!BD102+'9월'!BD102+'10월'!BD102+'11월'!BD102+'12월'!BD102</f>
        <v>0</v>
      </c>
      <c r="T136" s="908">
        <f>'1월'!BE102+'2월'!BE102+'3월'!BE102+'4월'!BE102+'5월'!BE102+'6월'!BE102+'7월'!BE102+'8월'!BE102+'9월'!BE102+'10월'!BE102+'11월'!BE102+'12월'!BE102</f>
        <v>0</v>
      </c>
      <c r="U136" s="908">
        <f t="shared" si="10"/>
        <v>0</v>
      </c>
      <c r="V136" s="61"/>
      <c r="W136" s="63"/>
    </row>
    <row r="137" spans="1:23" hidden="1">
      <c r="A137" s="220" t="s">
        <v>283</v>
      </c>
      <c r="B137" s="908">
        <f>'1월'!AM103+'2월'!AM103+'3월'!AM103+'4월'!AM103+'5월'!AM103+'6월'!AM103+'7월'!AM103+'8월'!AM103+'9월'!AM103+'10월'!AM103+'11월'!AM103+'12월'!AM103</f>
        <v>0</v>
      </c>
      <c r="C137" s="908">
        <f>'1월'!AN103+'2월'!AN103+'3월'!AN103+'4월'!AN103+'5월'!AN103+'6월'!AN103+'7월'!AN103+'8월'!AN103+'9월'!AN103+'10월'!AN103+'11월'!AN103+'12월'!AN103</f>
        <v>0</v>
      </c>
      <c r="D137" s="908">
        <f>'1월'!AO103+'2월'!AO103+'3월'!AO103+'4월'!AO103+'5월'!AO103+'6월'!AO103+'7월'!AO103+'8월'!AO103+'9월'!AO103+'10월'!AO103+'11월'!AO103+'12월'!AO103</f>
        <v>1</v>
      </c>
      <c r="E137" s="908">
        <f>'1월'!AP103+'2월'!AP103+'3월'!AP103+'4월'!AP103+'5월'!AP103+'6월'!AP103+'7월'!AP103+'8월'!AP103+'9월'!AP103+'10월'!AP103+'11월'!AP103+'12월'!AP103</f>
        <v>0</v>
      </c>
      <c r="F137" s="908">
        <f>'1월'!AQ103+'2월'!AQ103+'3월'!AQ103+'4월'!AQ103+'5월'!AQ103+'6월'!AQ103+'7월'!AQ103+'8월'!AQ103+'9월'!AQ103+'10월'!AQ103+'11월'!AQ103+'12월'!AQ103</f>
        <v>0</v>
      </c>
      <c r="G137" s="908">
        <f>'1월'!AR103+'2월'!AR103+'3월'!AR103+'4월'!AR103+'5월'!AR103+'6월'!AR103+'7월'!AR103+'8월'!AR103+'9월'!AR103+'10월'!AR103+'11월'!AR103+'12월'!AR103</f>
        <v>0</v>
      </c>
      <c r="H137" s="908">
        <f>'1월'!AS103+'2월'!AS103+'3월'!AS103+'4월'!AS103+'5월'!AS103+'6월'!AS103+'7월'!AS103+'8월'!AS103+'9월'!AS103+'10월'!AS103+'11월'!AS103+'12월'!AS103</f>
        <v>0</v>
      </c>
      <c r="I137" s="908">
        <f>'1월'!AT103+'2월'!AT103+'3월'!AT103+'4월'!AT103+'5월'!AT103+'6월'!AT103+'7월'!AT103+'8월'!AT103+'9월'!AT103+'10월'!AT103+'11월'!AT103+'12월'!AT103</f>
        <v>0</v>
      </c>
      <c r="J137" s="908">
        <f>'1월'!AU103+'2월'!AU103+'3월'!AU103+'4월'!AU103+'5월'!AU103+'6월'!AU103+'7월'!AU103+'8월'!AU103+'9월'!AU103+'10월'!AU103+'11월'!AU103+'12월'!AU103</f>
        <v>0</v>
      </c>
      <c r="K137" s="908">
        <f>'1월'!AV103+'2월'!AV103+'3월'!AV103+'4월'!AV103+'5월'!AV103+'6월'!AV103+'7월'!AV103+'8월'!AV103+'9월'!AV103+'10월'!AV103+'11월'!AV103+'12월'!AV103</f>
        <v>0</v>
      </c>
      <c r="L137" s="908">
        <f>'1월'!AW103+'2월'!AW103+'3월'!AW103+'4월'!AW103+'5월'!AW103+'6월'!AW103+'7월'!AW103+'8월'!AW103+'9월'!AW103+'10월'!AW103+'11월'!AW103+'12월'!AW103</f>
        <v>0</v>
      </c>
      <c r="M137" s="908">
        <f>'1월'!AX103+'2월'!AX103+'3월'!AX103+'4월'!AX103+'5월'!AX103+'6월'!AX103+'7월'!AX103+'8월'!AX103+'9월'!AX103+'10월'!AX103+'11월'!AX103+'12월'!AX103</f>
        <v>0</v>
      </c>
      <c r="N137" s="908">
        <f>'1월'!AY103+'2월'!AY103+'3월'!AY103+'4월'!AY103+'5월'!AY103+'6월'!AY103+'7월'!AY103+'8월'!AY103+'9월'!AY103+'10월'!AY103+'11월'!AY103+'12월'!AY103</f>
        <v>0</v>
      </c>
      <c r="O137" s="908">
        <f>'1월'!AZ103+'2월'!AZ103+'3월'!AZ103+'4월'!AZ103+'5월'!AZ103+'6월'!AZ103+'7월'!AZ103+'8월'!AZ103+'9월'!AZ103+'10월'!AZ103+'11월'!AZ103+'12월'!AZ103</f>
        <v>0</v>
      </c>
      <c r="P137" s="908">
        <f>'1월'!BA103+'2월'!BA103+'3월'!BA103+'4월'!BA103+'5월'!BA103+'6월'!BA103+'7월'!BA103+'8월'!BA103+'9월'!BA103+'10월'!BA103+'11월'!BA103+'12월'!BA103</f>
        <v>0</v>
      </c>
      <c r="Q137" s="908">
        <f>'1월'!BB103+'2월'!BB103+'3월'!BB103+'4월'!BB103+'5월'!BB103+'6월'!BB103+'7월'!BB103+'8월'!BB103+'9월'!BB103+'10월'!BB103+'11월'!BB103+'12월'!BB103</f>
        <v>0</v>
      </c>
      <c r="R137" s="908">
        <f>'1월'!BC103+'2월'!BC103+'3월'!BC103+'4월'!BC103+'5월'!BC103+'6월'!BC103+'7월'!BC103+'8월'!BC103+'9월'!BC103+'10월'!BC103+'11월'!BC103+'12월'!BC103</f>
        <v>0</v>
      </c>
      <c r="S137" s="908">
        <f>'1월'!BD103+'2월'!BD103+'3월'!BD103+'4월'!BD103+'5월'!BD103+'6월'!BD103+'7월'!BD103+'8월'!BD103+'9월'!BD103+'10월'!BD103+'11월'!BD103+'12월'!BD103</f>
        <v>1</v>
      </c>
      <c r="T137" s="908">
        <f>'1월'!BE103+'2월'!BE103+'3월'!BE103+'4월'!BE103+'5월'!BE103+'6월'!BE103+'7월'!BE103+'8월'!BE103+'9월'!BE103+'10월'!BE103+'11월'!BE103+'12월'!BE103</f>
        <v>0</v>
      </c>
      <c r="U137" s="908">
        <f t="shared" si="10"/>
        <v>2</v>
      </c>
      <c r="V137" s="61"/>
      <c r="W137" s="63"/>
    </row>
    <row r="138" spans="1:23" hidden="1">
      <c r="A138" s="220" t="s">
        <v>284</v>
      </c>
      <c r="B138" s="908">
        <f>'1월'!AM104+'2월'!AM104+'3월'!AM104+'4월'!AM104+'5월'!AM104+'6월'!AM104+'7월'!AM104+'8월'!AM104+'9월'!AM104+'10월'!AM104+'11월'!AM104+'12월'!AM104</f>
        <v>0</v>
      </c>
      <c r="C138" s="908">
        <f>'1월'!AN104+'2월'!AN104+'3월'!AN104+'4월'!AN104+'5월'!AN104+'6월'!AN104+'7월'!AN104+'8월'!AN104+'9월'!AN104+'10월'!AN104+'11월'!AN104+'12월'!AN104</f>
        <v>0</v>
      </c>
      <c r="D138" s="908">
        <f>'1월'!AO104+'2월'!AO104+'3월'!AO104+'4월'!AO104+'5월'!AO104+'6월'!AO104+'7월'!AO104+'8월'!AO104+'9월'!AO104+'10월'!AO104+'11월'!AO104+'12월'!AO104</f>
        <v>1</v>
      </c>
      <c r="E138" s="908">
        <f>'1월'!AP104+'2월'!AP104+'3월'!AP104+'4월'!AP104+'5월'!AP104+'6월'!AP104+'7월'!AP104+'8월'!AP104+'9월'!AP104+'10월'!AP104+'11월'!AP104+'12월'!AP104</f>
        <v>0</v>
      </c>
      <c r="F138" s="908">
        <f>'1월'!AQ104+'2월'!AQ104+'3월'!AQ104+'4월'!AQ104+'5월'!AQ104+'6월'!AQ104+'7월'!AQ104+'8월'!AQ104+'9월'!AQ104+'10월'!AQ104+'11월'!AQ104+'12월'!AQ104</f>
        <v>0</v>
      </c>
      <c r="G138" s="908">
        <f>'1월'!AR104+'2월'!AR104+'3월'!AR104+'4월'!AR104+'5월'!AR104+'6월'!AR104+'7월'!AR104+'8월'!AR104+'9월'!AR104+'10월'!AR104+'11월'!AR104+'12월'!AR104</f>
        <v>0</v>
      </c>
      <c r="H138" s="908">
        <f>'1월'!AS104+'2월'!AS104+'3월'!AS104+'4월'!AS104+'5월'!AS104+'6월'!AS104+'7월'!AS104+'8월'!AS104+'9월'!AS104+'10월'!AS104+'11월'!AS104+'12월'!AS104</f>
        <v>0</v>
      </c>
      <c r="I138" s="908">
        <f>'1월'!AT104+'2월'!AT104+'3월'!AT104+'4월'!AT104+'5월'!AT104+'6월'!AT104+'7월'!AT104+'8월'!AT104+'9월'!AT104+'10월'!AT104+'11월'!AT104+'12월'!AT104</f>
        <v>0</v>
      </c>
      <c r="J138" s="908">
        <f>'1월'!AU104+'2월'!AU104+'3월'!AU104+'4월'!AU104+'5월'!AU104+'6월'!AU104+'7월'!AU104+'8월'!AU104+'9월'!AU104+'10월'!AU104+'11월'!AU104+'12월'!AU104</f>
        <v>1</v>
      </c>
      <c r="K138" s="908">
        <f>'1월'!AV104+'2월'!AV104+'3월'!AV104+'4월'!AV104+'5월'!AV104+'6월'!AV104+'7월'!AV104+'8월'!AV104+'9월'!AV104+'10월'!AV104+'11월'!AV104+'12월'!AV104</f>
        <v>0</v>
      </c>
      <c r="L138" s="908">
        <f>'1월'!AW104+'2월'!AW104+'3월'!AW104+'4월'!AW104+'5월'!AW104+'6월'!AW104+'7월'!AW104+'8월'!AW104+'9월'!AW104+'10월'!AW104+'11월'!AW104+'12월'!AW104</f>
        <v>0</v>
      </c>
      <c r="M138" s="908">
        <f>'1월'!AX104+'2월'!AX104+'3월'!AX104+'4월'!AX104+'5월'!AX104+'6월'!AX104+'7월'!AX104+'8월'!AX104+'9월'!AX104+'10월'!AX104+'11월'!AX104+'12월'!AX104</f>
        <v>0</v>
      </c>
      <c r="N138" s="908">
        <f>'1월'!AY104+'2월'!AY104+'3월'!AY104+'4월'!AY104+'5월'!AY104+'6월'!AY104+'7월'!AY104+'8월'!AY104+'9월'!AY104+'10월'!AY104+'11월'!AY104+'12월'!AY104</f>
        <v>0</v>
      </c>
      <c r="O138" s="908">
        <f>'1월'!AZ104+'2월'!AZ104+'3월'!AZ104+'4월'!AZ104+'5월'!AZ104+'6월'!AZ104+'7월'!AZ104+'8월'!AZ104+'9월'!AZ104+'10월'!AZ104+'11월'!AZ104+'12월'!AZ104</f>
        <v>0</v>
      </c>
      <c r="P138" s="908">
        <f>'1월'!BA104+'2월'!BA104+'3월'!BA104+'4월'!BA104+'5월'!BA104+'6월'!BA104+'7월'!BA104+'8월'!BA104+'9월'!BA104+'10월'!BA104+'11월'!BA104+'12월'!BA104</f>
        <v>0</v>
      </c>
      <c r="Q138" s="908">
        <f>'1월'!BB104+'2월'!BB104+'3월'!BB104+'4월'!BB104+'5월'!BB104+'6월'!BB104+'7월'!BB104+'8월'!BB104+'9월'!BB104+'10월'!BB104+'11월'!BB104+'12월'!BB104</f>
        <v>0</v>
      </c>
      <c r="R138" s="908">
        <f>'1월'!BC104+'2월'!BC104+'3월'!BC104+'4월'!BC104+'5월'!BC104+'6월'!BC104+'7월'!BC104+'8월'!BC104+'9월'!BC104+'10월'!BC104+'11월'!BC104+'12월'!BC104</f>
        <v>0</v>
      </c>
      <c r="S138" s="908">
        <f>'1월'!BD104+'2월'!BD104+'3월'!BD104+'4월'!BD104+'5월'!BD104+'6월'!BD104+'7월'!BD104+'8월'!BD104+'9월'!BD104+'10월'!BD104+'11월'!BD104+'12월'!BD104</f>
        <v>1</v>
      </c>
      <c r="T138" s="908">
        <f>'1월'!BE104+'2월'!BE104+'3월'!BE104+'4월'!BE104+'5월'!BE104+'6월'!BE104+'7월'!BE104+'8월'!BE104+'9월'!BE104+'10월'!BE104+'11월'!BE104+'12월'!BE104</f>
        <v>0</v>
      </c>
      <c r="U138" s="908">
        <f t="shared" si="10"/>
        <v>3</v>
      </c>
      <c r="V138" s="61"/>
      <c r="W138" s="63"/>
    </row>
    <row r="139" spans="1:23" hidden="1">
      <c r="A139" s="220" t="s">
        <v>285</v>
      </c>
      <c r="B139" s="908">
        <f>'1월'!AM105+'2월'!AM105+'3월'!AM105+'4월'!AM105+'5월'!AM105+'6월'!AM105+'7월'!AM105+'8월'!AM105+'9월'!AM105+'10월'!AM105+'11월'!AM105+'12월'!AM105</f>
        <v>1</v>
      </c>
      <c r="C139" s="908">
        <f>'1월'!AN105+'2월'!AN105+'3월'!AN105+'4월'!AN105+'5월'!AN105+'6월'!AN105+'7월'!AN105+'8월'!AN105+'9월'!AN105+'10월'!AN105+'11월'!AN105+'12월'!AN105</f>
        <v>0</v>
      </c>
      <c r="D139" s="908">
        <f>'1월'!AO105+'2월'!AO105+'3월'!AO105+'4월'!AO105+'5월'!AO105+'6월'!AO105+'7월'!AO105+'8월'!AO105+'9월'!AO105+'10월'!AO105+'11월'!AO105+'12월'!AO105</f>
        <v>1</v>
      </c>
      <c r="E139" s="908">
        <f>'1월'!AP105+'2월'!AP105+'3월'!AP105+'4월'!AP105+'5월'!AP105+'6월'!AP105+'7월'!AP105+'8월'!AP105+'9월'!AP105+'10월'!AP105+'11월'!AP105+'12월'!AP105</f>
        <v>0</v>
      </c>
      <c r="F139" s="908">
        <f>'1월'!AQ105+'2월'!AQ105+'3월'!AQ105+'4월'!AQ105+'5월'!AQ105+'6월'!AQ105+'7월'!AQ105+'8월'!AQ105+'9월'!AQ105+'10월'!AQ105+'11월'!AQ105+'12월'!AQ105</f>
        <v>0</v>
      </c>
      <c r="G139" s="908">
        <f>'1월'!AR105+'2월'!AR105+'3월'!AR105+'4월'!AR105+'5월'!AR105+'6월'!AR105+'7월'!AR105+'8월'!AR105+'9월'!AR105+'10월'!AR105+'11월'!AR105+'12월'!AR105</f>
        <v>0</v>
      </c>
      <c r="H139" s="908">
        <f>'1월'!AS105+'2월'!AS105+'3월'!AS105+'4월'!AS105+'5월'!AS105+'6월'!AS105+'7월'!AS105+'8월'!AS105+'9월'!AS105+'10월'!AS105+'11월'!AS105+'12월'!AS105</f>
        <v>0</v>
      </c>
      <c r="I139" s="908">
        <f>'1월'!AT105+'2월'!AT105+'3월'!AT105+'4월'!AT105+'5월'!AT105+'6월'!AT105+'7월'!AT105+'8월'!AT105+'9월'!AT105+'10월'!AT105+'11월'!AT105+'12월'!AT105</f>
        <v>0</v>
      </c>
      <c r="J139" s="908">
        <f>'1월'!AU105+'2월'!AU105+'3월'!AU105+'4월'!AU105+'5월'!AU105+'6월'!AU105+'7월'!AU105+'8월'!AU105+'9월'!AU105+'10월'!AU105+'11월'!AU105+'12월'!AU105</f>
        <v>0</v>
      </c>
      <c r="K139" s="908">
        <f>'1월'!AV105+'2월'!AV105+'3월'!AV105+'4월'!AV105+'5월'!AV105+'6월'!AV105+'7월'!AV105+'8월'!AV105+'9월'!AV105+'10월'!AV105+'11월'!AV105+'12월'!AV105</f>
        <v>0</v>
      </c>
      <c r="L139" s="908">
        <f>'1월'!AW105+'2월'!AW105+'3월'!AW105+'4월'!AW105+'5월'!AW105+'6월'!AW105+'7월'!AW105+'8월'!AW105+'9월'!AW105+'10월'!AW105+'11월'!AW105+'12월'!AW105</f>
        <v>0</v>
      </c>
      <c r="M139" s="908">
        <f>'1월'!AX105+'2월'!AX105+'3월'!AX105+'4월'!AX105+'5월'!AX105+'6월'!AX105+'7월'!AX105+'8월'!AX105+'9월'!AX105+'10월'!AX105+'11월'!AX105+'12월'!AX105</f>
        <v>0</v>
      </c>
      <c r="N139" s="908">
        <f>'1월'!AY105+'2월'!AY105+'3월'!AY105+'4월'!AY105+'5월'!AY105+'6월'!AY105+'7월'!AY105+'8월'!AY105+'9월'!AY105+'10월'!AY105+'11월'!AY105+'12월'!AY105</f>
        <v>0</v>
      </c>
      <c r="O139" s="908">
        <f>'1월'!AZ105+'2월'!AZ105+'3월'!AZ105+'4월'!AZ105+'5월'!AZ105+'6월'!AZ105+'7월'!AZ105+'8월'!AZ105+'9월'!AZ105+'10월'!AZ105+'11월'!AZ105+'12월'!AZ105</f>
        <v>0</v>
      </c>
      <c r="P139" s="908">
        <f>'1월'!BA105+'2월'!BA105+'3월'!BA105+'4월'!BA105+'5월'!BA105+'6월'!BA105+'7월'!BA105+'8월'!BA105+'9월'!BA105+'10월'!BA105+'11월'!BA105+'12월'!BA105</f>
        <v>0</v>
      </c>
      <c r="Q139" s="908">
        <f>'1월'!BB105+'2월'!BB105+'3월'!BB105+'4월'!BB105+'5월'!BB105+'6월'!BB105+'7월'!BB105+'8월'!BB105+'9월'!BB105+'10월'!BB105+'11월'!BB105+'12월'!BB105</f>
        <v>0</v>
      </c>
      <c r="R139" s="908">
        <f>'1월'!BC105+'2월'!BC105+'3월'!BC105+'4월'!BC105+'5월'!BC105+'6월'!BC105+'7월'!BC105+'8월'!BC105+'9월'!BC105+'10월'!BC105+'11월'!BC105+'12월'!BC105</f>
        <v>0</v>
      </c>
      <c r="S139" s="908">
        <f>'1월'!BD105+'2월'!BD105+'3월'!BD105+'4월'!BD105+'5월'!BD105+'6월'!BD105+'7월'!BD105+'8월'!BD105+'9월'!BD105+'10월'!BD105+'11월'!BD105+'12월'!BD105</f>
        <v>0</v>
      </c>
      <c r="T139" s="908">
        <f>'1월'!BE105+'2월'!BE105+'3월'!BE105+'4월'!BE105+'5월'!BE105+'6월'!BE105+'7월'!BE105+'8월'!BE105+'9월'!BE105+'10월'!BE105+'11월'!BE105+'12월'!BE105</f>
        <v>0</v>
      </c>
      <c r="U139" s="908">
        <f t="shared" si="10"/>
        <v>2</v>
      </c>
      <c r="V139" s="61"/>
      <c r="W139" s="63"/>
    </row>
    <row r="140" spans="1:23" hidden="1">
      <c r="A140" s="220" t="s">
        <v>286</v>
      </c>
      <c r="B140" s="908">
        <f>'1월'!AM106+'2월'!AM106+'3월'!AM106+'4월'!AM106+'5월'!AM106+'6월'!AM106+'7월'!AM106+'8월'!AM106+'9월'!AM106+'10월'!AM106+'11월'!AM106+'12월'!AM106</f>
        <v>0</v>
      </c>
      <c r="C140" s="908">
        <f>'1월'!AN106+'2월'!AN106+'3월'!AN106+'4월'!AN106+'5월'!AN106+'6월'!AN106+'7월'!AN106+'8월'!AN106+'9월'!AN106+'10월'!AN106+'11월'!AN106+'12월'!AN106</f>
        <v>0</v>
      </c>
      <c r="D140" s="908">
        <f>'1월'!AO106+'2월'!AO106+'3월'!AO106+'4월'!AO106+'5월'!AO106+'6월'!AO106+'7월'!AO106+'8월'!AO106+'9월'!AO106+'10월'!AO106+'11월'!AO106+'12월'!AO106</f>
        <v>0</v>
      </c>
      <c r="E140" s="908">
        <f>'1월'!AP106+'2월'!AP106+'3월'!AP106+'4월'!AP106+'5월'!AP106+'6월'!AP106+'7월'!AP106+'8월'!AP106+'9월'!AP106+'10월'!AP106+'11월'!AP106+'12월'!AP106</f>
        <v>0</v>
      </c>
      <c r="F140" s="908">
        <f>'1월'!AQ106+'2월'!AQ106+'3월'!AQ106+'4월'!AQ106+'5월'!AQ106+'6월'!AQ106+'7월'!AQ106+'8월'!AQ106+'9월'!AQ106+'10월'!AQ106+'11월'!AQ106+'12월'!AQ106</f>
        <v>0</v>
      </c>
      <c r="G140" s="908">
        <f>'1월'!AR106+'2월'!AR106+'3월'!AR106+'4월'!AR106+'5월'!AR106+'6월'!AR106+'7월'!AR106+'8월'!AR106+'9월'!AR106+'10월'!AR106+'11월'!AR106+'12월'!AR106</f>
        <v>0</v>
      </c>
      <c r="H140" s="908">
        <f>'1월'!AS106+'2월'!AS106+'3월'!AS106+'4월'!AS106+'5월'!AS106+'6월'!AS106+'7월'!AS106+'8월'!AS106+'9월'!AS106+'10월'!AS106+'11월'!AS106+'12월'!AS106</f>
        <v>0</v>
      </c>
      <c r="I140" s="908">
        <f>'1월'!AT106+'2월'!AT106+'3월'!AT106+'4월'!AT106+'5월'!AT106+'6월'!AT106+'7월'!AT106+'8월'!AT106+'9월'!AT106+'10월'!AT106+'11월'!AT106+'12월'!AT106</f>
        <v>0</v>
      </c>
      <c r="J140" s="908">
        <f>'1월'!AU106+'2월'!AU106+'3월'!AU106+'4월'!AU106+'5월'!AU106+'6월'!AU106+'7월'!AU106+'8월'!AU106+'9월'!AU106+'10월'!AU106+'11월'!AU106+'12월'!AU106</f>
        <v>0</v>
      </c>
      <c r="K140" s="908">
        <f>'1월'!AV106+'2월'!AV106+'3월'!AV106+'4월'!AV106+'5월'!AV106+'6월'!AV106+'7월'!AV106+'8월'!AV106+'9월'!AV106+'10월'!AV106+'11월'!AV106+'12월'!AV106</f>
        <v>0</v>
      </c>
      <c r="L140" s="908">
        <f>'1월'!AW106+'2월'!AW106+'3월'!AW106+'4월'!AW106+'5월'!AW106+'6월'!AW106+'7월'!AW106+'8월'!AW106+'9월'!AW106+'10월'!AW106+'11월'!AW106+'12월'!AW106</f>
        <v>0</v>
      </c>
      <c r="M140" s="908">
        <f>'1월'!AX106+'2월'!AX106+'3월'!AX106+'4월'!AX106+'5월'!AX106+'6월'!AX106+'7월'!AX106+'8월'!AX106+'9월'!AX106+'10월'!AX106+'11월'!AX106+'12월'!AX106</f>
        <v>0</v>
      </c>
      <c r="N140" s="908">
        <f>'1월'!AY106+'2월'!AY106+'3월'!AY106+'4월'!AY106+'5월'!AY106+'6월'!AY106+'7월'!AY106+'8월'!AY106+'9월'!AY106+'10월'!AY106+'11월'!AY106+'12월'!AY106</f>
        <v>0</v>
      </c>
      <c r="O140" s="908">
        <f>'1월'!AZ106+'2월'!AZ106+'3월'!AZ106+'4월'!AZ106+'5월'!AZ106+'6월'!AZ106+'7월'!AZ106+'8월'!AZ106+'9월'!AZ106+'10월'!AZ106+'11월'!AZ106+'12월'!AZ106</f>
        <v>0</v>
      </c>
      <c r="P140" s="908">
        <f>'1월'!BA106+'2월'!BA106+'3월'!BA106+'4월'!BA106+'5월'!BA106+'6월'!BA106+'7월'!BA106+'8월'!BA106+'9월'!BA106+'10월'!BA106+'11월'!BA106+'12월'!BA106</f>
        <v>0</v>
      </c>
      <c r="Q140" s="908">
        <f>'1월'!BB106+'2월'!BB106+'3월'!BB106+'4월'!BB106+'5월'!BB106+'6월'!BB106+'7월'!BB106+'8월'!BB106+'9월'!BB106+'10월'!BB106+'11월'!BB106+'12월'!BB106</f>
        <v>0</v>
      </c>
      <c r="R140" s="908">
        <f>'1월'!BC106+'2월'!BC106+'3월'!BC106+'4월'!BC106+'5월'!BC106+'6월'!BC106+'7월'!BC106+'8월'!BC106+'9월'!BC106+'10월'!BC106+'11월'!BC106+'12월'!BC106</f>
        <v>0</v>
      </c>
      <c r="S140" s="908">
        <f>'1월'!BD106+'2월'!BD106+'3월'!BD106+'4월'!BD106+'5월'!BD106+'6월'!BD106+'7월'!BD106+'8월'!BD106+'9월'!BD106+'10월'!BD106+'11월'!BD106+'12월'!BD106</f>
        <v>0</v>
      </c>
      <c r="T140" s="908">
        <f>'1월'!BE106+'2월'!BE106+'3월'!BE106+'4월'!BE106+'5월'!BE106+'6월'!BE106+'7월'!BE106+'8월'!BE106+'9월'!BE106+'10월'!BE106+'11월'!BE106+'12월'!BE106</f>
        <v>0</v>
      </c>
      <c r="U140" s="908">
        <f t="shared" si="10"/>
        <v>0</v>
      </c>
      <c r="V140" s="61"/>
      <c r="W140" s="63"/>
    </row>
    <row r="141" spans="1:23" hidden="1">
      <c r="A141" s="220" t="s">
        <v>854</v>
      </c>
      <c r="B141" s="908">
        <f>'1월'!AM107+'2월'!AM107+'3월'!AM107+'4월'!AM107+'5월'!AM107+'6월'!AM107+'7월'!AM107+'8월'!AM107+'9월'!AM107+'10월'!AM107+'11월'!AM107+'12월'!AM107</f>
        <v>0</v>
      </c>
      <c r="C141" s="908">
        <f>'1월'!AN107+'2월'!AN107+'3월'!AN107+'4월'!AN107+'5월'!AN107+'6월'!AN107+'7월'!AN107+'8월'!AN107+'9월'!AN107+'10월'!AN107+'11월'!AN107+'12월'!AN107</f>
        <v>0</v>
      </c>
      <c r="D141" s="908">
        <f>'1월'!AO107+'2월'!AO107+'3월'!AO107+'4월'!AO107+'5월'!AO107+'6월'!AO107+'7월'!AO107+'8월'!AO107+'9월'!AO107+'10월'!AO107+'11월'!AO107+'12월'!AO107</f>
        <v>0</v>
      </c>
      <c r="E141" s="908">
        <f>'1월'!AP107+'2월'!AP107+'3월'!AP107+'4월'!AP107+'5월'!AP107+'6월'!AP107+'7월'!AP107+'8월'!AP107+'9월'!AP107+'10월'!AP107+'11월'!AP107+'12월'!AP107</f>
        <v>0</v>
      </c>
      <c r="F141" s="908">
        <f>'1월'!AQ107+'2월'!AQ107+'3월'!AQ107+'4월'!AQ107+'5월'!AQ107+'6월'!AQ107+'7월'!AQ107+'8월'!AQ107+'9월'!AQ107+'10월'!AQ107+'11월'!AQ107+'12월'!AQ107</f>
        <v>0</v>
      </c>
      <c r="G141" s="908">
        <f>'1월'!AR107+'2월'!AR107+'3월'!AR107+'4월'!AR107+'5월'!AR107+'6월'!AR107+'7월'!AR107+'8월'!AR107+'9월'!AR107+'10월'!AR107+'11월'!AR107+'12월'!AR107</f>
        <v>0</v>
      </c>
      <c r="H141" s="908">
        <f>'1월'!AS107+'2월'!AS107+'3월'!AS107+'4월'!AS107+'5월'!AS107+'6월'!AS107+'7월'!AS107+'8월'!AS107+'9월'!AS107+'10월'!AS107+'11월'!AS107+'12월'!AS107</f>
        <v>0</v>
      </c>
      <c r="I141" s="908">
        <f>'1월'!AT107+'2월'!AT107+'3월'!AT107+'4월'!AT107+'5월'!AT107+'6월'!AT107+'7월'!AT107+'8월'!AT107+'9월'!AT107+'10월'!AT107+'11월'!AT107+'12월'!AT107</f>
        <v>0</v>
      </c>
      <c r="J141" s="908">
        <f>'1월'!AU107+'2월'!AU107+'3월'!AU107+'4월'!AU107+'5월'!AU107+'6월'!AU107+'7월'!AU107+'8월'!AU107+'9월'!AU107+'10월'!AU107+'11월'!AU107+'12월'!AU107</f>
        <v>0</v>
      </c>
      <c r="K141" s="908">
        <f>'1월'!AV107+'2월'!AV107+'3월'!AV107+'4월'!AV107+'5월'!AV107+'6월'!AV107+'7월'!AV107+'8월'!AV107+'9월'!AV107+'10월'!AV107+'11월'!AV107+'12월'!AV107</f>
        <v>0</v>
      </c>
      <c r="L141" s="908">
        <f>'1월'!AW107+'2월'!AW107+'3월'!AW107+'4월'!AW107+'5월'!AW107+'6월'!AW107+'7월'!AW107+'8월'!AW107+'9월'!AW107+'10월'!AW107+'11월'!AW107+'12월'!AW107</f>
        <v>0</v>
      </c>
      <c r="M141" s="908">
        <f>'1월'!AX107+'2월'!AX107+'3월'!AX107+'4월'!AX107+'5월'!AX107+'6월'!AX107+'7월'!AX107+'8월'!AX107+'9월'!AX107+'10월'!AX107+'11월'!AX107+'12월'!AX107</f>
        <v>0</v>
      </c>
      <c r="N141" s="908">
        <f>'1월'!AY107+'2월'!AY107+'3월'!AY107+'4월'!AY107+'5월'!AY107+'6월'!AY107+'7월'!AY107+'8월'!AY107+'9월'!AY107+'10월'!AY107+'11월'!AY107+'12월'!AY107</f>
        <v>0</v>
      </c>
      <c r="O141" s="908">
        <f>'1월'!AZ107+'2월'!AZ107+'3월'!AZ107+'4월'!AZ107+'5월'!AZ107+'6월'!AZ107+'7월'!AZ107+'8월'!AZ107+'9월'!AZ107+'10월'!AZ107+'11월'!AZ107+'12월'!AZ107</f>
        <v>0</v>
      </c>
      <c r="P141" s="908">
        <f>'1월'!BA107+'2월'!BA107+'3월'!BA107+'4월'!BA107+'5월'!BA107+'6월'!BA107+'7월'!BA107+'8월'!BA107+'9월'!BA107+'10월'!BA107+'11월'!BA107+'12월'!BA107</f>
        <v>0</v>
      </c>
      <c r="Q141" s="908">
        <f>'1월'!BB107+'2월'!BB107+'3월'!BB107+'4월'!BB107+'5월'!BB107+'6월'!BB107+'7월'!BB107+'8월'!BB107+'9월'!BB107+'10월'!BB107+'11월'!BB107+'12월'!BB107</f>
        <v>0</v>
      </c>
      <c r="R141" s="908">
        <f>'1월'!BC107+'2월'!BC107+'3월'!BC107+'4월'!BC107+'5월'!BC107+'6월'!BC107+'7월'!BC107+'8월'!BC107+'9월'!BC107+'10월'!BC107+'11월'!BC107+'12월'!BC107</f>
        <v>0</v>
      </c>
      <c r="S141" s="908">
        <f>'1월'!BD107+'2월'!BD107+'3월'!BD107+'4월'!BD107+'5월'!BD107+'6월'!BD107+'7월'!BD107+'8월'!BD107+'9월'!BD107+'10월'!BD107+'11월'!BD107+'12월'!BD107</f>
        <v>0</v>
      </c>
      <c r="T141" s="908">
        <f>'1월'!BE107+'2월'!BE107+'3월'!BE107+'4월'!BE107+'5월'!BE107+'6월'!BE107+'7월'!BE107+'8월'!BE107+'9월'!BE107+'10월'!BE107+'11월'!BE107+'12월'!BE107</f>
        <v>0</v>
      </c>
      <c r="U141" s="908">
        <f t="shared" si="10"/>
        <v>0</v>
      </c>
      <c r="V141" s="61"/>
      <c r="W141" s="63"/>
    </row>
    <row r="142" spans="1:23" hidden="1">
      <c r="A142" s="220" t="s">
        <v>287</v>
      </c>
      <c r="B142" s="908">
        <f>'1월'!AM108+'2월'!AM108+'3월'!AM108+'4월'!AM108+'5월'!AM108+'6월'!AM108+'7월'!AM108+'8월'!AM108+'9월'!AM108+'10월'!AM108+'11월'!AM108+'12월'!AM108</f>
        <v>0</v>
      </c>
      <c r="C142" s="908">
        <f>'1월'!AN108+'2월'!AN108+'3월'!AN108+'4월'!AN108+'5월'!AN108+'6월'!AN108+'7월'!AN108+'8월'!AN108+'9월'!AN108+'10월'!AN108+'11월'!AN108+'12월'!AN108</f>
        <v>0</v>
      </c>
      <c r="D142" s="908">
        <f>'1월'!AO108+'2월'!AO108+'3월'!AO108+'4월'!AO108+'5월'!AO108+'6월'!AO108+'7월'!AO108+'8월'!AO108+'9월'!AO108+'10월'!AO108+'11월'!AO108+'12월'!AO108</f>
        <v>0</v>
      </c>
      <c r="E142" s="908">
        <f>'1월'!AP108+'2월'!AP108+'3월'!AP108+'4월'!AP108+'5월'!AP108+'6월'!AP108+'7월'!AP108+'8월'!AP108+'9월'!AP108+'10월'!AP108+'11월'!AP108+'12월'!AP108</f>
        <v>0</v>
      </c>
      <c r="F142" s="908">
        <f>'1월'!AQ108+'2월'!AQ108+'3월'!AQ108+'4월'!AQ108+'5월'!AQ108+'6월'!AQ108+'7월'!AQ108+'8월'!AQ108+'9월'!AQ108+'10월'!AQ108+'11월'!AQ108+'12월'!AQ108</f>
        <v>0</v>
      </c>
      <c r="G142" s="908">
        <f>'1월'!AR108+'2월'!AR108+'3월'!AR108+'4월'!AR108+'5월'!AR108+'6월'!AR108+'7월'!AR108+'8월'!AR108+'9월'!AR108+'10월'!AR108+'11월'!AR108+'12월'!AR108</f>
        <v>0</v>
      </c>
      <c r="H142" s="908">
        <f>'1월'!AS108+'2월'!AS108+'3월'!AS108+'4월'!AS108+'5월'!AS108+'6월'!AS108+'7월'!AS108+'8월'!AS108+'9월'!AS108+'10월'!AS108+'11월'!AS108+'12월'!AS108</f>
        <v>0</v>
      </c>
      <c r="I142" s="908">
        <f>'1월'!AT108+'2월'!AT108+'3월'!AT108+'4월'!AT108+'5월'!AT108+'6월'!AT108+'7월'!AT108+'8월'!AT108+'9월'!AT108+'10월'!AT108+'11월'!AT108+'12월'!AT108</f>
        <v>0</v>
      </c>
      <c r="J142" s="908">
        <f>'1월'!AU108+'2월'!AU108+'3월'!AU108+'4월'!AU108+'5월'!AU108+'6월'!AU108+'7월'!AU108+'8월'!AU108+'9월'!AU108+'10월'!AU108+'11월'!AU108+'12월'!AU108</f>
        <v>0</v>
      </c>
      <c r="K142" s="908">
        <f>'1월'!AV108+'2월'!AV108+'3월'!AV108+'4월'!AV108+'5월'!AV108+'6월'!AV108+'7월'!AV108+'8월'!AV108+'9월'!AV108+'10월'!AV108+'11월'!AV108+'12월'!AV108</f>
        <v>0</v>
      </c>
      <c r="L142" s="908">
        <f>'1월'!AW108+'2월'!AW108+'3월'!AW108+'4월'!AW108+'5월'!AW108+'6월'!AW108+'7월'!AW108+'8월'!AW108+'9월'!AW108+'10월'!AW108+'11월'!AW108+'12월'!AW108</f>
        <v>0</v>
      </c>
      <c r="M142" s="908">
        <f>'1월'!AX108+'2월'!AX108+'3월'!AX108+'4월'!AX108+'5월'!AX108+'6월'!AX108+'7월'!AX108+'8월'!AX108+'9월'!AX108+'10월'!AX108+'11월'!AX108+'12월'!AX108</f>
        <v>0</v>
      </c>
      <c r="N142" s="908">
        <f>'1월'!AY108+'2월'!AY108+'3월'!AY108+'4월'!AY108+'5월'!AY108+'6월'!AY108+'7월'!AY108+'8월'!AY108+'9월'!AY108+'10월'!AY108+'11월'!AY108+'12월'!AY108</f>
        <v>0</v>
      </c>
      <c r="O142" s="908">
        <f>'1월'!AZ108+'2월'!AZ108+'3월'!AZ108+'4월'!AZ108+'5월'!AZ108+'6월'!AZ108+'7월'!AZ108+'8월'!AZ108+'9월'!AZ108+'10월'!AZ108+'11월'!AZ108+'12월'!AZ108</f>
        <v>1</v>
      </c>
      <c r="P142" s="908">
        <f>'1월'!BA108+'2월'!BA108+'3월'!BA108+'4월'!BA108+'5월'!BA108+'6월'!BA108+'7월'!BA108+'8월'!BA108+'9월'!BA108+'10월'!BA108+'11월'!BA108+'12월'!BA108</f>
        <v>0</v>
      </c>
      <c r="Q142" s="908">
        <f>'1월'!BB108+'2월'!BB108+'3월'!BB108+'4월'!BB108+'5월'!BB108+'6월'!BB108+'7월'!BB108+'8월'!BB108+'9월'!BB108+'10월'!BB108+'11월'!BB108+'12월'!BB108</f>
        <v>0</v>
      </c>
      <c r="R142" s="908">
        <f>'1월'!BC108+'2월'!BC108+'3월'!BC108+'4월'!BC108+'5월'!BC108+'6월'!BC108+'7월'!BC108+'8월'!BC108+'9월'!BC108+'10월'!BC108+'11월'!BC108+'12월'!BC108</f>
        <v>0</v>
      </c>
      <c r="S142" s="908">
        <f>'1월'!BD108+'2월'!BD108+'3월'!BD108+'4월'!BD108+'5월'!BD108+'6월'!BD108+'7월'!BD108+'8월'!BD108+'9월'!BD108+'10월'!BD108+'11월'!BD108+'12월'!BD108</f>
        <v>0</v>
      </c>
      <c r="T142" s="908">
        <f>'1월'!BE108+'2월'!BE108+'3월'!BE108+'4월'!BE108+'5월'!BE108+'6월'!BE108+'7월'!BE108+'8월'!BE108+'9월'!BE108+'10월'!BE108+'11월'!BE108+'12월'!BE108</f>
        <v>0</v>
      </c>
      <c r="U142" s="908">
        <f t="shared" si="10"/>
        <v>1</v>
      </c>
      <c r="V142" s="61"/>
      <c r="W142" s="63"/>
    </row>
    <row r="143" spans="1:23" hidden="1">
      <c r="A143" s="229" t="s">
        <v>311</v>
      </c>
      <c r="B143" s="908">
        <f>'1월'!AM109+'2월'!AM109+'3월'!AM109+'4월'!AM109+'5월'!AM109+'6월'!AM109+'7월'!AM109+'8월'!AM109+'9월'!AM109+'10월'!AM109+'11월'!AM109+'12월'!AM109</f>
        <v>0</v>
      </c>
      <c r="C143" s="908">
        <f>'1월'!AN109+'2월'!AN109+'3월'!AN109+'4월'!AN109+'5월'!AN109+'6월'!AN109+'7월'!AN109+'8월'!AN109+'9월'!AN109+'10월'!AN109+'11월'!AN109+'12월'!AN109</f>
        <v>1</v>
      </c>
      <c r="D143" s="908">
        <f>'1월'!AO109+'2월'!AO109+'3월'!AO109+'4월'!AO109+'5월'!AO109+'6월'!AO109+'7월'!AO109+'8월'!AO109+'9월'!AO109+'10월'!AO109+'11월'!AO109+'12월'!AO109</f>
        <v>1</v>
      </c>
      <c r="E143" s="908">
        <f>'1월'!AP109+'2월'!AP109+'3월'!AP109+'4월'!AP109+'5월'!AP109+'6월'!AP109+'7월'!AP109+'8월'!AP109+'9월'!AP109+'10월'!AP109+'11월'!AP109+'12월'!AP109</f>
        <v>0</v>
      </c>
      <c r="F143" s="908">
        <f>'1월'!AQ109+'2월'!AQ109+'3월'!AQ109+'4월'!AQ109+'5월'!AQ109+'6월'!AQ109+'7월'!AQ109+'8월'!AQ109+'9월'!AQ109+'10월'!AQ109+'11월'!AQ109+'12월'!AQ109</f>
        <v>0</v>
      </c>
      <c r="G143" s="908">
        <f>'1월'!AR109+'2월'!AR109+'3월'!AR109+'4월'!AR109+'5월'!AR109+'6월'!AR109+'7월'!AR109+'8월'!AR109+'9월'!AR109+'10월'!AR109+'11월'!AR109+'12월'!AR109</f>
        <v>0</v>
      </c>
      <c r="H143" s="908">
        <f>'1월'!AS109+'2월'!AS109+'3월'!AS109+'4월'!AS109+'5월'!AS109+'6월'!AS109+'7월'!AS109+'8월'!AS109+'9월'!AS109+'10월'!AS109+'11월'!AS109+'12월'!AS109</f>
        <v>0</v>
      </c>
      <c r="I143" s="908">
        <f>'1월'!AT109+'2월'!AT109+'3월'!AT109+'4월'!AT109+'5월'!AT109+'6월'!AT109+'7월'!AT109+'8월'!AT109+'9월'!AT109+'10월'!AT109+'11월'!AT109+'12월'!AT109</f>
        <v>0</v>
      </c>
      <c r="J143" s="908">
        <f>'1월'!AU109+'2월'!AU109+'3월'!AU109+'4월'!AU109+'5월'!AU109+'6월'!AU109+'7월'!AU109+'8월'!AU109+'9월'!AU109+'10월'!AU109+'11월'!AU109+'12월'!AU109</f>
        <v>0</v>
      </c>
      <c r="K143" s="908">
        <f>'1월'!AV109+'2월'!AV109+'3월'!AV109+'4월'!AV109+'5월'!AV109+'6월'!AV109+'7월'!AV109+'8월'!AV109+'9월'!AV109+'10월'!AV109+'11월'!AV109+'12월'!AV109</f>
        <v>0</v>
      </c>
      <c r="L143" s="908">
        <f>'1월'!AW109+'2월'!AW109+'3월'!AW109+'4월'!AW109+'5월'!AW109+'6월'!AW109+'7월'!AW109+'8월'!AW109+'9월'!AW109+'10월'!AW109+'11월'!AW109+'12월'!AW109</f>
        <v>0</v>
      </c>
      <c r="M143" s="908">
        <f>'1월'!AX109+'2월'!AX109+'3월'!AX109+'4월'!AX109+'5월'!AX109+'6월'!AX109+'7월'!AX109+'8월'!AX109+'9월'!AX109+'10월'!AX109+'11월'!AX109+'12월'!AX109</f>
        <v>0</v>
      </c>
      <c r="N143" s="908">
        <f>'1월'!AY109+'2월'!AY109+'3월'!AY109+'4월'!AY109+'5월'!AY109+'6월'!AY109+'7월'!AY109+'8월'!AY109+'9월'!AY109+'10월'!AY109+'11월'!AY109+'12월'!AY109</f>
        <v>0</v>
      </c>
      <c r="O143" s="908">
        <f>'1월'!AZ109+'2월'!AZ109+'3월'!AZ109+'4월'!AZ109+'5월'!AZ109+'6월'!AZ109+'7월'!AZ109+'8월'!AZ109+'9월'!AZ109+'10월'!AZ109+'11월'!AZ109+'12월'!AZ109</f>
        <v>0</v>
      </c>
      <c r="P143" s="908">
        <f>'1월'!BA109+'2월'!BA109+'3월'!BA109+'4월'!BA109+'5월'!BA109+'6월'!BA109+'7월'!BA109+'8월'!BA109+'9월'!BA109+'10월'!BA109+'11월'!BA109+'12월'!BA109</f>
        <v>0</v>
      </c>
      <c r="Q143" s="908">
        <f>'1월'!BB109+'2월'!BB109+'3월'!BB109+'4월'!BB109+'5월'!BB109+'6월'!BB109+'7월'!BB109+'8월'!BB109+'9월'!BB109+'10월'!BB109+'11월'!BB109+'12월'!BB109</f>
        <v>0</v>
      </c>
      <c r="R143" s="908">
        <f>'1월'!BC109+'2월'!BC109+'3월'!BC109+'4월'!BC109+'5월'!BC109+'6월'!BC109+'7월'!BC109+'8월'!BC109+'9월'!BC109+'10월'!BC109+'11월'!BC109+'12월'!BC109</f>
        <v>0</v>
      </c>
      <c r="S143" s="908">
        <f>'1월'!BD109+'2월'!BD109+'3월'!BD109+'4월'!BD109+'5월'!BD109+'6월'!BD109+'7월'!BD109+'8월'!BD109+'9월'!BD109+'10월'!BD109+'11월'!BD109+'12월'!BD109</f>
        <v>0</v>
      </c>
      <c r="T143" s="908">
        <f>'1월'!BE109+'2월'!BE109+'3월'!BE109+'4월'!BE109+'5월'!BE109+'6월'!BE109+'7월'!BE109+'8월'!BE109+'9월'!BE109+'10월'!BE109+'11월'!BE109+'12월'!BE109</f>
        <v>0</v>
      </c>
      <c r="U143" s="908">
        <f t="shared" si="10"/>
        <v>2</v>
      </c>
      <c r="V143" s="61"/>
      <c r="W143" s="63"/>
    </row>
    <row r="144" spans="1:23" hidden="1">
      <c r="A144" s="229" t="s">
        <v>123</v>
      </c>
      <c r="B144" s="908">
        <f>'1월'!AM110+'2월'!AM110+'3월'!AM110+'4월'!AM110+'5월'!AM110+'6월'!AM110+'7월'!AM110+'8월'!AM110+'9월'!AM110+'10월'!AM110+'11월'!AM110+'12월'!AM110</f>
        <v>0</v>
      </c>
      <c r="C144" s="908">
        <f>'1월'!AN110+'2월'!AN110+'3월'!AN110+'4월'!AN110+'5월'!AN110+'6월'!AN110+'7월'!AN110+'8월'!AN110+'9월'!AN110+'10월'!AN110+'11월'!AN110+'12월'!AN110</f>
        <v>0</v>
      </c>
      <c r="D144" s="908">
        <f>'1월'!AO110+'2월'!AO110+'3월'!AO110+'4월'!AO110+'5월'!AO110+'6월'!AO110+'7월'!AO110+'8월'!AO110+'9월'!AO110+'10월'!AO110+'11월'!AO110+'12월'!AO110</f>
        <v>0</v>
      </c>
      <c r="E144" s="908">
        <f>'1월'!AP110+'2월'!AP110+'3월'!AP110+'4월'!AP110+'5월'!AP110+'6월'!AP110+'7월'!AP110+'8월'!AP110+'9월'!AP110+'10월'!AP110+'11월'!AP110+'12월'!AP110</f>
        <v>0</v>
      </c>
      <c r="F144" s="908">
        <f>'1월'!AQ110+'2월'!AQ110+'3월'!AQ110+'4월'!AQ110+'5월'!AQ110+'6월'!AQ110+'7월'!AQ110+'8월'!AQ110+'9월'!AQ110+'10월'!AQ110+'11월'!AQ110+'12월'!AQ110</f>
        <v>0</v>
      </c>
      <c r="G144" s="908">
        <f>'1월'!AR110+'2월'!AR110+'3월'!AR110+'4월'!AR110+'5월'!AR110+'6월'!AR110+'7월'!AR110+'8월'!AR110+'9월'!AR110+'10월'!AR110+'11월'!AR110+'12월'!AR110</f>
        <v>0</v>
      </c>
      <c r="H144" s="908">
        <f>'1월'!AS110+'2월'!AS110+'3월'!AS110+'4월'!AS110+'5월'!AS110+'6월'!AS110+'7월'!AS110+'8월'!AS110+'9월'!AS110+'10월'!AS110+'11월'!AS110+'12월'!AS110</f>
        <v>0</v>
      </c>
      <c r="I144" s="908">
        <f>'1월'!AT110+'2월'!AT110+'3월'!AT110+'4월'!AT110+'5월'!AT110+'6월'!AT110+'7월'!AT110+'8월'!AT110+'9월'!AT110+'10월'!AT110+'11월'!AT110+'12월'!AT110</f>
        <v>0</v>
      </c>
      <c r="J144" s="908">
        <f>'1월'!AU110+'2월'!AU110+'3월'!AU110+'4월'!AU110+'5월'!AU110+'6월'!AU110+'7월'!AU110+'8월'!AU110+'9월'!AU110+'10월'!AU110+'11월'!AU110+'12월'!AU110</f>
        <v>0</v>
      </c>
      <c r="K144" s="908">
        <f>'1월'!AV110+'2월'!AV110+'3월'!AV110+'4월'!AV110+'5월'!AV110+'6월'!AV110+'7월'!AV110+'8월'!AV110+'9월'!AV110+'10월'!AV110+'11월'!AV110+'12월'!AV110</f>
        <v>0</v>
      </c>
      <c r="L144" s="908">
        <f>'1월'!AW110+'2월'!AW110+'3월'!AW110+'4월'!AW110+'5월'!AW110+'6월'!AW110+'7월'!AW110+'8월'!AW110+'9월'!AW110+'10월'!AW110+'11월'!AW110+'12월'!AW110</f>
        <v>0</v>
      </c>
      <c r="M144" s="908">
        <f>'1월'!AX110+'2월'!AX110+'3월'!AX110+'4월'!AX110+'5월'!AX110+'6월'!AX110+'7월'!AX110+'8월'!AX110+'9월'!AX110+'10월'!AX110+'11월'!AX110+'12월'!AX110</f>
        <v>0</v>
      </c>
      <c r="N144" s="908">
        <f>'1월'!AY110+'2월'!AY110+'3월'!AY110+'4월'!AY110+'5월'!AY110+'6월'!AY110+'7월'!AY110+'8월'!AY110+'9월'!AY110+'10월'!AY110+'11월'!AY110+'12월'!AY110</f>
        <v>0</v>
      </c>
      <c r="O144" s="908">
        <f>'1월'!AZ110+'2월'!AZ110+'3월'!AZ110+'4월'!AZ110+'5월'!AZ110+'6월'!AZ110+'7월'!AZ110+'8월'!AZ110+'9월'!AZ110+'10월'!AZ110+'11월'!AZ110+'12월'!AZ110</f>
        <v>0</v>
      </c>
      <c r="P144" s="908">
        <f>'1월'!BA110+'2월'!BA110+'3월'!BA110+'4월'!BA110+'5월'!BA110+'6월'!BA110+'7월'!BA110+'8월'!BA110+'9월'!BA110+'10월'!BA110+'11월'!BA110+'12월'!BA110</f>
        <v>0</v>
      </c>
      <c r="Q144" s="908">
        <f>'1월'!BB110+'2월'!BB110+'3월'!BB110+'4월'!BB110+'5월'!BB110+'6월'!BB110+'7월'!BB110+'8월'!BB110+'9월'!BB110+'10월'!BB110+'11월'!BB110+'12월'!BB110</f>
        <v>0</v>
      </c>
      <c r="R144" s="908">
        <f>'1월'!BC110+'2월'!BC110+'3월'!BC110+'4월'!BC110+'5월'!BC110+'6월'!BC110+'7월'!BC110+'8월'!BC110+'9월'!BC110+'10월'!BC110+'11월'!BC110+'12월'!BC110</f>
        <v>0</v>
      </c>
      <c r="S144" s="908">
        <f>'1월'!BD110+'2월'!BD110+'3월'!BD110+'4월'!BD110+'5월'!BD110+'6월'!BD110+'7월'!BD110+'8월'!BD110+'9월'!BD110+'10월'!BD110+'11월'!BD110+'12월'!BD110</f>
        <v>0</v>
      </c>
      <c r="T144" s="908">
        <f>'1월'!BE110+'2월'!BE110+'3월'!BE110+'4월'!BE110+'5월'!BE110+'6월'!BE110+'7월'!BE110+'8월'!BE110+'9월'!BE110+'10월'!BE110+'11월'!BE110+'12월'!BE110</f>
        <v>0</v>
      </c>
      <c r="U144" s="908">
        <f t="shared" si="10"/>
        <v>0</v>
      </c>
      <c r="V144" s="61"/>
      <c r="W144" s="63"/>
    </row>
    <row r="145" spans="1:23" hidden="1">
      <c r="A145" s="229" t="s">
        <v>288</v>
      </c>
      <c r="B145" s="908">
        <f>'1월'!AM111+'2월'!AM111+'3월'!AM111+'4월'!AM111+'5월'!AM111+'6월'!AM111+'7월'!AM111+'8월'!AM111+'9월'!AM111+'10월'!AM111+'11월'!AM111+'12월'!AM111</f>
        <v>0</v>
      </c>
      <c r="C145" s="908">
        <f>'1월'!AN111+'2월'!AN111+'3월'!AN111+'4월'!AN111+'5월'!AN111+'6월'!AN111+'7월'!AN111+'8월'!AN111+'9월'!AN111+'10월'!AN111+'11월'!AN111+'12월'!AN111</f>
        <v>0</v>
      </c>
      <c r="D145" s="908">
        <f>'1월'!AO111+'2월'!AO111+'3월'!AO111+'4월'!AO111+'5월'!AO111+'6월'!AO111+'7월'!AO111+'8월'!AO111+'9월'!AO111+'10월'!AO111+'11월'!AO111+'12월'!AO111</f>
        <v>1</v>
      </c>
      <c r="E145" s="908">
        <f>'1월'!AP111+'2월'!AP111+'3월'!AP111+'4월'!AP111+'5월'!AP111+'6월'!AP111+'7월'!AP111+'8월'!AP111+'9월'!AP111+'10월'!AP111+'11월'!AP111+'12월'!AP111</f>
        <v>0</v>
      </c>
      <c r="F145" s="908">
        <f>'1월'!AQ111+'2월'!AQ111+'3월'!AQ111+'4월'!AQ111+'5월'!AQ111+'6월'!AQ111+'7월'!AQ111+'8월'!AQ111+'9월'!AQ111+'10월'!AQ111+'11월'!AQ111+'12월'!AQ111</f>
        <v>0</v>
      </c>
      <c r="G145" s="908">
        <f>'1월'!AR111+'2월'!AR111+'3월'!AR111+'4월'!AR111+'5월'!AR111+'6월'!AR111+'7월'!AR111+'8월'!AR111+'9월'!AR111+'10월'!AR111+'11월'!AR111+'12월'!AR111</f>
        <v>0</v>
      </c>
      <c r="H145" s="908">
        <f>'1월'!AS111+'2월'!AS111+'3월'!AS111+'4월'!AS111+'5월'!AS111+'6월'!AS111+'7월'!AS111+'8월'!AS111+'9월'!AS111+'10월'!AS111+'11월'!AS111+'12월'!AS111</f>
        <v>0</v>
      </c>
      <c r="I145" s="908">
        <f>'1월'!AT111+'2월'!AT111+'3월'!AT111+'4월'!AT111+'5월'!AT111+'6월'!AT111+'7월'!AT111+'8월'!AT111+'9월'!AT111+'10월'!AT111+'11월'!AT111+'12월'!AT111</f>
        <v>0</v>
      </c>
      <c r="J145" s="908">
        <f>'1월'!AU111+'2월'!AU111+'3월'!AU111+'4월'!AU111+'5월'!AU111+'6월'!AU111+'7월'!AU111+'8월'!AU111+'9월'!AU111+'10월'!AU111+'11월'!AU111+'12월'!AU111</f>
        <v>0</v>
      </c>
      <c r="K145" s="908">
        <f>'1월'!AV111+'2월'!AV111+'3월'!AV111+'4월'!AV111+'5월'!AV111+'6월'!AV111+'7월'!AV111+'8월'!AV111+'9월'!AV111+'10월'!AV111+'11월'!AV111+'12월'!AV111</f>
        <v>0</v>
      </c>
      <c r="L145" s="908">
        <f>'1월'!AW111+'2월'!AW111+'3월'!AW111+'4월'!AW111+'5월'!AW111+'6월'!AW111+'7월'!AW111+'8월'!AW111+'9월'!AW111+'10월'!AW111+'11월'!AW111+'12월'!AW111</f>
        <v>2</v>
      </c>
      <c r="M145" s="908">
        <f>'1월'!AX111+'2월'!AX111+'3월'!AX111+'4월'!AX111+'5월'!AX111+'6월'!AX111+'7월'!AX111+'8월'!AX111+'9월'!AX111+'10월'!AX111+'11월'!AX111+'12월'!AX111</f>
        <v>0</v>
      </c>
      <c r="N145" s="908">
        <f>'1월'!AY111+'2월'!AY111+'3월'!AY111+'4월'!AY111+'5월'!AY111+'6월'!AY111+'7월'!AY111+'8월'!AY111+'9월'!AY111+'10월'!AY111+'11월'!AY111+'12월'!AY111</f>
        <v>0</v>
      </c>
      <c r="O145" s="908">
        <f>'1월'!AZ111+'2월'!AZ111+'3월'!AZ111+'4월'!AZ111+'5월'!AZ111+'6월'!AZ111+'7월'!AZ111+'8월'!AZ111+'9월'!AZ111+'10월'!AZ111+'11월'!AZ111+'12월'!AZ111</f>
        <v>0</v>
      </c>
      <c r="P145" s="908">
        <f>'1월'!BA111+'2월'!BA111+'3월'!BA111+'4월'!BA111+'5월'!BA111+'6월'!BA111+'7월'!BA111+'8월'!BA111+'9월'!BA111+'10월'!BA111+'11월'!BA111+'12월'!BA111</f>
        <v>0</v>
      </c>
      <c r="Q145" s="908">
        <f>'1월'!BB111+'2월'!BB111+'3월'!BB111+'4월'!BB111+'5월'!BB111+'6월'!BB111+'7월'!BB111+'8월'!BB111+'9월'!BB111+'10월'!BB111+'11월'!BB111+'12월'!BB111</f>
        <v>0</v>
      </c>
      <c r="R145" s="908">
        <f>'1월'!BC111+'2월'!BC111+'3월'!BC111+'4월'!BC111+'5월'!BC111+'6월'!BC111+'7월'!BC111+'8월'!BC111+'9월'!BC111+'10월'!BC111+'11월'!BC111+'12월'!BC111</f>
        <v>0</v>
      </c>
      <c r="S145" s="908">
        <f>'1월'!BD111+'2월'!BD111+'3월'!BD111+'4월'!BD111+'5월'!BD111+'6월'!BD111+'7월'!BD111+'8월'!BD111+'9월'!BD111+'10월'!BD111+'11월'!BD111+'12월'!BD111</f>
        <v>0</v>
      </c>
      <c r="T145" s="908">
        <f>'1월'!BE111+'2월'!BE111+'3월'!BE111+'4월'!BE111+'5월'!BE111+'6월'!BE111+'7월'!BE111+'8월'!BE111+'9월'!BE111+'10월'!BE111+'11월'!BE111+'12월'!BE111</f>
        <v>0</v>
      </c>
      <c r="U145" s="908">
        <f t="shared" si="10"/>
        <v>3</v>
      </c>
      <c r="V145" s="61"/>
      <c r="W145" s="63"/>
    </row>
    <row r="146" spans="1:23" hidden="1">
      <c r="A146" s="229" t="s">
        <v>124</v>
      </c>
      <c r="B146" s="908">
        <f>'1월'!AM112+'2월'!AM112+'3월'!AM112+'4월'!AM112+'5월'!AM112+'6월'!AM112+'7월'!AM112+'8월'!AM112+'9월'!AM112+'10월'!AM112+'11월'!AM112+'12월'!AM112</f>
        <v>0</v>
      </c>
      <c r="C146" s="908">
        <f>'1월'!AN112+'2월'!AN112+'3월'!AN112+'4월'!AN112+'5월'!AN112+'6월'!AN112+'7월'!AN112+'8월'!AN112+'9월'!AN112+'10월'!AN112+'11월'!AN112+'12월'!AN112</f>
        <v>0</v>
      </c>
      <c r="D146" s="908">
        <f>'1월'!AO112+'2월'!AO112+'3월'!AO112+'4월'!AO112+'5월'!AO112+'6월'!AO112+'7월'!AO112+'8월'!AO112+'9월'!AO112+'10월'!AO112+'11월'!AO112+'12월'!AO112</f>
        <v>0</v>
      </c>
      <c r="E146" s="908">
        <f>'1월'!AP112+'2월'!AP112+'3월'!AP112+'4월'!AP112+'5월'!AP112+'6월'!AP112+'7월'!AP112+'8월'!AP112+'9월'!AP112+'10월'!AP112+'11월'!AP112+'12월'!AP112</f>
        <v>0</v>
      </c>
      <c r="F146" s="908">
        <f>'1월'!AQ112+'2월'!AQ112+'3월'!AQ112+'4월'!AQ112+'5월'!AQ112+'6월'!AQ112+'7월'!AQ112+'8월'!AQ112+'9월'!AQ112+'10월'!AQ112+'11월'!AQ112+'12월'!AQ112</f>
        <v>0</v>
      </c>
      <c r="G146" s="908">
        <f>'1월'!AR112+'2월'!AR112+'3월'!AR112+'4월'!AR112+'5월'!AR112+'6월'!AR112+'7월'!AR112+'8월'!AR112+'9월'!AR112+'10월'!AR112+'11월'!AR112+'12월'!AR112</f>
        <v>0</v>
      </c>
      <c r="H146" s="908">
        <f>'1월'!AS112+'2월'!AS112+'3월'!AS112+'4월'!AS112+'5월'!AS112+'6월'!AS112+'7월'!AS112+'8월'!AS112+'9월'!AS112+'10월'!AS112+'11월'!AS112+'12월'!AS112</f>
        <v>0</v>
      </c>
      <c r="I146" s="908">
        <f>'1월'!AT112+'2월'!AT112+'3월'!AT112+'4월'!AT112+'5월'!AT112+'6월'!AT112+'7월'!AT112+'8월'!AT112+'9월'!AT112+'10월'!AT112+'11월'!AT112+'12월'!AT112</f>
        <v>0</v>
      </c>
      <c r="J146" s="908">
        <f>'1월'!AU112+'2월'!AU112+'3월'!AU112+'4월'!AU112+'5월'!AU112+'6월'!AU112+'7월'!AU112+'8월'!AU112+'9월'!AU112+'10월'!AU112+'11월'!AU112+'12월'!AU112</f>
        <v>0</v>
      </c>
      <c r="K146" s="908">
        <f>'1월'!AV112+'2월'!AV112+'3월'!AV112+'4월'!AV112+'5월'!AV112+'6월'!AV112+'7월'!AV112+'8월'!AV112+'9월'!AV112+'10월'!AV112+'11월'!AV112+'12월'!AV112</f>
        <v>0</v>
      </c>
      <c r="L146" s="908">
        <f>'1월'!AW112+'2월'!AW112+'3월'!AW112+'4월'!AW112+'5월'!AW112+'6월'!AW112+'7월'!AW112+'8월'!AW112+'9월'!AW112+'10월'!AW112+'11월'!AW112+'12월'!AW112</f>
        <v>0</v>
      </c>
      <c r="M146" s="908">
        <f>'1월'!AX112+'2월'!AX112+'3월'!AX112+'4월'!AX112+'5월'!AX112+'6월'!AX112+'7월'!AX112+'8월'!AX112+'9월'!AX112+'10월'!AX112+'11월'!AX112+'12월'!AX112</f>
        <v>0</v>
      </c>
      <c r="N146" s="908">
        <f>'1월'!AY112+'2월'!AY112+'3월'!AY112+'4월'!AY112+'5월'!AY112+'6월'!AY112+'7월'!AY112+'8월'!AY112+'9월'!AY112+'10월'!AY112+'11월'!AY112+'12월'!AY112</f>
        <v>0</v>
      </c>
      <c r="O146" s="908">
        <f>'1월'!AZ112+'2월'!AZ112+'3월'!AZ112+'4월'!AZ112+'5월'!AZ112+'6월'!AZ112+'7월'!AZ112+'8월'!AZ112+'9월'!AZ112+'10월'!AZ112+'11월'!AZ112+'12월'!AZ112</f>
        <v>0</v>
      </c>
      <c r="P146" s="908">
        <f>'1월'!BA112+'2월'!BA112+'3월'!BA112+'4월'!BA112+'5월'!BA112+'6월'!BA112+'7월'!BA112+'8월'!BA112+'9월'!BA112+'10월'!BA112+'11월'!BA112+'12월'!BA112</f>
        <v>0</v>
      </c>
      <c r="Q146" s="908">
        <f>'1월'!BB112+'2월'!BB112+'3월'!BB112+'4월'!BB112+'5월'!BB112+'6월'!BB112+'7월'!BB112+'8월'!BB112+'9월'!BB112+'10월'!BB112+'11월'!BB112+'12월'!BB112</f>
        <v>0</v>
      </c>
      <c r="R146" s="908">
        <f>'1월'!BC112+'2월'!BC112+'3월'!BC112+'4월'!BC112+'5월'!BC112+'6월'!BC112+'7월'!BC112+'8월'!BC112+'9월'!BC112+'10월'!BC112+'11월'!BC112+'12월'!BC112</f>
        <v>0</v>
      </c>
      <c r="S146" s="908">
        <f>'1월'!BD112+'2월'!BD112+'3월'!BD112+'4월'!BD112+'5월'!BD112+'6월'!BD112+'7월'!BD112+'8월'!BD112+'9월'!BD112+'10월'!BD112+'11월'!BD112+'12월'!BD112</f>
        <v>0</v>
      </c>
      <c r="T146" s="908">
        <f>'1월'!BE112+'2월'!BE112+'3월'!BE112+'4월'!BE112+'5월'!BE112+'6월'!BE112+'7월'!BE112+'8월'!BE112+'9월'!BE112+'10월'!BE112+'11월'!BE112+'12월'!BE112</f>
        <v>0</v>
      </c>
      <c r="U146" s="908">
        <f t="shared" si="10"/>
        <v>0</v>
      </c>
      <c r="V146" s="61"/>
      <c r="W146" s="63"/>
    </row>
    <row r="147" spans="1:23" hidden="1">
      <c r="A147" s="229" t="s">
        <v>289</v>
      </c>
      <c r="B147" s="908">
        <f>'1월'!AM113+'2월'!AM113+'3월'!AM113+'4월'!AM113+'5월'!AM113+'6월'!AM113+'7월'!AM113+'8월'!AM113+'9월'!AM113+'10월'!AM113+'11월'!AM113+'12월'!AM113</f>
        <v>0</v>
      </c>
      <c r="C147" s="908">
        <f>'1월'!AN113+'2월'!AN113+'3월'!AN113+'4월'!AN113+'5월'!AN113+'6월'!AN113+'7월'!AN113+'8월'!AN113+'9월'!AN113+'10월'!AN113+'11월'!AN113+'12월'!AN113</f>
        <v>0</v>
      </c>
      <c r="D147" s="908">
        <f>'1월'!AO113+'2월'!AO113+'3월'!AO113+'4월'!AO113+'5월'!AO113+'6월'!AO113+'7월'!AO113+'8월'!AO113+'9월'!AO113+'10월'!AO113+'11월'!AO113+'12월'!AO113</f>
        <v>0</v>
      </c>
      <c r="E147" s="908">
        <f>'1월'!AP113+'2월'!AP113+'3월'!AP113+'4월'!AP113+'5월'!AP113+'6월'!AP113+'7월'!AP113+'8월'!AP113+'9월'!AP113+'10월'!AP113+'11월'!AP113+'12월'!AP113</f>
        <v>0</v>
      </c>
      <c r="F147" s="908">
        <f>'1월'!AQ113+'2월'!AQ113+'3월'!AQ113+'4월'!AQ113+'5월'!AQ113+'6월'!AQ113+'7월'!AQ113+'8월'!AQ113+'9월'!AQ113+'10월'!AQ113+'11월'!AQ113+'12월'!AQ113</f>
        <v>0</v>
      </c>
      <c r="G147" s="908">
        <f>'1월'!AR113+'2월'!AR113+'3월'!AR113+'4월'!AR113+'5월'!AR113+'6월'!AR113+'7월'!AR113+'8월'!AR113+'9월'!AR113+'10월'!AR113+'11월'!AR113+'12월'!AR113</f>
        <v>0</v>
      </c>
      <c r="H147" s="908">
        <f>'1월'!AS113+'2월'!AS113+'3월'!AS113+'4월'!AS113+'5월'!AS113+'6월'!AS113+'7월'!AS113+'8월'!AS113+'9월'!AS113+'10월'!AS113+'11월'!AS113+'12월'!AS113</f>
        <v>0</v>
      </c>
      <c r="I147" s="908">
        <f>'1월'!AT113+'2월'!AT113+'3월'!AT113+'4월'!AT113+'5월'!AT113+'6월'!AT113+'7월'!AT113+'8월'!AT113+'9월'!AT113+'10월'!AT113+'11월'!AT113+'12월'!AT113</f>
        <v>0</v>
      </c>
      <c r="J147" s="908">
        <f>'1월'!AU113+'2월'!AU113+'3월'!AU113+'4월'!AU113+'5월'!AU113+'6월'!AU113+'7월'!AU113+'8월'!AU113+'9월'!AU113+'10월'!AU113+'11월'!AU113+'12월'!AU113</f>
        <v>0</v>
      </c>
      <c r="K147" s="908">
        <f>'1월'!AV113+'2월'!AV113+'3월'!AV113+'4월'!AV113+'5월'!AV113+'6월'!AV113+'7월'!AV113+'8월'!AV113+'9월'!AV113+'10월'!AV113+'11월'!AV113+'12월'!AV113</f>
        <v>0</v>
      </c>
      <c r="L147" s="908">
        <f>'1월'!AW113+'2월'!AW113+'3월'!AW113+'4월'!AW113+'5월'!AW113+'6월'!AW113+'7월'!AW113+'8월'!AW113+'9월'!AW113+'10월'!AW113+'11월'!AW113+'12월'!AW113</f>
        <v>0</v>
      </c>
      <c r="M147" s="908">
        <f>'1월'!AX113+'2월'!AX113+'3월'!AX113+'4월'!AX113+'5월'!AX113+'6월'!AX113+'7월'!AX113+'8월'!AX113+'9월'!AX113+'10월'!AX113+'11월'!AX113+'12월'!AX113</f>
        <v>0</v>
      </c>
      <c r="N147" s="908">
        <f>'1월'!AY113+'2월'!AY113+'3월'!AY113+'4월'!AY113+'5월'!AY113+'6월'!AY113+'7월'!AY113+'8월'!AY113+'9월'!AY113+'10월'!AY113+'11월'!AY113+'12월'!AY113</f>
        <v>0</v>
      </c>
      <c r="O147" s="908">
        <f>'1월'!AZ113+'2월'!AZ113+'3월'!AZ113+'4월'!AZ113+'5월'!AZ113+'6월'!AZ113+'7월'!AZ113+'8월'!AZ113+'9월'!AZ113+'10월'!AZ113+'11월'!AZ113+'12월'!AZ113</f>
        <v>0</v>
      </c>
      <c r="P147" s="908">
        <f>'1월'!BA113+'2월'!BA113+'3월'!BA113+'4월'!BA113+'5월'!BA113+'6월'!BA113+'7월'!BA113+'8월'!BA113+'9월'!BA113+'10월'!BA113+'11월'!BA113+'12월'!BA113</f>
        <v>0</v>
      </c>
      <c r="Q147" s="908">
        <f>'1월'!BB113+'2월'!BB113+'3월'!BB113+'4월'!BB113+'5월'!BB113+'6월'!BB113+'7월'!BB113+'8월'!BB113+'9월'!BB113+'10월'!BB113+'11월'!BB113+'12월'!BB113</f>
        <v>0</v>
      </c>
      <c r="R147" s="908">
        <f>'1월'!BC113+'2월'!BC113+'3월'!BC113+'4월'!BC113+'5월'!BC113+'6월'!BC113+'7월'!BC113+'8월'!BC113+'9월'!BC113+'10월'!BC113+'11월'!BC113+'12월'!BC113</f>
        <v>0</v>
      </c>
      <c r="S147" s="908">
        <f>'1월'!BD113+'2월'!BD113+'3월'!BD113+'4월'!BD113+'5월'!BD113+'6월'!BD113+'7월'!BD113+'8월'!BD113+'9월'!BD113+'10월'!BD113+'11월'!BD113+'12월'!BD113</f>
        <v>0</v>
      </c>
      <c r="T147" s="908">
        <f>'1월'!BE113+'2월'!BE113+'3월'!BE113+'4월'!BE113+'5월'!BE113+'6월'!BE113+'7월'!BE113+'8월'!BE113+'9월'!BE113+'10월'!BE113+'11월'!BE113+'12월'!BE113</f>
        <v>0</v>
      </c>
      <c r="U147" s="908">
        <f t="shared" si="10"/>
        <v>0</v>
      </c>
      <c r="V147" s="61"/>
      <c r="W147" s="63"/>
    </row>
    <row r="148" spans="1:23" hidden="1">
      <c r="A148" s="229" t="s">
        <v>125</v>
      </c>
      <c r="B148" s="908">
        <f>'1월'!AM114+'2월'!AM114+'3월'!AM114+'4월'!AM114+'5월'!AM114+'6월'!AM114+'7월'!AM114+'8월'!AM114+'9월'!AM114+'10월'!AM114+'11월'!AM114+'12월'!AM114</f>
        <v>0</v>
      </c>
      <c r="C148" s="908">
        <f>'1월'!AN114+'2월'!AN114+'3월'!AN114+'4월'!AN114+'5월'!AN114+'6월'!AN114+'7월'!AN114+'8월'!AN114+'9월'!AN114+'10월'!AN114+'11월'!AN114+'12월'!AN114</f>
        <v>0</v>
      </c>
      <c r="D148" s="908">
        <f>'1월'!AO114+'2월'!AO114+'3월'!AO114+'4월'!AO114+'5월'!AO114+'6월'!AO114+'7월'!AO114+'8월'!AO114+'9월'!AO114+'10월'!AO114+'11월'!AO114+'12월'!AO114</f>
        <v>0</v>
      </c>
      <c r="E148" s="908">
        <f>'1월'!AP114+'2월'!AP114+'3월'!AP114+'4월'!AP114+'5월'!AP114+'6월'!AP114+'7월'!AP114+'8월'!AP114+'9월'!AP114+'10월'!AP114+'11월'!AP114+'12월'!AP114</f>
        <v>0</v>
      </c>
      <c r="F148" s="908">
        <f>'1월'!AQ114+'2월'!AQ114+'3월'!AQ114+'4월'!AQ114+'5월'!AQ114+'6월'!AQ114+'7월'!AQ114+'8월'!AQ114+'9월'!AQ114+'10월'!AQ114+'11월'!AQ114+'12월'!AQ114</f>
        <v>0</v>
      </c>
      <c r="G148" s="908">
        <f>'1월'!AR114+'2월'!AR114+'3월'!AR114+'4월'!AR114+'5월'!AR114+'6월'!AR114+'7월'!AR114+'8월'!AR114+'9월'!AR114+'10월'!AR114+'11월'!AR114+'12월'!AR114</f>
        <v>0</v>
      </c>
      <c r="H148" s="908">
        <f>'1월'!AS114+'2월'!AS114+'3월'!AS114+'4월'!AS114+'5월'!AS114+'6월'!AS114+'7월'!AS114+'8월'!AS114+'9월'!AS114+'10월'!AS114+'11월'!AS114+'12월'!AS114</f>
        <v>0</v>
      </c>
      <c r="I148" s="908">
        <f>'1월'!AT114+'2월'!AT114+'3월'!AT114+'4월'!AT114+'5월'!AT114+'6월'!AT114+'7월'!AT114+'8월'!AT114+'9월'!AT114+'10월'!AT114+'11월'!AT114+'12월'!AT114</f>
        <v>0</v>
      </c>
      <c r="J148" s="908">
        <f>'1월'!AU114+'2월'!AU114+'3월'!AU114+'4월'!AU114+'5월'!AU114+'6월'!AU114+'7월'!AU114+'8월'!AU114+'9월'!AU114+'10월'!AU114+'11월'!AU114+'12월'!AU114</f>
        <v>0</v>
      </c>
      <c r="K148" s="908">
        <f>'1월'!AV114+'2월'!AV114+'3월'!AV114+'4월'!AV114+'5월'!AV114+'6월'!AV114+'7월'!AV114+'8월'!AV114+'9월'!AV114+'10월'!AV114+'11월'!AV114+'12월'!AV114</f>
        <v>0</v>
      </c>
      <c r="L148" s="908">
        <f>'1월'!AW114+'2월'!AW114+'3월'!AW114+'4월'!AW114+'5월'!AW114+'6월'!AW114+'7월'!AW114+'8월'!AW114+'9월'!AW114+'10월'!AW114+'11월'!AW114+'12월'!AW114</f>
        <v>0</v>
      </c>
      <c r="M148" s="908">
        <f>'1월'!AX114+'2월'!AX114+'3월'!AX114+'4월'!AX114+'5월'!AX114+'6월'!AX114+'7월'!AX114+'8월'!AX114+'9월'!AX114+'10월'!AX114+'11월'!AX114+'12월'!AX114</f>
        <v>0</v>
      </c>
      <c r="N148" s="908">
        <f>'1월'!AY114+'2월'!AY114+'3월'!AY114+'4월'!AY114+'5월'!AY114+'6월'!AY114+'7월'!AY114+'8월'!AY114+'9월'!AY114+'10월'!AY114+'11월'!AY114+'12월'!AY114</f>
        <v>0</v>
      </c>
      <c r="O148" s="908">
        <f>'1월'!AZ114+'2월'!AZ114+'3월'!AZ114+'4월'!AZ114+'5월'!AZ114+'6월'!AZ114+'7월'!AZ114+'8월'!AZ114+'9월'!AZ114+'10월'!AZ114+'11월'!AZ114+'12월'!AZ114</f>
        <v>0</v>
      </c>
      <c r="P148" s="908">
        <f>'1월'!BA114+'2월'!BA114+'3월'!BA114+'4월'!BA114+'5월'!BA114+'6월'!BA114+'7월'!BA114+'8월'!BA114+'9월'!BA114+'10월'!BA114+'11월'!BA114+'12월'!BA114</f>
        <v>0</v>
      </c>
      <c r="Q148" s="908">
        <f>'1월'!BB114+'2월'!BB114+'3월'!BB114+'4월'!BB114+'5월'!BB114+'6월'!BB114+'7월'!BB114+'8월'!BB114+'9월'!BB114+'10월'!BB114+'11월'!BB114+'12월'!BB114</f>
        <v>0</v>
      </c>
      <c r="R148" s="908">
        <f>'1월'!BC114+'2월'!BC114+'3월'!BC114+'4월'!BC114+'5월'!BC114+'6월'!BC114+'7월'!BC114+'8월'!BC114+'9월'!BC114+'10월'!BC114+'11월'!BC114+'12월'!BC114</f>
        <v>0</v>
      </c>
      <c r="S148" s="908">
        <f>'1월'!BD114+'2월'!BD114+'3월'!BD114+'4월'!BD114+'5월'!BD114+'6월'!BD114+'7월'!BD114+'8월'!BD114+'9월'!BD114+'10월'!BD114+'11월'!BD114+'12월'!BD114</f>
        <v>0</v>
      </c>
      <c r="T148" s="908">
        <f>'1월'!BE114+'2월'!BE114+'3월'!BE114+'4월'!BE114+'5월'!BE114+'6월'!BE114+'7월'!BE114+'8월'!BE114+'9월'!BE114+'10월'!BE114+'11월'!BE114+'12월'!BE114</f>
        <v>0</v>
      </c>
      <c r="U148" s="908">
        <f t="shared" si="10"/>
        <v>0</v>
      </c>
      <c r="V148" s="61"/>
      <c r="W148" s="63"/>
    </row>
    <row r="149" spans="1:23" hidden="1">
      <c r="A149" s="229" t="s">
        <v>126</v>
      </c>
      <c r="B149" s="908">
        <f>'1월'!AM115+'2월'!AM115+'3월'!AM115+'4월'!AM115+'5월'!AM115+'6월'!AM115+'7월'!AM115+'8월'!AM115+'9월'!AM115+'10월'!AM115+'11월'!AM115+'12월'!AM115</f>
        <v>0</v>
      </c>
      <c r="C149" s="908">
        <f>'1월'!AN115+'2월'!AN115+'3월'!AN115+'4월'!AN115+'5월'!AN115+'6월'!AN115+'7월'!AN115+'8월'!AN115+'9월'!AN115+'10월'!AN115+'11월'!AN115+'12월'!AN115</f>
        <v>0</v>
      </c>
      <c r="D149" s="908">
        <f>'1월'!AO115+'2월'!AO115+'3월'!AO115+'4월'!AO115+'5월'!AO115+'6월'!AO115+'7월'!AO115+'8월'!AO115+'9월'!AO115+'10월'!AO115+'11월'!AO115+'12월'!AO115</f>
        <v>0</v>
      </c>
      <c r="E149" s="908">
        <f>'1월'!AP115+'2월'!AP115+'3월'!AP115+'4월'!AP115+'5월'!AP115+'6월'!AP115+'7월'!AP115+'8월'!AP115+'9월'!AP115+'10월'!AP115+'11월'!AP115+'12월'!AP115</f>
        <v>0</v>
      </c>
      <c r="F149" s="908">
        <f>'1월'!AQ115+'2월'!AQ115+'3월'!AQ115+'4월'!AQ115+'5월'!AQ115+'6월'!AQ115+'7월'!AQ115+'8월'!AQ115+'9월'!AQ115+'10월'!AQ115+'11월'!AQ115+'12월'!AQ115</f>
        <v>0</v>
      </c>
      <c r="G149" s="908">
        <f>'1월'!AR115+'2월'!AR115+'3월'!AR115+'4월'!AR115+'5월'!AR115+'6월'!AR115+'7월'!AR115+'8월'!AR115+'9월'!AR115+'10월'!AR115+'11월'!AR115+'12월'!AR115</f>
        <v>0</v>
      </c>
      <c r="H149" s="908">
        <f>'1월'!AS115+'2월'!AS115+'3월'!AS115+'4월'!AS115+'5월'!AS115+'6월'!AS115+'7월'!AS115+'8월'!AS115+'9월'!AS115+'10월'!AS115+'11월'!AS115+'12월'!AS115</f>
        <v>0</v>
      </c>
      <c r="I149" s="908">
        <f>'1월'!AT115+'2월'!AT115+'3월'!AT115+'4월'!AT115+'5월'!AT115+'6월'!AT115+'7월'!AT115+'8월'!AT115+'9월'!AT115+'10월'!AT115+'11월'!AT115+'12월'!AT115</f>
        <v>0</v>
      </c>
      <c r="J149" s="908">
        <f>'1월'!AU115+'2월'!AU115+'3월'!AU115+'4월'!AU115+'5월'!AU115+'6월'!AU115+'7월'!AU115+'8월'!AU115+'9월'!AU115+'10월'!AU115+'11월'!AU115+'12월'!AU115</f>
        <v>0</v>
      </c>
      <c r="K149" s="908">
        <f>'1월'!AV115+'2월'!AV115+'3월'!AV115+'4월'!AV115+'5월'!AV115+'6월'!AV115+'7월'!AV115+'8월'!AV115+'9월'!AV115+'10월'!AV115+'11월'!AV115+'12월'!AV115</f>
        <v>0</v>
      </c>
      <c r="L149" s="908">
        <f>'1월'!AW115+'2월'!AW115+'3월'!AW115+'4월'!AW115+'5월'!AW115+'6월'!AW115+'7월'!AW115+'8월'!AW115+'9월'!AW115+'10월'!AW115+'11월'!AW115+'12월'!AW115</f>
        <v>5</v>
      </c>
      <c r="M149" s="908">
        <f>'1월'!AX115+'2월'!AX115+'3월'!AX115+'4월'!AX115+'5월'!AX115+'6월'!AX115+'7월'!AX115+'8월'!AX115+'9월'!AX115+'10월'!AX115+'11월'!AX115+'12월'!AX115</f>
        <v>0</v>
      </c>
      <c r="N149" s="908">
        <f>'1월'!AY115+'2월'!AY115+'3월'!AY115+'4월'!AY115+'5월'!AY115+'6월'!AY115+'7월'!AY115+'8월'!AY115+'9월'!AY115+'10월'!AY115+'11월'!AY115+'12월'!AY115</f>
        <v>0</v>
      </c>
      <c r="O149" s="908">
        <f>'1월'!AZ115+'2월'!AZ115+'3월'!AZ115+'4월'!AZ115+'5월'!AZ115+'6월'!AZ115+'7월'!AZ115+'8월'!AZ115+'9월'!AZ115+'10월'!AZ115+'11월'!AZ115+'12월'!AZ115</f>
        <v>0</v>
      </c>
      <c r="P149" s="908">
        <f>'1월'!BA115+'2월'!BA115+'3월'!BA115+'4월'!BA115+'5월'!BA115+'6월'!BA115+'7월'!BA115+'8월'!BA115+'9월'!BA115+'10월'!BA115+'11월'!BA115+'12월'!BA115</f>
        <v>0</v>
      </c>
      <c r="Q149" s="908">
        <f>'1월'!BB115+'2월'!BB115+'3월'!BB115+'4월'!BB115+'5월'!BB115+'6월'!BB115+'7월'!BB115+'8월'!BB115+'9월'!BB115+'10월'!BB115+'11월'!BB115+'12월'!BB115</f>
        <v>0</v>
      </c>
      <c r="R149" s="908">
        <f>'1월'!BC115+'2월'!BC115+'3월'!BC115+'4월'!BC115+'5월'!BC115+'6월'!BC115+'7월'!BC115+'8월'!BC115+'9월'!BC115+'10월'!BC115+'11월'!BC115+'12월'!BC115</f>
        <v>0</v>
      </c>
      <c r="S149" s="908">
        <f>'1월'!BD115+'2월'!BD115+'3월'!BD115+'4월'!BD115+'5월'!BD115+'6월'!BD115+'7월'!BD115+'8월'!BD115+'9월'!BD115+'10월'!BD115+'11월'!BD115+'12월'!BD115</f>
        <v>0</v>
      </c>
      <c r="T149" s="908">
        <f>'1월'!BE115+'2월'!BE115+'3월'!BE115+'4월'!BE115+'5월'!BE115+'6월'!BE115+'7월'!BE115+'8월'!BE115+'9월'!BE115+'10월'!BE115+'11월'!BE115+'12월'!BE115</f>
        <v>0</v>
      </c>
      <c r="U149" s="908">
        <f t="shared" si="10"/>
        <v>5</v>
      </c>
      <c r="V149" s="61"/>
      <c r="W149" s="63"/>
    </row>
    <row r="150" spans="1:23" hidden="1">
      <c r="A150" s="229" t="s">
        <v>127</v>
      </c>
      <c r="B150" s="908">
        <f>'1월'!AM116+'2월'!AM116+'3월'!AM116+'4월'!AM116+'5월'!AM116+'6월'!AM116+'7월'!AM116+'8월'!AM116+'9월'!AM116+'10월'!AM116+'11월'!AM116+'12월'!AM116</f>
        <v>2</v>
      </c>
      <c r="C150" s="908">
        <f>'1월'!AN116+'2월'!AN116+'3월'!AN116+'4월'!AN116+'5월'!AN116+'6월'!AN116+'7월'!AN116+'8월'!AN116+'9월'!AN116+'10월'!AN116+'11월'!AN116+'12월'!AN116</f>
        <v>0</v>
      </c>
      <c r="D150" s="908">
        <f>'1월'!AO116+'2월'!AO116+'3월'!AO116+'4월'!AO116+'5월'!AO116+'6월'!AO116+'7월'!AO116+'8월'!AO116+'9월'!AO116+'10월'!AO116+'11월'!AO116+'12월'!AO116</f>
        <v>0</v>
      </c>
      <c r="E150" s="908">
        <f>'1월'!AP116+'2월'!AP116+'3월'!AP116+'4월'!AP116+'5월'!AP116+'6월'!AP116+'7월'!AP116+'8월'!AP116+'9월'!AP116+'10월'!AP116+'11월'!AP116+'12월'!AP116</f>
        <v>0</v>
      </c>
      <c r="F150" s="908">
        <f>'1월'!AQ116+'2월'!AQ116+'3월'!AQ116+'4월'!AQ116+'5월'!AQ116+'6월'!AQ116+'7월'!AQ116+'8월'!AQ116+'9월'!AQ116+'10월'!AQ116+'11월'!AQ116+'12월'!AQ116</f>
        <v>0</v>
      </c>
      <c r="G150" s="908">
        <f>'1월'!AR116+'2월'!AR116+'3월'!AR116+'4월'!AR116+'5월'!AR116+'6월'!AR116+'7월'!AR116+'8월'!AR116+'9월'!AR116+'10월'!AR116+'11월'!AR116+'12월'!AR116</f>
        <v>0</v>
      </c>
      <c r="H150" s="908">
        <f>'1월'!AS116+'2월'!AS116+'3월'!AS116+'4월'!AS116+'5월'!AS116+'6월'!AS116+'7월'!AS116+'8월'!AS116+'9월'!AS116+'10월'!AS116+'11월'!AS116+'12월'!AS116</f>
        <v>0</v>
      </c>
      <c r="I150" s="908">
        <f>'1월'!AT116+'2월'!AT116+'3월'!AT116+'4월'!AT116+'5월'!AT116+'6월'!AT116+'7월'!AT116+'8월'!AT116+'9월'!AT116+'10월'!AT116+'11월'!AT116+'12월'!AT116</f>
        <v>0</v>
      </c>
      <c r="J150" s="908">
        <f>'1월'!AU116+'2월'!AU116+'3월'!AU116+'4월'!AU116+'5월'!AU116+'6월'!AU116+'7월'!AU116+'8월'!AU116+'9월'!AU116+'10월'!AU116+'11월'!AU116+'12월'!AU116</f>
        <v>0</v>
      </c>
      <c r="K150" s="908">
        <f>'1월'!AV116+'2월'!AV116+'3월'!AV116+'4월'!AV116+'5월'!AV116+'6월'!AV116+'7월'!AV116+'8월'!AV116+'9월'!AV116+'10월'!AV116+'11월'!AV116+'12월'!AV116</f>
        <v>0</v>
      </c>
      <c r="L150" s="908">
        <f>'1월'!AW116+'2월'!AW116+'3월'!AW116+'4월'!AW116+'5월'!AW116+'6월'!AW116+'7월'!AW116+'8월'!AW116+'9월'!AW116+'10월'!AW116+'11월'!AW116+'12월'!AW116</f>
        <v>0</v>
      </c>
      <c r="M150" s="908">
        <f>'1월'!AX116+'2월'!AX116+'3월'!AX116+'4월'!AX116+'5월'!AX116+'6월'!AX116+'7월'!AX116+'8월'!AX116+'9월'!AX116+'10월'!AX116+'11월'!AX116+'12월'!AX116</f>
        <v>0</v>
      </c>
      <c r="N150" s="908">
        <f>'1월'!AY116+'2월'!AY116+'3월'!AY116+'4월'!AY116+'5월'!AY116+'6월'!AY116+'7월'!AY116+'8월'!AY116+'9월'!AY116+'10월'!AY116+'11월'!AY116+'12월'!AY116</f>
        <v>0</v>
      </c>
      <c r="O150" s="908">
        <f>'1월'!AZ116+'2월'!AZ116+'3월'!AZ116+'4월'!AZ116+'5월'!AZ116+'6월'!AZ116+'7월'!AZ116+'8월'!AZ116+'9월'!AZ116+'10월'!AZ116+'11월'!AZ116+'12월'!AZ116</f>
        <v>0</v>
      </c>
      <c r="P150" s="908">
        <f>'1월'!BA116+'2월'!BA116+'3월'!BA116+'4월'!BA116+'5월'!BA116+'6월'!BA116+'7월'!BA116+'8월'!BA116+'9월'!BA116+'10월'!BA116+'11월'!BA116+'12월'!BA116</f>
        <v>0</v>
      </c>
      <c r="Q150" s="908">
        <f>'1월'!BB116+'2월'!BB116+'3월'!BB116+'4월'!BB116+'5월'!BB116+'6월'!BB116+'7월'!BB116+'8월'!BB116+'9월'!BB116+'10월'!BB116+'11월'!BB116+'12월'!BB116</f>
        <v>0</v>
      </c>
      <c r="R150" s="908">
        <f>'1월'!BC116+'2월'!BC116+'3월'!BC116+'4월'!BC116+'5월'!BC116+'6월'!BC116+'7월'!BC116+'8월'!BC116+'9월'!BC116+'10월'!BC116+'11월'!BC116+'12월'!BC116</f>
        <v>0</v>
      </c>
      <c r="S150" s="908">
        <f>'1월'!BD116+'2월'!BD116+'3월'!BD116+'4월'!BD116+'5월'!BD116+'6월'!BD116+'7월'!BD116+'8월'!BD116+'9월'!BD116+'10월'!BD116+'11월'!BD116+'12월'!BD116</f>
        <v>0</v>
      </c>
      <c r="T150" s="908">
        <f>'1월'!BE116+'2월'!BE116+'3월'!BE116+'4월'!BE116+'5월'!BE116+'6월'!BE116+'7월'!BE116+'8월'!BE116+'9월'!BE116+'10월'!BE116+'11월'!BE116+'12월'!BE116</f>
        <v>0</v>
      </c>
      <c r="U150" s="908">
        <f t="shared" si="10"/>
        <v>2</v>
      </c>
      <c r="V150" s="61"/>
      <c r="W150" s="63"/>
    </row>
    <row r="151" spans="1:23" hidden="1">
      <c r="A151" s="229" t="s">
        <v>312</v>
      </c>
      <c r="B151" s="908">
        <f>'1월'!AM117+'2월'!AM117+'3월'!AM117+'4월'!AM117+'5월'!AM117+'6월'!AM117+'7월'!AM117+'8월'!AM117+'9월'!AM117+'10월'!AM117+'11월'!AM117+'12월'!AM117</f>
        <v>0</v>
      </c>
      <c r="C151" s="908">
        <f>'1월'!AN117+'2월'!AN117+'3월'!AN117+'4월'!AN117+'5월'!AN117+'6월'!AN117+'7월'!AN117+'8월'!AN117+'9월'!AN117+'10월'!AN117+'11월'!AN117+'12월'!AN117</f>
        <v>1</v>
      </c>
      <c r="D151" s="908">
        <f>'1월'!AO117+'2월'!AO117+'3월'!AO117+'4월'!AO117+'5월'!AO117+'6월'!AO117+'7월'!AO117+'8월'!AO117+'9월'!AO117+'10월'!AO117+'11월'!AO117+'12월'!AO117</f>
        <v>0</v>
      </c>
      <c r="E151" s="908">
        <f>'1월'!AP117+'2월'!AP117+'3월'!AP117+'4월'!AP117+'5월'!AP117+'6월'!AP117+'7월'!AP117+'8월'!AP117+'9월'!AP117+'10월'!AP117+'11월'!AP117+'12월'!AP117</f>
        <v>0</v>
      </c>
      <c r="F151" s="908">
        <f>'1월'!AQ117+'2월'!AQ117+'3월'!AQ117+'4월'!AQ117+'5월'!AQ117+'6월'!AQ117+'7월'!AQ117+'8월'!AQ117+'9월'!AQ117+'10월'!AQ117+'11월'!AQ117+'12월'!AQ117</f>
        <v>0</v>
      </c>
      <c r="G151" s="908">
        <f>'1월'!AR117+'2월'!AR117+'3월'!AR117+'4월'!AR117+'5월'!AR117+'6월'!AR117+'7월'!AR117+'8월'!AR117+'9월'!AR117+'10월'!AR117+'11월'!AR117+'12월'!AR117</f>
        <v>0</v>
      </c>
      <c r="H151" s="908">
        <f>'1월'!AS117+'2월'!AS117+'3월'!AS117+'4월'!AS117+'5월'!AS117+'6월'!AS117+'7월'!AS117+'8월'!AS117+'9월'!AS117+'10월'!AS117+'11월'!AS117+'12월'!AS117</f>
        <v>0</v>
      </c>
      <c r="I151" s="908">
        <f>'1월'!AT117+'2월'!AT117+'3월'!AT117+'4월'!AT117+'5월'!AT117+'6월'!AT117+'7월'!AT117+'8월'!AT117+'9월'!AT117+'10월'!AT117+'11월'!AT117+'12월'!AT117</f>
        <v>0</v>
      </c>
      <c r="J151" s="908">
        <f>'1월'!AU117+'2월'!AU117+'3월'!AU117+'4월'!AU117+'5월'!AU117+'6월'!AU117+'7월'!AU117+'8월'!AU117+'9월'!AU117+'10월'!AU117+'11월'!AU117+'12월'!AU117</f>
        <v>0</v>
      </c>
      <c r="K151" s="908">
        <f>'1월'!AV117+'2월'!AV117+'3월'!AV117+'4월'!AV117+'5월'!AV117+'6월'!AV117+'7월'!AV117+'8월'!AV117+'9월'!AV117+'10월'!AV117+'11월'!AV117+'12월'!AV117</f>
        <v>0</v>
      </c>
      <c r="L151" s="908">
        <f>'1월'!AW117+'2월'!AW117+'3월'!AW117+'4월'!AW117+'5월'!AW117+'6월'!AW117+'7월'!AW117+'8월'!AW117+'9월'!AW117+'10월'!AW117+'11월'!AW117+'12월'!AW117</f>
        <v>0</v>
      </c>
      <c r="M151" s="908">
        <f>'1월'!AX117+'2월'!AX117+'3월'!AX117+'4월'!AX117+'5월'!AX117+'6월'!AX117+'7월'!AX117+'8월'!AX117+'9월'!AX117+'10월'!AX117+'11월'!AX117+'12월'!AX117</f>
        <v>0</v>
      </c>
      <c r="N151" s="908">
        <f>'1월'!AY117+'2월'!AY117+'3월'!AY117+'4월'!AY117+'5월'!AY117+'6월'!AY117+'7월'!AY117+'8월'!AY117+'9월'!AY117+'10월'!AY117+'11월'!AY117+'12월'!AY117</f>
        <v>1</v>
      </c>
      <c r="O151" s="908">
        <f>'1월'!AZ117+'2월'!AZ117+'3월'!AZ117+'4월'!AZ117+'5월'!AZ117+'6월'!AZ117+'7월'!AZ117+'8월'!AZ117+'9월'!AZ117+'10월'!AZ117+'11월'!AZ117+'12월'!AZ117</f>
        <v>0</v>
      </c>
      <c r="P151" s="908">
        <f>'1월'!BA117+'2월'!BA117+'3월'!BA117+'4월'!BA117+'5월'!BA117+'6월'!BA117+'7월'!BA117+'8월'!BA117+'9월'!BA117+'10월'!BA117+'11월'!BA117+'12월'!BA117</f>
        <v>0</v>
      </c>
      <c r="Q151" s="908">
        <f>'1월'!BB117+'2월'!BB117+'3월'!BB117+'4월'!BB117+'5월'!BB117+'6월'!BB117+'7월'!BB117+'8월'!BB117+'9월'!BB117+'10월'!BB117+'11월'!BB117+'12월'!BB117</f>
        <v>0</v>
      </c>
      <c r="R151" s="908">
        <f>'1월'!BC117+'2월'!BC117+'3월'!BC117+'4월'!BC117+'5월'!BC117+'6월'!BC117+'7월'!BC117+'8월'!BC117+'9월'!BC117+'10월'!BC117+'11월'!BC117+'12월'!BC117</f>
        <v>0</v>
      </c>
      <c r="S151" s="908">
        <f>'1월'!BD117+'2월'!BD117+'3월'!BD117+'4월'!BD117+'5월'!BD117+'6월'!BD117+'7월'!BD117+'8월'!BD117+'9월'!BD117+'10월'!BD117+'11월'!BD117+'12월'!BD117</f>
        <v>0</v>
      </c>
      <c r="T151" s="908">
        <f>'1월'!BE117+'2월'!BE117+'3월'!BE117+'4월'!BE117+'5월'!BE117+'6월'!BE117+'7월'!BE117+'8월'!BE117+'9월'!BE117+'10월'!BE117+'11월'!BE117+'12월'!BE117</f>
        <v>1</v>
      </c>
      <c r="U151" s="908">
        <f t="shared" si="10"/>
        <v>3</v>
      </c>
      <c r="V151" s="61"/>
      <c r="W151" s="63"/>
    </row>
    <row r="152" spans="1:23" hidden="1">
      <c r="A152" s="229" t="s">
        <v>128</v>
      </c>
      <c r="B152" s="908">
        <f>'1월'!AM118+'2월'!AM118+'3월'!AM118+'4월'!AM118+'5월'!AM118+'6월'!AM118+'7월'!AM118+'8월'!AM118+'9월'!AM118+'10월'!AM118+'11월'!AM118+'12월'!AM118</f>
        <v>0</v>
      </c>
      <c r="C152" s="908">
        <f>'1월'!AN118+'2월'!AN118+'3월'!AN118+'4월'!AN118+'5월'!AN118+'6월'!AN118+'7월'!AN118+'8월'!AN118+'9월'!AN118+'10월'!AN118+'11월'!AN118+'12월'!AN118</f>
        <v>0</v>
      </c>
      <c r="D152" s="908">
        <f>'1월'!AO118+'2월'!AO118+'3월'!AO118+'4월'!AO118+'5월'!AO118+'6월'!AO118+'7월'!AO118+'8월'!AO118+'9월'!AO118+'10월'!AO118+'11월'!AO118+'12월'!AO118</f>
        <v>0</v>
      </c>
      <c r="E152" s="908">
        <f>'1월'!AP118+'2월'!AP118+'3월'!AP118+'4월'!AP118+'5월'!AP118+'6월'!AP118+'7월'!AP118+'8월'!AP118+'9월'!AP118+'10월'!AP118+'11월'!AP118+'12월'!AP118</f>
        <v>0</v>
      </c>
      <c r="F152" s="908">
        <f>'1월'!AQ118+'2월'!AQ118+'3월'!AQ118+'4월'!AQ118+'5월'!AQ118+'6월'!AQ118+'7월'!AQ118+'8월'!AQ118+'9월'!AQ118+'10월'!AQ118+'11월'!AQ118+'12월'!AQ118</f>
        <v>0</v>
      </c>
      <c r="G152" s="908">
        <f>'1월'!AR118+'2월'!AR118+'3월'!AR118+'4월'!AR118+'5월'!AR118+'6월'!AR118+'7월'!AR118+'8월'!AR118+'9월'!AR118+'10월'!AR118+'11월'!AR118+'12월'!AR118</f>
        <v>0</v>
      </c>
      <c r="H152" s="908">
        <f>'1월'!AS118+'2월'!AS118+'3월'!AS118+'4월'!AS118+'5월'!AS118+'6월'!AS118+'7월'!AS118+'8월'!AS118+'9월'!AS118+'10월'!AS118+'11월'!AS118+'12월'!AS118</f>
        <v>0</v>
      </c>
      <c r="I152" s="908">
        <f>'1월'!AT118+'2월'!AT118+'3월'!AT118+'4월'!AT118+'5월'!AT118+'6월'!AT118+'7월'!AT118+'8월'!AT118+'9월'!AT118+'10월'!AT118+'11월'!AT118+'12월'!AT118</f>
        <v>0</v>
      </c>
      <c r="J152" s="908">
        <f>'1월'!AU118+'2월'!AU118+'3월'!AU118+'4월'!AU118+'5월'!AU118+'6월'!AU118+'7월'!AU118+'8월'!AU118+'9월'!AU118+'10월'!AU118+'11월'!AU118+'12월'!AU118</f>
        <v>0</v>
      </c>
      <c r="K152" s="908">
        <f>'1월'!AV118+'2월'!AV118+'3월'!AV118+'4월'!AV118+'5월'!AV118+'6월'!AV118+'7월'!AV118+'8월'!AV118+'9월'!AV118+'10월'!AV118+'11월'!AV118+'12월'!AV118</f>
        <v>0</v>
      </c>
      <c r="L152" s="908">
        <f>'1월'!AW118+'2월'!AW118+'3월'!AW118+'4월'!AW118+'5월'!AW118+'6월'!AW118+'7월'!AW118+'8월'!AW118+'9월'!AW118+'10월'!AW118+'11월'!AW118+'12월'!AW118</f>
        <v>0</v>
      </c>
      <c r="M152" s="908">
        <f>'1월'!AX118+'2월'!AX118+'3월'!AX118+'4월'!AX118+'5월'!AX118+'6월'!AX118+'7월'!AX118+'8월'!AX118+'9월'!AX118+'10월'!AX118+'11월'!AX118+'12월'!AX118</f>
        <v>0</v>
      </c>
      <c r="N152" s="908">
        <f>'1월'!AY118+'2월'!AY118+'3월'!AY118+'4월'!AY118+'5월'!AY118+'6월'!AY118+'7월'!AY118+'8월'!AY118+'9월'!AY118+'10월'!AY118+'11월'!AY118+'12월'!AY118</f>
        <v>0</v>
      </c>
      <c r="O152" s="908">
        <f>'1월'!AZ118+'2월'!AZ118+'3월'!AZ118+'4월'!AZ118+'5월'!AZ118+'6월'!AZ118+'7월'!AZ118+'8월'!AZ118+'9월'!AZ118+'10월'!AZ118+'11월'!AZ118+'12월'!AZ118</f>
        <v>0</v>
      </c>
      <c r="P152" s="908">
        <f>'1월'!BA118+'2월'!BA118+'3월'!BA118+'4월'!BA118+'5월'!BA118+'6월'!BA118+'7월'!BA118+'8월'!BA118+'9월'!BA118+'10월'!BA118+'11월'!BA118+'12월'!BA118</f>
        <v>0</v>
      </c>
      <c r="Q152" s="908">
        <f>'1월'!BB118+'2월'!BB118+'3월'!BB118+'4월'!BB118+'5월'!BB118+'6월'!BB118+'7월'!BB118+'8월'!BB118+'9월'!BB118+'10월'!BB118+'11월'!BB118+'12월'!BB118</f>
        <v>0</v>
      </c>
      <c r="R152" s="908">
        <f>'1월'!BC118+'2월'!BC118+'3월'!BC118+'4월'!BC118+'5월'!BC118+'6월'!BC118+'7월'!BC118+'8월'!BC118+'9월'!BC118+'10월'!BC118+'11월'!BC118+'12월'!BC118</f>
        <v>0</v>
      </c>
      <c r="S152" s="908">
        <f>'1월'!BD118+'2월'!BD118+'3월'!BD118+'4월'!BD118+'5월'!BD118+'6월'!BD118+'7월'!BD118+'8월'!BD118+'9월'!BD118+'10월'!BD118+'11월'!BD118+'12월'!BD118</f>
        <v>0</v>
      </c>
      <c r="T152" s="908">
        <f>'1월'!BE118+'2월'!BE118+'3월'!BE118+'4월'!BE118+'5월'!BE118+'6월'!BE118+'7월'!BE118+'8월'!BE118+'9월'!BE118+'10월'!BE118+'11월'!BE118+'12월'!BE118</f>
        <v>0</v>
      </c>
      <c r="U152" s="908">
        <f t="shared" si="10"/>
        <v>0</v>
      </c>
      <c r="V152" s="61"/>
      <c r="W152" s="63"/>
    </row>
    <row r="153" spans="1:23" hidden="1">
      <c r="A153" s="229" t="s">
        <v>290</v>
      </c>
      <c r="B153" s="908">
        <f>'1월'!AM119+'2월'!AM119+'3월'!AM119+'4월'!AM119+'5월'!AM119+'6월'!AM119+'7월'!AM119+'8월'!AM119+'9월'!AM119+'10월'!AM119+'11월'!AM119+'12월'!AM119</f>
        <v>0</v>
      </c>
      <c r="C153" s="908">
        <f>'1월'!AN119+'2월'!AN119+'3월'!AN119+'4월'!AN119+'5월'!AN119+'6월'!AN119+'7월'!AN119+'8월'!AN119+'9월'!AN119+'10월'!AN119+'11월'!AN119+'12월'!AN119</f>
        <v>1</v>
      </c>
      <c r="D153" s="908">
        <f>'1월'!AO119+'2월'!AO119+'3월'!AO119+'4월'!AO119+'5월'!AO119+'6월'!AO119+'7월'!AO119+'8월'!AO119+'9월'!AO119+'10월'!AO119+'11월'!AO119+'12월'!AO119</f>
        <v>0</v>
      </c>
      <c r="E153" s="908">
        <f>'1월'!AP119+'2월'!AP119+'3월'!AP119+'4월'!AP119+'5월'!AP119+'6월'!AP119+'7월'!AP119+'8월'!AP119+'9월'!AP119+'10월'!AP119+'11월'!AP119+'12월'!AP119</f>
        <v>0</v>
      </c>
      <c r="F153" s="908">
        <f>'1월'!AQ119+'2월'!AQ119+'3월'!AQ119+'4월'!AQ119+'5월'!AQ119+'6월'!AQ119+'7월'!AQ119+'8월'!AQ119+'9월'!AQ119+'10월'!AQ119+'11월'!AQ119+'12월'!AQ119</f>
        <v>0</v>
      </c>
      <c r="G153" s="908">
        <f>'1월'!AR119+'2월'!AR119+'3월'!AR119+'4월'!AR119+'5월'!AR119+'6월'!AR119+'7월'!AR119+'8월'!AR119+'9월'!AR119+'10월'!AR119+'11월'!AR119+'12월'!AR119</f>
        <v>0</v>
      </c>
      <c r="H153" s="908">
        <f>'1월'!AS119+'2월'!AS119+'3월'!AS119+'4월'!AS119+'5월'!AS119+'6월'!AS119+'7월'!AS119+'8월'!AS119+'9월'!AS119+'10월'!AS119+'11월'!AS119+'12월'!AS119</f>
        <v>0</v>
      </c>
      <c r="I153" s="908">
        <f>'1월'!AT119+'2월'!AT119+'3월'!AT119+'4월'!AT119+'5월'!AT119+'6월'!AT119+'7월'!AT119+'8월'!AT119+'9월'!AT119+'10월'!AT119+'11월'!AT119+'12월'!AT119</f>
        <v>0</v>
      </c>
      <c r="J153" s="908">
        <f>'1월'!AU119+'2월'!AU119+'3월'!AU119+'4월'!AU119+'5월'!AU119+'6월'!AU119+'7월'!AU119+'8월'!AU119+'9월'!AU119+'10월'!AU119+'11월'!AU119+'12월'!AU119</f>
        <v>0</v>
      </c>
      <c r="K153" s="908">
        <f>'1월'!AV119+'2월'!AV119+'3월'!AV119+'4월'!AV119+'5월'!AV119+'6월'!AV119+'7월'!AV119+'8월'!AV119+'9월'!AV119+'10월'!AV119+'11월'!AV119+'12월'!AV119</f>
        <v>0</v>
      </c>
      <c r="L153" s="908">
        <f>'1월'!AW119+'2월'!AW119+'3월'!AW119+'4월'!AW119+'5월'!AW119+'6월'!AW119+'7월'!AW119+'8월'!AW119+'9월'!AW119+'10월'!AW119+'11월'!AW119+'12월'!AW119</f>
        <v>5</v>
      </c>
      <c r="M153" s="908">
        <f>'1월'!AX119+'2월'!AX119+'3월'!AX119+'4월'!AX119+'5월'!AX119+'6월'!AX119+'7월'!AX119+'8월'!AX119+'9월'!AX119+'10월'!AX119+'11월'!AX119+'12월'!AX119</f>
        <v>0</v>
      </c>
      <c r="N153" s="908">
        <f>'1월'!AY119+'2월'!AY119+'3월'!AY119+'4월'!AY119+'5월'!AY119+'6월'!AY119+'7월'!AY119+'8월'!AY119+'9월'!AY119+'10월'!AY119+'11월'!AY119+'12월'!AY119</f>
        <v>0</v>
      </c>
      <c r="O153" s="908">
        <f>'1월'!AZ119+'2월'!AZ119+'3월'!AZ119+'4월'!AZ119+'5월'!AZ119+'6월'!AZ119+'7월'!AZ119+'8월'!AZ119+'9월'!AZ119+'10월'!AZ119+'11월'!AZ119+'12월'!AZ119</f>
        <v>0</v>
      </c>
      <c r="P153" s="908">
        <f>'1월'!BA119+'2월'!BA119+'3월'!BA119+'4월'!BA119+'5월'!BA119+'6월'!BA119+'7월'!BA119+'8월'!BA119+'9월'!BA119+'10월'!BA119+'11월'!BA119+'12월'!BA119</f>
        <v>0</v>
      </c>
      <c r="Q153" s="908">
        <f>'1월'!BB119+'2월'!BB119+'3월'!BB119+'4월'!BB119+'5월'!BB119+'6월'!BB119+'7월'!BB119+'8월'!BB119+'9월'!BB119+'10월'!BB119+'11월'!BB119+'12월'!BB119</f>
        <v>0</v>
      </c>
      <c r="R153" s="908">
        <f>'1월'!BC119+'2월'!BC119+'3월'!BC119+'4월'!BC119+'5월'!BC119+'6월'!BC119+'7월'!BC119+'8월'!BC119+'9월'!BC119+'10월'!BC119+'11월'!BC119+'12월'!BC119</f>
        <v>0</v>
      </c>
      <c r="S153" s="908">
        <f>'1월'!BD119+'2월'!BD119+'3월'!BD119+'4월'!BD119+'5월'!BD119+'6월'!BD119+'7월'!BD119+'8월'!BD119+'9월'!BD119+'10월'!BD119+'11월'!BD119+'12월'!BD119</f>
        <v>0</v>
      </c>
      <c r="T153" s="908">
        <f>'1월'!BE119+'2월'!BE119+'3월'!BE119+'4월'!BE119+'5월'!BE119+'6월'!BE119+'7월'!BE119+'8월'!BE119+'9월'!BE119+'10월'!BE119+'11월'!BE119+'12월'!BE119</f>
        <v>0</v>
      </c>
      <c r="U153" s="908">
        <f t="shared" si="10"/>
        <v>6</v>
      </c>
      <c r="V153" s="61"/>
      <c r="W153" s="63"/>
    </row>
    <row r="154" spans="1:23" hidden="1">
      <c r="A154" s="229" t="s">
        <v>129</v>
      </c>
      <c r="B154" s="908">
        <f>'1월'!AM120+'2월'!AM120+'3월'!AM120+'4월'!AM120+'5월'!AM120+'6월'!AM120+'7월'!AM120+'8월'!AM120+'9월'!AM120+'10월'!AM120+'11월'!AM120+'12월'!AM120</f>
        <v>0</v>
      </c>
      <c r="C154" s="908">
        <f>'1월'!AN120+'2월'!AN120+'3월'!AN120+'4월'!AN120+'5월'!AN120+'6월'!AN120+'7월'!AN120+'8월'!AN120+'9월'!AN120+'10월'!AN120+'11월'!AN120+'12월'!AN120</f>
        <v>0</v>
      </c>
      <c r="D154" s="908">
        <f>'1월'!AO120+'2월'!AO120+'3월'!AO120+'4월'!AO120+'5월'!AO120+'6월'!AO120+'7월'!AO120+'8월'!AO120+'9월'!AO120+'10월'!AO120+'11월'!AO120+'12월'!AO120</f>
        <v>0</v>
      </c>
      <c r="E154" s="908">
        <f>'1월'!AP120+'2월'!AP120+'3월'!AP120+'4월'!AP120+'5월'!AP120+'6월'!AP120+'7월'!AP120+'8월'!AP120+'9월'!AP120+'10월'!AP120+'11월'!AP120+'12월'!AP120</f>
        <v>0</v>
      </c>
      <c r="F154" s="908">
        <f>'1월'!AQ120+'2월'!AQ120+'3월'!AQ120+'4월'!AQ120+'5월'!AQ120+'6월'!AQ120+'7월'!AQ120+'8월'!AQ120+'9월'!AQ120+'10월'!AQ120+'11월'!AQ120+'12월'!AQ120</f>
        <v>0</v>
      </c>
      <c r="G154" s="908">
        <f>'1월'!AR120+'2월'!AR120+'3월'!AR120+'4월'!AR120+'5월'!AR120+'6월'!AR120+'7월'!AR120+'8월'!AR120+'9월'!AR120+'10월'!AR120+'11월'!AR120+'12월'!AR120</f>
        <v>0</v>
      </c>
      <c r="H154" s="908">
        <f>'1월'!AS120+'2월'!AS120+'3월'!AS120+'4월'!AS120+'5월'!AS120+'6월'!AS120+'7월'!AS120+'8월'!AS120+'9월'!AS120+'10월'!AS120+'11월'!AS120+'12월'!AS120</f>
        <v>0</v>
      </c>
      <c r="I154" s="908">
        <f>'1월'!AT120+'2월'!AT120+'3월'!AT120+'4월'!AT120+'5월'!AT120+'6월'!AT120+'7월'!AT120+'8월'!AT120+'9월'!AT120+'10월'!AT120+'11월'!AT120+'12월'!AT120</f>
        <v>0</v>
      </c>
      <c r="J154" s="908">
        <f>'1월'!AU120+'2월'!AU120+'3월'!AU120+'4월'!AU120+'5월'!AU120+'6월'!AU120+'7월'!AU120+'8월'!AU120+'9월'!AU120+'10월'!AU120+'11월'!AU120+'12월'!AU120</f>
        <v>0</v>
      </c>
      <c r="K154" s="908">
        <f>'1월'!AV120+'2월'!AV120+'3월'!AV120+'4월'!AV120+'5월'!AV120+'6월'!AV120+'7월'!AV120+'8월'!AV120+'9월'!AV120+'10월'!AV120+'11월'!AV120+'12월'!AV120</f>
        <v>0</v>
      </c>
      <c r="L154" s="908">
        <f>'1월'!AW120+'2월'!AW120+'3월'!AW120+'4월'!AW120+'5월'!AW120+'6월'!AW120+'7월'!AW120+'8월'!AW120+'9월'!AW120+'10월'!AW120+'11월'!AW120+'12월'!AW120</f>
        <v>0</v>
      </c>
      <c r="M154" s="908">
        <f>'1월'!AX120+'2월'!AX120+'3월'!AX120+'4월'!AX120+'5월'!AX120+'6월'!AX120+'7월'!AX120+'8월'!AX120+'9월'!AX120+'10월'!AX120+'11월'!AX120+'12월'!AX120</f>
        <v>0</v>
      </c>
      <c r="N154" s="908">
        <f>'1월'!AY120+'2월'!AY120+'3월'!AY120+'4월'!AY120+'5월'!AY120+'6월'!AY120+'7월'!AY120+'8월'!AY120+'9월'!AY120+'10월'!AY120+'11월'!AY120+'12월'!AY120</f>
        <v>0</v>
      </c>
      <c r="O154" s="908">
        <f>'1월'!AZ120+'2월'!AZ120+'3월'!AZ120+'4월'!AZ120+'5월'!AZ120+'6월'!AZ120+'7월'!AZ120+'8월'!AZ120+'9월'!AZ120+'10월'!AZ120+'11월'!AZ120+'12월'!AZ120</f>
        <v>0</v>
      </c>
      <c r="P154" s="908">
        <f>'1월'!BA120+'2월'!BA120+'3월'!BA120+'4월'!BA120+'5월'!BA120+'6월'!BA120+'7월'!BA120+'8월'!BA120+'9월'!BA120+'10월'!BA120+'11월'!BA120+'12월'!BA120</f>
        <v>0</v>
      </c>
      <c r="Q154" s="908">
        <f>'1월'!BB120+'2월'!BB120+'3월'!BB120+'4월'!BB120+'5월'!BB120+'6월'!BB120+'7월'!BB120+'8월'!BB120+'9월'!BB120+'10월'!BB120+'11월'!BB120+'12월'!BB120</f>
        <v>0</v>
      </c>
      <c r="R154" s="908">
        <f>'1월'!BC120+'2월'!BC120+'3월'!BC120+'4월'!BC120+'5월'!BC120+'6월'!BC120+'7월'!BC120+'8월'!BC120+'9월'!BC120+'10월'!BC120+'11월'!BC120+'12월'!BC120</f>
        <v>0</v>
      </c>
      <c r="S154" s="908">
        <f>'1월'!BD120+'2월'!BD120+'3월'!BD120+'4월'!BD120+'5월'!BD120+'6월'!BD120+'7월'!BD120+'8월'!BD120+'9월'!BD120+'10월'!BD120+'11월'!BD120+'12월'!BD120</f>
        <v>0</v>
      </c>
      <c r="T154" s="908">
        <f>'1월'!BE120+'2월'!BE120+'3월'!BE120+'4월'!BE120+'5월'!BE120+'6월'!BE120+'7월'!BE120+'8월'!BE120+'9월'!BE120+'10월'!BE120+'11월'!BE120+'12월'!BE120</f>
        <v>0</v>
      </c>
      <c r="U154" s="908">
        <f t="shared" si="10"/>
        <v>0</v>
      </c>
      <c r="V154" s="61"/>
      <c r="W154" s="63"/>
    </row>
    <row r="155" spans="1:23" hidden="1">
      <c r="A155" s="229" t="s">
        <v>291</v>
      </c>
      <c r="B155" s="908">
        <f>'1월'!AM121+'2월'!AM121+'3월'!AM121+'4월'!AM121+'5월'!AM121+'6월'!AM121+'7월'!AM121+'8월'!AM121+'9월'!AM121+'10월'!AM121+'11월'!AM121+'12월'!AM121</f>
        <v>0</v>
      </c>
      <c r="C155" s="908">
        <f>'1월'!AN121+'2월'!AN121+'3월'!AN121+'4월'!AN121+'5월'!AN121+'6월'!AN121+'7월'!AN121+'8월'!AN121+'9월'!AN121+'10월'!AN121+'11월'!AN121+'12월'!AN121</f>
        <v>0</v>
      </c>
      <c r="D155" s="908">
        <f>'1월'!AO121+'2월'!AO121+'3월'!AO121+'4월'!AO121+'5월'!AO121+'6월'!AO121+'7월'!AO121+'8월'!AO121+'9월'!AO121+'10월'!AO121+'11월'!AO121+'12월'!AO121</f>
        <v>0</v>
      </c>
      <c r="E155" s="908">
        <f>'1월'!AP121+'2월'!AP121+'3월'!AP121+'4월'!AP121+'5월'!AP121+'6월'!AP121+'7월'!AP121+'8월'!AP121+'9월'!AP121+'10월'!AP121+'11월'!AP121+'12월'!AP121</f>
        <v>0</v>
      </c>
      <c r="F155" s="908">
        <f>'1월'!AQ121+'2월'!AQ121+'3월'!AQ121+'4월'!AQ121+'5월'!AQ121+'6월'!AQ121+'7월'!AQ121+'8월'!AQ121+'9월'!AQ121+'10월'!AQ121+'11월'!AQ121+'12월'!AQ121</f>
        <v>0</v>
      </c>
      <c r="G155" s="908">
        <f>'1월'!AR121+'2월'!AR121+'3월'!AR121+'4월'!AR121+'5월'!AR121+'6월'!AR121+'7월'!AR121+'8월'!AR121+'9월'!AR121+'10월'!AR121+'11월'!AR121+'12월'!AR121</f>
        <v>0</v>
      </c>
      <c r="H155" s="908">
        <f>'1월'!AS121+'2월'!AS121+'3월'!AS121+'4월'!AS121+'5월'!AS121+'6월'!AS121+'7월'!AS121+'8월'!AS121+'9월'!AS121+'10월'!AS121+'11월'!AS121+'12월'!AS121</f>
        <v>0</v>
      </c>
      <c r="I155" s="908">
        <f>'1월'!AT121+'2월'!AT121+'3월'!AT121+'4월'!AT121+'5월'!AT121+'6월'!AT121+'7월'!AT121+'8월'!AT121+'9월'!AT121+'10월'!AT121+'11월'!AT121+'12월'!AT121</f>
        <v>0</v>
      </c>
      <c r="J155" s="908">
        <f>'1월'!AU121+'2월'!AU121+'3월'!AU121+'4월'!AU121+'5월'!AU121+'6월'!AU121+'7월'!AU121+'8월'!AU121+'9월'!AU121+'10월'!AU121+'11월'!AU121+'12월'!AU121</f>
        <v>0</v>
      </c>
      <c r="K155" s="908">
        <f>'1월'!AV121+'2월'!AV121+'3월'!AV121+'4월'!AV121+'5월'!AV121+'6월'!AV121+'7월'!AV121+'8월'!AV121+'9월'!AV121+'10월'!AV121+'11월'!AV121+'12월'!AV121</f>
        <v>0</v>
      </c>
      <c r="L155" s="908">
        <f>'1월'!AW121+'2월'!AW121+'3월'!AW121+'4월'!AW121+'5월'!AW121+'6월'!AW121+'7월'!AW121+'8월'!AW121+'9월'!AW121+'10월'!AW121+'11월'!AW121+'12월'!AW121</f>
        <v>0</v>
      </c>
      <c r="M155" s="908">
        <f>'1월'!AX121+'2월'!AX121+'3월'!AX121+'4월'!AX121+'5월'!AX121+'6월'!AX121+'7월'!AX121+'8월'!AX121+'9월'!AX121+'10월'!AX121+'11월'!AX121+'12월'!AX121</f>
        <v>0</v>
      </c>
      <c r="N155" s="908">
        <f>'1월'!AY121+'2월'!AY121+'3월'!AY121+'4월'!AY121+'5월'!AY121+'6월'!AY121+'7월'!AY121+'8월'!AY121+'9월'!AY121+'10월'!AY121+'11월'!AY121+'12월'!AY121</f>
        <v>0</v>
      </c>
      <c r="O155" s="908">
        <f>'1월'!AZ121+'2월'!AZ121+'3월'!AZ121+'4월'!AZ121+'5월'!AZ121+'6월'!AZ121+'7월'!AZ121+'8월'!AZ121+'9월'!AZ121+'10월'!AZ121+'11월'!AZ121+'12월'!AZ121</f>
        <v>0</v>
      </c>
      <c r="P155" s="908">
        <f>'1월'!BA121+'2월'!BA121+'3월'!BA121+'4월'!BA121+'5월'!BA121+'6월'!BA121+'7월'!BA121+'8월'!BA121+'9월'!BA121+'10월'!BA121+'11월'!BA121+'12월'!BA121</f>
        <v>0</v>
      </c>
      <c r="Q155" s="908">
        <f>'1월'!BB121+'2월'!BB121+'3월'!BB121+'4월'!BB121+'5월'!BB121+'6월'!BB121+'7월'!BB121+'8월'!BB121+'9월'!BB121+'10월'!BB121+'11월'!BB121+'12월'!BB121</f>
        <v>0</v>
      </c>
      <c r="R155" s="908">
        <f>'1월'!BC121+'2월'!BC121+'3월'!BC121+'4월'!BC121+'5월'!BC121+'6월'!BC121+'7월'!BC121+'8월'!BC121+'9월'!BC121+'10월'!BC121+'11월'!BC121+'12월'!BC121</f>
        <v>1</v>
      </c>
      <c r="S155" s="908">
        <f>'1월'!BD121+'2월'!BD121+'3월'!BD121+'4월'!BD121+'5월'!BD121+'6월'!BD121+'7월'!BD121+'8월'!BD121+'9월'!BD121+'10월'!BD121+'11월'!BD121+'12월'!BD121</f>
        <v>1</v>
      </c>
      <c r="T155" s="908">
        <f>'1월'!BE121+'2월'!BE121+'3월'!BE121+'4월'!BE121+'5월'!BE121+'6월'!BE121+'7월'!BE121+'8월'!BE121+'9월'!BE121+'10월'!BE121+'11월'!BE121+'12월'!BE121</f>
        <v>0</v>
      </c>
      <c r="U155" s="908">
        <f t="shared" si="10"/>
        <v>2</v>
      </c>
      <c r="V155" s="61"/>
      <c r="W155" s="63"/>
    </row>
    <row r="156" spans="1:23" hidden="1">
      <c r="A156" s="229" t="s">
        <v>130</v>
      </c>
      <c r="B156" s="908">
        <f>'1월'!AM122+'2월'!AM122+'3월'!AM122+'4월'!AM122+'5월'!AM122+'6월'!AM122+'7월'!AM122+'8월'!AM122+'9월'!AM122+'10월'!AM122+'11월'!AM122+'12월'!AM122</f>
        <v>0</v>
      </c>
      <c r="C156" s="908">
        <f>'1월'!AN122+'2월'!AN122+'3월'!AN122+'4월'!AN122+'5월'!AN122+'6월'!AN122+'7월'!AN122+'8월'!AN122+'9월'!AN122+'10월'!AN122+'11월'!AN122+'12월'!AN122</f>
        <v>0</v>
      </c>
      <c r="D156" s="908">
        <f>'1월'!AO122+'2월'!AO122+'3월'!AO122+'4월'!AO122+'5월'!AO122+'6월'!AO122+'7월'!AO122+'8월'!AO122+'9월'!AO122+'10월'!AO122+'11월'!AO122+'12월'!AO122</f>
        <v>0</v>
      </c>
      <c r="E156" s="908">
        <f>'1월'!AP122+'2월'!AP122+'3월'!AP122+'4월'!AP122+'5월'!AP122+'6월'!AP122+'7월'!AP122+'8월'!AP122+'9월'!AP122+'10월'!AP122+'11월'!AP122+'12월'!AP122</f>
        <v>0</v>
      </c>
      <c r="F156" s="908">
        <f>'1월'!AQ122+'2월'!AQ122+'3월'!AQ122+'4월'!AQ122+'5월'!AQ122+'6월'!AQ122+'7월'!AQ122+'8월'!AQ122+'9월'!AQ122+'10월'!AQ122+'11월'!AQ122+'12월'!AQ122</f>
        <v>0</v>
      </c>
      <c r="G156" s="908">
        <f>'1월'!AR122+'2월'!AR122+'3월'!AR122+'4월'!AR122+'5월'!AR122+'6월'!AR122+'7월'!AR122+'8월'!AR122+'9월'!AR122+'10월'!AR122+'11월'!AR122+'12월'!AR122</f>
        <v>0</v>
      </c>
      <c r="H156" s="908">
        <f>'1월'!AS122+'2월'!AS122+'3월'!AS122+'4월'!AS122+'5월'!AS122+'6월'!AS122+'7월'!AS122+'8월'!AS122+'9월'!AS122+'10월'!AS122+'11월'!AS122+'12월'!AS122</f>
        <v>0</v>
      </c>
      <c r="I156" s="908">
        <f>'1월'!AT122+'2월'!AT122+'3월'!AT122+'4월'!AT122+'5월'!AT122+'6월'!AT122+'7월'!AT122+'8월'!AT122+'9월'!AT122+'10월'!AT122+'11월'!AT122+'12월'!AT122</f>
        <v>0</v>
      </c>
      <c r="J156" s="908">
        <f>'1월'!AU122+'2월'!AU122+'3월'!AU122+'4월'!AU122+'5월'!AU122+'6월'!AU122+'7월'!AU122+'8월'!AU122+'9월'!AU122+'10월'!AU122+'11월'!AU122+'12월'!AU122</f>
        <v>0</v>
      </c>
      <c r="K156" s="908">
        <f>'1월'!AV122+'2월'!AV122+'3월'!AV122+'4월'!AV122+'5월'!AV122+'6월'!AV122+'7월'!AV122+'8월'!AV122+'9월'!AV122+'10월'!AV122+'11월'!AV122+'12월'!AV122</f>
        <v>0</v>
      </c>
      <c r="L156" s="908">
        <f>'1월'!AW122+'2월'!AW122+'3월'!AW122+'4월'!AW122+'5월'!AW122+'6월'!AW122+'7월'!AW122+'8월'!AW122+'9월'!AW122+'10월'!AW122+'11월'!AW122+'12월'!AW122</f>
        <v>0</v>
      </c>
      <c r="M156" s="908">
        <f>'1월'!AX122+'2월'!AX122+'3월'!AX122+'4월'!AX122+'5월'!AX122+'6월'!AX122+'7월'!AX122+'8월'!AX122+'9월'!AX122+'10월'!AX122+'11월'!AX122+'12월'!AX122</f>
        <v>0</v>
      </c>
      <c r="N156" s="908">
        <f>'1월'!AY122+'2월'!AY122+'3월'!AY122+'4월'!AY122+'5월'!AY122+'6월'!AY122+'7월'!AY122+'8월'!AY122+'9월'!AY122+'10월'!AY122+'11월'!AY122+'12월'!AY122</f>
        <v>0</v>
      </c>
      <c r="O156" s="908">
        <f>'1월'!AZ122+'2월'!AZ122+'3월'!AZ122+'4월'!AZ122+'5월'!AZ122+'6월'!AZ122+'7월'!AZ122+'8월'!AZ122+'9월'!AZ122+'10월'!AZ122+'11월'!AZ122+'12월'!AZ122</f>
        <v>0</v>
      </c>
      <c r="P156" s="908">
        <f>'1월'!BA122+'2월'!BA122+'3월'!BA122+'4월'!BA122+'5월'!BA122+'6월'!BA122+'7월'!BA122+'8월'!BA122+'9월'!BA122+'10월'!BA122+'11월'!BA122+'12월'!BA122</f>
        <v>0</v>
      </c>
      <c r="Q156" s="908">
        <f>'1월'!BB122+'2월'!BB122+'3월'!BB122+'4월'!BB122+'5월'!BB122+'6월'!BB122+'7월'!BB122+'8월'!BB122+'9월'!BB122+'10월'!BB122+'11월'!BB122+'12월'!BB122</f>
        <v>0</v>
      </c>
      <c r="R156" s="908">
        <f>'1월'!BC122+'2월'!BC122+'3월'!BC122+'4월'!BC122+'5월'!BC122+'6월'!BC122+'7월'!BC122+'8월'!BC122+'9월'!BC122+'10월'!BC122+'11월'!BC122+'12월'!BC122</f>
        <v>0</v>
      </c>
      <c r="S156" s="908">
        <f>'1월'!BD122+'2월'!BD122+'3월'!BD122+'4월'!BD122+'5월'!BD122+'6월'!BD122+'7월'!BD122+'8월'!BD122+'9월'!BD122+'10월'!BD122+'11월'!BD122+'12월'!BD122</f>
        <v>0</v>
      </c>
      <c r="T156" s="908">
        <f>'1월'!BE122+'2월'!BE122+'3월'!BE122+'4월'!BE122+'5월'!BE122+'6월'!BE122+'7월'!BE122+'8월'!BE122+'9월'!BE122+'10월'!BE122+'11월'!BE122+'12월'!BE122</f>
        <v>0</v>
      </c>
      <c r="U156" s="908">
        <f t="shared" si="10"/>
        <v>0</v>
      </c>
      <c r="V156" s="61"/>
      <c r="W156" s="63"/>
    </row>
    <row r="157" spans="1:23" hidden="1">
      <c r="A157" s="229" t="s">
        <v>131</v>
      </c>
      <c r="B157" s="908">
        <f>'1월'!AM123+'2월'!AM123+'3월'!AM123+'4월'!AM123+'5월'!AM123+'6월'!AM123+'7월'!AM123+'8월'!AM123+'9월'!AM123+'10월'!AM123+'11월'!AM123+'12월'!AM123</f>
        <v>0</v>
      </c>
      <c r="C157" s="908">
        <f>'1월'!AN123+'2월'!AN123+'3월'!AN123+'4월'!AN123+'5월'!AN123+'6월'!AN123+'7월'!AN123+'8월'!AN123+'9월'!AN123+'10월'!AN123+'11월'!AN123+'12월'!AN123</f>
        <v>0</v>
      </c>
      <c r="D157" s="908">
        <f>'1월'!AO123+'2월'!AO123+'3월'!AO123+'4월'!AO123+'5월'!AO123+'6월'!AO123+'7월'!AO123+'8월'!AO123+'9월'!AO123+'10월'!AO123+'11월'!AO123+'12월'!AO123</f>
        <v>0</v>
      </c>
      <c r="E157" s="908">
        <f>'1월'!AP123+'2월'!AP123+'3월'!AP123+'4월'!AP123+'5월'!AP123+'6월'!AP123+'7월'!AP123+'8월'!AP123+'9월'!AP123+'10월'!AP123+'11월'!AP123+'12월'!AP123</f>
        <v>0</v>
      </c>
      <c r="F157" s="908">
        <f>'1월'!AQ123+'2월'!AQ123+'3월'!AQ123+'4월'!AQ123+'5월'!AQ123+'6월'!AQ123+'7월'!AQ123+'8월'!AQ123+'9월'!AQ123+'10월'!AQ123+'11월'!AQ123+'12월'!AQ123</f>
        <v>0</v>
      </c>
      <c r="G157" s="908">
        <f>'1월'!AR123+'2월'!AR123+'3월'!AR123+'4월'!AR123+'5월'!AR123+'6월'!AR123+'7월'!AR123+'8월'!AR123+'9월'!AR123+'10월'!AR123+'11월'!AR123+'12월'!AR123</f>
        <v>0</v>
      </c>
      <c r="H157" s="908">
        <f>'1월'!AS123+'2월'!AS123+'3월'!AS123+'4월'!AS123+'5월'!AS123+'6월'!AS123+'7월'!AS123+'8월'!AS123+'9월'!AS123+'10월'!AS123+'11월'!AS123+'12월'!AS123</f>
        <v>0</v>
      </c>
      <c r="I157" s="908">
        <f>'1월'!AT123+'2월'!AT123+'3월'!AT123+'4월'!AT123+'5월'!AT123+'6월'!AT123+'7월'!AT123+'8월'!AT123+'9월'!AT123+'10월'!AT123+'11월'!AT123+'12월'!AT123</f>
        <v>0</v>
      </c>
      <c r="J157" s="908">
        <f>'1월'!AU123+'2월'!AU123+'3월'!AU123+'4월'!AU123+'5월'!AU123+'6월'!AU123+'7월'!AU123+'8월'!AU123+'9월'!AU123+'10월'!AU123+'11월'!AU123+'12월'!AU123</f>
        <v>0</v>
      </c>
      <c r="K157" s="908">
        <f>'1월'!AV123+'2월'!AV123+'3월'!AV123+'4월'!AV123+'5월'!AV123+'6월'!AV123+'7월'!AV123+'8월'!AV123+'9월'!AV123+'10월'!AV123+'11월'!AV123+'12월'!AV123</f>
        <v>0</v>
      </c>
      <c r="L157" s="908">
        <f>'1월'!AW123+'2월'!AW123+'3월'!AW123+'4월'!AW123+'5월'!AW123+'6월'!AW123+'7월'!AW123+'8월'!AW123+'9월'!AW123+'10월'!AW123+'11월'!AW123+'12월'!AW123</f>
        <v>2</v>
      </c>
      <c r="M157" s="908">
        <f>'1월'!AX123+'2월'!AX123+'3월'!AX123+'4월'!AX123+'5월'!AX123+'6월'!AX123+'7월'!AX123+'8월'!AX123+'9월'!AX123+'10월'!AX123+'11월'!AX123+'12월'!AX123</f>
        <v>0</v>
      </c>
      <c r="N157" s="908">
        <f>'1월'!AY123+'2월'!AY123+'3월'!AY123+'4월'!AY123+'5월'!AY123+'6월'!AY123+'7월'!AY123+'8월'!AY123+'9월'!AY123+'10월'!AY123+'11월'!AY123+'12월'!AY123</f>
        <v>0</v>
      </c>
      <c r="O157" s="908">
        <f>'1월'!AZ123+'2월'!AZ123+'3월'!AZ123+'4월'!AZ123+'5월'!AZ123+'6월'!AZ123+'7월'!AZ123+'8월'!AZ123+'9월'!AZ123+'10월'!AZ123+'11월'!AZ123+'12월'!AZ123</f>
        <v>0</v>
      </c>
      <c r="P157" s="908">
        <f>'1월'!BA123+'2월'!BA123+'3월'!BA123+'4월'!BA123+'5월'!BA123+'6월'!BA123+'7월'!BA123+'8월'!BA123+'9월'!BA123+'10월'!BA123+'11월'!BA123+'12월'!BA123</f>
        <v>0</v>
      </c>
      <c r="Q157" s="908">
        <f>'1월'!BB123+'2월'!BB123+'3월'!BB123+'4월'!BB123+'5월'!BB123+'6월'!BB123+'7월'!BB123+'8월'!BB123+'9월'!BB123+'10월'!BB123+'11월'!BB123+'12월'!BB123</f>
        <v>0</v>
      </c>
      <c r="R157" s="908">
        <f>'1월'!BC123+'2월'!BC123+'3월'!BC123+'4월'!BC123+'5월'!BC123+'6월'!BC123+'7월'!BC123+'8월'!BC123+'9월'!BC123+'10월'!BC123+'11월'!BC123+'12월'!BC123</f>
        <v>0</v>
      </c>
      <c r="S157" s="908">
        <f>'1월'!BD123+'2월'!BD123+'3월'!BD123+'4월'!BD123+'5월'!BD123+'6월'!BD123+'7월'!BD123+'8월'!BD123+'9월'!BD123+'10월'!BD123+'11월'!BD123+'12월'!BD123</f>
        <v>0</v>
      </c>
      <c r="T157" s="908">
        <f>'1월'!BE123+'2월'!BE123+'3월'!BE123+'4월'!BE123+'5월'!BE123+'6월'!BE123+'7월'!BE123+'8월'!BE123+'9월'!BE123+'10월'!BE123+'11월'!BE123+'12월'!BE123</f>
        <v>0</v>
      </c>
      <c r="U157" s="908">
        <f t="shared" si="10"/>
        <v>2</v>
      </c>
      <c r="V157" s="61"/>
      <c r="W157" s="63"/>
    </row>
    <row r="158" spans="1:23" hidden="1">
      <c r="A158" s="229" t="s">
        <v>132</v>
      </c>
      <c r="B158" s="908">
        <f>'1월'!AM124+'2월'!AM124+'3월'!AM124+'4월'!AM124+'5월'!AM124+'6월'!AM124+'7월'!AM124+'8월'!AM124+'9월'!AM124+'10월'!AM124+'11월'!AM124+'12월'!AM124</f>
        <v>0</v>
      </c>
      <c r="C158" s="908">
        <f>'1월'!AN124+'2월'!AN124+'3월'!AN124+'4월'!AN124+'5월'!AN124+'6월'!AN124+'7월'!AN124+'8월'!AN124+'9월'!AN124+'10월'!AN124+'11월'!AN124+'12월'!AN124</f>
        <v>0</v>
      </c>
      <c r="D158" s="908">
        <f>'1월'!AO124+'2월'!AO124+'3월'!AO124+'4월'!AO124+'5월'!AO124+'6월'!AO124+'7월'!AO124+'8월'!AO124+'9월'!AO124+'10월'!AO124+'11월'!AO124+'12월'!AO124</f>
        <v>0</v>
      </c>
      <c r="E158" s="908">
        <f>'1월'!AP124+'2월'!AP124+'3월'!AP124+'4월'!AP124+'5월'!AP124+'6월'!AP124+'7월'!AP124+'8월'!AP124+'9월'!AP124+'10월'!AP124+'11월'!AP124+'12월'!AP124</f>
        <v>0</v>
      </c>
      <c r="F158" s="908">
        <f>'1월'!AQ124+'2월'!AQ124+'3월'!AQ124+'4월'!AQ124+'5월'!AQ124+'6월'!AQ124+'7월'!AQ124+'8월'!AQ124+'9월'!AQ124+'10월'!AQ124+'11월'!AQ124+'12월'!AQ124</f>
        <v>0</v>
      </c>
      <c r="G158" s="908">
        <f>'1월'!AR124+'2월'!AR124+'3월'!AR124+'4월'!AR124+'5월'!AR124+'6월'!AR124+'7월'!AR124+'8월'!AR124+'9월'!AR124+'10월'!AR124+'11월'!AR124+'12월'!AR124</f>
        <v>0</v>
      </c>
      <c r="H158" s="908">
        <f>'1월'!AS124+'2월'!AS124+'3월'!AS124+'4월'!AS124+'5월'!AS124+'6월'!AS124+'7월'!AS124+'8월'!AS124+'9월'!AS124+'10월'!AS124+'11월'!AS124+'12월'!AS124</f>
        <v>0</v>
      </c>
      <c r="I158" s="908">
        <f>'1월'!AT124+'2월'!AT124+'3월'!AT124+'4월'!AT124+'5월'!AT124+'6월'!AT124+'7월'!AT124+'8월'!AT124+'9월'!AT124+'10월'!AT124+'11월'!AT124+'12월'!AT124</f>
        <v>0</v>
      </c>
      <c r="J158" s="908">
        <f>'1월'!AU124+'2월'!AU124+'3월'!AU124+'4월'!AU124+'5월'!AU124+'6월'!AU124+'7월'!AU124+'8월'!AU124+'9월'!AU124+'10월'!AU124+'11월'!AU124+'12월'!AU124</f>
        <v>0</v>
      </c>
      <c r="K158" s="908">
        <f>'1월'!AV124+'2월'!AV124+'3월'!AV124+'4월'!AV124+'5월'!AV124+'6월'!AV124+'7월'!AV124+'8월'!AV124+'9월'!AV124+'10월'!AV124+'11월'!AV124+'12월'!AV124</f>
        <v>0</v>
      </c>
      <c r="L158" s="908">
        <f>'1월'!AW124+'2월'!AW124+'3월'!AW124+'4월'!AW124+'5월'!AW124+'6월'!AW124+'7월'!AW124+'8월'!AW124+'9월'!AW124+'10월'!AW124+'11월'!AW124+'12월'!AW124</f>
        <v>0</v>
      </c>
      <c r="M158" s="908">
        <f>'1월'!AX124+'2월'!AX124+'3월'!AX124+'4월'!AX124+'5월'!AX124+'6월'!AX124+'7월'!AX124+'8월'!AX124+'9월'!AX124+'10월'!AX124+'11월'!AX124+'12월'!AX124</f>
        <v>0</v>
      </c>
      <c r="N158" s="908">
        <f>'1월'!AY124+'2월'!AY124+'3월'!AY124+'4월'!AY124+'5월'!AY124+'6월'!AY124+'7월'!AY124+'8월'!AY124+'9월'!AY124+'10월'!AY124+'11월'!AY124+'12월'!AY124</f>
        <v>0</v>
      </c>
      <c r="O158" s="908">
        <f>'1월'!AZ124+'2월'!AZ124+'3월'!AZ124+'4월'!AZ124+'5월'!AZ124+'6월'!AZ124+'7월'!AZ124+'8월'!AZ124+'9월'!AZ124+'10월'!AZ124+'11월'!AZ124+'12월'!AZ124</f>
        <v>0</v>
      </c>
      <c r="P158" s="908">
        <f>'1월'!BA124+'2월'!BA124+'3월'!BA124+'4월'!BA124+'5월'!BA124+'6월'!BA124+'7월'!BA124+'8월'!BA124+'9월'!BA124+'10월'!BA124+'11월'!BA124+'12월'!BA124</f>
        <v>0</v>
      </c>
      <c r="Q158" s="908">
        <f>'1월'!BB124+'2월'!BB124+'3월'!BB124+'4월'!BB124+'5월'!BB124+'6월'!BB124+'7월'!BB124+'8월'!BB124+'9월'!BB124+'10월'!BB124+'11월'!BB124+'12월'!BB124</f>
        <v>0</v>
      </c>
      <c r="R158" s="908">
        <f>'1월'!BC124+'2월'!BC124+'3월'!BC124+'4월'!BC124+'5월'!BC124+'6월'!BC124+'7월'!BC124+'8월'!BC124+'9월'!BC124+'10월'!BC124+'11월'!BC124+'12월'!BC124</f>
        <v>0</v>
      </c>
      <c r="S158" s="908">
        <f>'1월'!BD124+'2월'!BD124+'3월'!BD124+'4월'!BD124+'5월'!BD124+'6월'!BD124+'7월'!BD124+'8월'!BD124+'9월'!BD124+'10월'!BD124+'11월'!BD124+'12월'!BD124</f>
        <v>0</v>
      </c>
      <c r="T158" s="908">
        <f>'1월'!BE124+'2월'!BE124+'3월'!BE124+'4월'!BE124+'5월'!BE124+'6월'!BE124+'7월'!BE124+'8월'!BE124+'9월'!BE124+'10월'!BE124+'11월'!BE124+'12월'!BE124</f>
        <v>0</v>
      </c>
      <c r="U158" s="908">
        <f t="shared" si="10"/>
        <v>0</v>
      </c>
      <c r="V158" s="61"/>
      <c r="W158" s="63"/>
    </row>
    <row r="159" spans="1:23" hidden="1">
      <c r="A159" s="229" t="s">
        <v>313</v>
      </c>
      <c r="B159" s="908">
        <f>'1월'!AM125+'2월'!AM125+'3월'!AM125+'4월'!AM125+'5월'!AM125+'6월'!AM125+'7월'!AM125+'8월'!AM125+'9월'!AM125+'10월'!AM125+'11월'!AM125+'12월'!AM125</f>
        <v>0</v>
      </c>
      <c r="C159" s="908">
        <f>'1월'!AN125+'2월'!AN125+'3월'!AN125+'4월'!AN125+'5월'!AN125+'6월'!AN125+'7월'!AN125+'8월'!AN125+'9월'!AN125+'10월'!AN125+'11월'!AN125+'12월'!AN125</f>
        <v>0</v>
      </c>
      <c r="D159" s="908">
        <f>'1월'!AO125+'2월'!AO125+'3월'!AO125+'4월'!AO125+'5월'!AO125+'6월'!AO125+'7월'!AO125+'8월'!AO125+'9월'!AO125+'10월'!AO125+'11월'!AO125+'12월'!AO125</f>
        <v>0</v>
      </c>
      <c r="E159" s="908">
        <f>'1월'!AP125+'2월'!AP125+'3월'!AP125+'4월'!AP125+'5월'!AP125+'6월'!AP125+'7월'!AP125+'8월'!AP125+'9월'!AP125+'10월'!AP125+'11월'!AP125+'12월'!AP125</f>
        <v>0</v>
      </c>
      <c r="F159" s="908">
        <f>'1월'!AQ125+'2월'!AQ125+'3월'!AQ125+'4월'!AQ125+'5월'!AQ125+'6월'!AQ125+'7월'!AQ125+'8월'!AQ125+'9월'!AQ125+'10월'!AQ125+'11월'!AQ125+'12월'!AQ125</f>
        <v>0</v>
      </c>
      <c r="G159" s="908">
        <f>'1월'!AR125+'2월'!AR125+'3월'!AR125+'4월'!AR125+'5월'!AR125+'6월'!AR125+'7월'!AR125+'8월'!AR125+'9월'!AR125+'10월'!AR125+'11월'!AR125+'12월'!AR125</f>
        <v>0</v>
      </c>
      <c r="H159" s="908">
        <f>'1월'!AS125+'2월'!AS125+'3월'!AS125+'4월'!AS125+'5월'!AS125+'6월'!AS125+'7월'!AS125+'8월'!AS125+'9월'!AS125+'10월'!AS125+'11월'!AS125+'12월'!AS125</f>
        <v>0</v>
      </c>
      <c r="I159" s="908">
        <f>'1월'!AT125+'2월'!AT125+'3월'!AT125+'4월'!AT125+'5월'!AT125+'6월'!AT125+'7월'!AT125+'8월'!AT125+'9월'!AT125+'10월'!AT125+'11월'!AT125+'12월'!AT125</f>
        <v>0</v>
      </c>
      <c r="J159" s="908">
        <f>'1월'!AU125+'2월'!AU125+'3월'!AU125+'4월'!AU125+'5월'!AU125+'6월'!AU125+'7월'!AU125+'8월'!AU125+'9월'!AU125+'10월'!AU125+'11월'!AU125+'12월'!AU125</f>
        <v>0</v>
      </c>
      <c r="K159" s="908">
        <f>'1월'!AV125+'2월'!AV125+'3월'!AV125+'4월'!AV125+'5월'!AV125+'6월'!AV125+'7월'!AV125+'8월'!AV125+'9월'!AV125+'10월'!AV125+'11월'!AV125+'12월'!AV125</f>
        <v>0</v>
      </c>
      <c r="L159" s="908">
        <f>'1월'!AW125+'2월'!AW125+'3월'!AW125+'4월'!AW125+'5월'!AW125+'6월'!AW125+'7월'!AW125+'8월'!AW125+'9월'!AW125+'10월'!AW125+'11월'!AW125+'12월'!AW125</f>
        <v>0</v>
      </c>
      <c r="M159" s="908">
        <f>'1월'!AX125+'2월'!AX125+'3월'!AX125+'4월'!AX125+'5월'!AX125+'6월'!AX125+'7월'!AX125+'8월'!AX125+'9월'!AX125+'10월'!AX125+'11월'!AX125+'12월'!AX125</f>
        <v>0</v>
      </c>
      <c r="N159" s="908">
        <f>'1월'!AY125+'2월'!AY125+'3월'!AY125+'4월'!AY125+'5월'!AY125+'6월'!AY125+'7월'!AY125+'8월'!AY125+'9월'!AY125+'10월'!AY125+'11월'!AY125+'12월'!AY125</f>
        <v>0</v>
      </c>
      <c r="O159" s="908">
        <f>'1월'!AZ125+'2월'!AZ125+'3월'!AZ125+'4월'!AZ125+'5월'!AZ125+'6월'!AZ125+'7월'!AZ125+'8월'!AZ125+'9월'!AZ125+'10월'!AZ125+'11월'!AZ125+'12월'!AZ125</f>
        <v>0</v>
      </c>
      <c r="P159" s="908">
        <f>'1월'!BA125+'2월'!BA125+'3월'!BA125+'4월'!BA125+'5월'!BA125+'6월'!BA125+'7월'!BA125+'8월'!BA125+'9월'!BA125+'10월'!BA125+'11월'!BA125+'12월'!BA125</f>
        <v>0</v>
      </c>
      <c r="Q159" s="908">
        <f>'1월'!BB125+'2월'!BB125+'3월'!BB125+'4월'!BB125+'5월'!BB125+'6월'!BB125+'7월'!BB125+'8월'!BB125+'9월'!BB125+'10월'!BB125+'11월'!BB125+'12월'!BB125</f>
        <v>0</v>
      </c>
      <c r="R159" s="908">
        <f>'1월'!BC125+'2월'!BC125+'3월'!BC125+'4월'!BC125+'5월'!BC125+'6월'!BC125+'7월'!BC125+'8월'!BC125+'9월'!BC125+'10월'!BC125+'11월'!BC125+'12월'!BC125</f>
        <v>0</v>
      </c>
      <c r="S159" s="908">
        <f>'1월'!BD125+'2월'!BD125+'3월'!BD125+'4월'!BD125+'5월'!BD125+'6월'!BD125+'7월'!BD125+'8월'!BD125+'9월'!BD125+'10월'!BD125+'11월'!BD125+'12월'!BD125</f>
        <v>0</v>
      </c>
      <c r="T159" s="908">
        <f>'1월'!BE125+'2월'!BE125+'3월'!BE125+'4월'!BE125+'5월'!BE125+'6월'!BE125+'7월'!BE125+'8월'!BE125+'9월'!BE125+'10월'!BE125+'11월'!BE125+'12월'!BE125</f>
        <v>0</v>
      </c>
      <c r="U159" s="908">
        <f t="shared" si="10"/>
        <v>0</v>
      </c>
      <c r="V159" s="61"/>
      <c r="W159" s="63"/>
    </row>
    <row r="160" spans="1:23" hidden="1">
      <c r="A160" s="229" t="s">
        <v>133</v>
      </c>
      <c r="B160" s="908">
        <f>'1월'!AM126+'2월'!AM126+'3월'!AM126+'4월'!AM126+'5월'!AM126+'6월'!AM126+'7월'!AM126+'8월'!AM126+'9월'!AM126+'10월'!AM126+'11월'!AM126+'12월'!AM126</f>
        <v>0</v>
      </c>
      <c r="C160" s="908">
        <f>'1월'!AN126+'2월'!AN126+'3월'!AN126+'4월'!AN126+'5월'!AN126+'6월'!AN126+'7월'!AN126+'8월'!AN126+'9월'!AN126+'10월'!AN126+'11월'!AN126+'12월'!AN126</f>
        <v>0</v>
      </c>
      <c r="D160" s="908">
        <f>'1월'!AO126+'2월'!AO126+'3월'!AO126+'4월'!AO126+'5월'!AO126+'6월'!AO126+'7월'!AO126+'8월'!AO126+'9월'!AO126+'10월'!AO126+'11월'!AO126+'12월'!AO126</f>
        <v>0</v>
      </c>
      <c r="E160" s="908">
        <f>'1월'!AP126+'2월'!AP126+'3월'!AP126+'4월'!AP126+'5월'!AP126+'6월'!AP126+'7월'!AP126+'8월'!AP126+'9월'!AP126+'10월'!AP126+'11월'!AP126+'12월'!AP126</f>
        <v>0</v>
      </c>
      <c r="F160" s="908">
        <f>'1월'!AQ126+'2월'!AQ126+'3월'!AQ126+'4월'!AQ126+'5월'!AQ126+'6월'!AQ126+'7월'!AQ126+'8월'!AQ126+'9월'!AQ126+'10월'!AQ126+'11월'!AQ126+'12월'!AQ126</f>
        <v>0</v>
      </c>
      <c r="G160" s="908">
        <f>'1월'!AR126+'2월'!AR126+'3월'!AR126+'4월'!AR126+'5월'!AR126+'6월'!AR126+'7월'!AR126+'8월'!AR126+'9월'!AR126+'10월'!AR126+'11월'!AR126+'12월'!AR126</f>
        <v>0</v>
      </c>
      <c r="H160" s="908">
        <f>'1월'!AS126+'2월'!AS126+'3월'!AS126+'4월'!AS126+'5월'!AS126+'6월'!AS126+'7월'!AS126+'8월'!AS126+'9월'!AS126+'10월'!AS126+'11월'!AS126+'12월'!AS126</f>
        <v>0</v>
      </c>
      <c r="I160" s="908">
        <f>'1월'!AT126+'2월'!AT126+'3월'!AT126+'4월'!AT126+'5월'!AT126+'6월'!AT126+'7월'!AT126+'8월'!AT126+'9월'!AT126+'10월'!AT126+'11월'!AT126+'12월'!AT126</f>
        <v>0</v>
      </c>
      <c r="J160" s="908">
        <f>'1월'!AU126+'2월'!AU126+'3월'!AU126+'4월'!AU126+'5월'!AU126+'6월'!AU126+'7월'!AU126+'8월'!AU126+'9월'!AU126+'10월'!AU126+'11월'!AU126+'12월'!AU126</f>
        <v>0</v>
      </c>
      <c r="K160" s="908">
        <f>'1월'!AV126+'2월'!AV126+'3월'!AV126+'4월'!AV126+'5월'!AV126+'6월'!AV126+'7월'!AV126+'8월'!AV126+'9월'!AV126+'10월'!AV126+'11월'!AV126+'12월'!AV126</f>
        <v>0</v>
      </c>
      <c r="L160" s="908">
        <f>'1월'!AW126+'2월'!AW126+'3월'!AW126+'4월'!AW126+'5월'!AW126+'6월'!AW126+'7월'!AW126+'8월'!AW126+'9월'!AW126+'10월'!AW126+'11월'!AW126+'12월'!AW126</f>
        <v>0</v>
      </c>
      <c r="M160" s="908">
        <f>'1월'!AX126+'2월'!AX126+'3월'!AX126+'4월'!AX126+'5월'!AX126+'6월'!AX126+'7월'!AX126+'8월'!AX126+'9월'!AX126+'10월'!AX126+'11월'!AX126+'12월'!AX126</f>
        <v>0</v>
      </c>
      <c r="N160" s="908">
        <f>'1월'!AY126+'2월'!AY126+'3월'!AY126+'4월'!AY126+'5월'!AY126+'6월'!AY126+'7월'!AY126+'8월'!AY126+'9월'!AY126+'10월'!AY126+'11월'!AY126+'12월'!AY126</f>
        <v>0</v>
      </c>
      <c r="O160" s="908">
        <f>'1월'!AZ126+'2월'!AZ126+'3월'!AZ126+'4월'!AZ126+'5월'!AZ126+'6월'!AZ126+'7월'!AZ126+'8월'!AZ126+'9월'!AZ126+'10월'!AZ126+'11월'!AZ126+'12월'!AZ126</f>
        <v>0</v>
      </c>
      <c r="P160" s="908">
        <f>'1월'!BA126+'2월'!BA126+'3월'!BA126+'4월'!BA126+'5월'!BA126+'6월'!BA126+'7월'!BA126+'8월'!BA126+'9월'!BA126+'10월'!BA126+'11월'!BA126+'12월'!BA126</f>
        <v>0</v>
      </c>
      <c r="Q160" s="908">
        <f>'1월'!BB126+'2월'!BB126+'3월'!BB126+'4월'!BB126+'5월'!BB126+'6월'!BB126+'7월'!BB126+'8월'!BB126+'9월'!BB126+'10월'!BB126+'11월'!BB126+'12월'!BB126</f>
        <v>0</v>
      </c>
      <c r="R160" s="908">
        <f>'1월'!BC126+'2월'!BC126+'3월'!BC126+'4월'!BC126+'5월'!BC126+'6월'!BC126+'7월'!BC126+'8월'!BC126+'9월'!BC126+'10월'!BC126+'11월'!BC126+'12월'!BC126</f>
        <v>0</v>
      </c>
      <c r="S160" s="908">
        <f>'1월'!BD126+'2월'!BD126+'3월'!BD126+'4월'!BD126+'5월'!BD126+'6월'!BD126+'7월'!BD126+'8월'!BD126+'9월'!BD126+'10월'!BD126+'11월'!BD126+'12월'!BD126</f>
        <v>0</v>
      </c>
      <c r="T160" s="908">
        <f>'1월'!BE126+'2월'!BE126+'3월'!BE126+'4월'!BE126+'5월'!BE126+'6월'!BE126+'7월'!BE126+'8월'!BE126+'9월'!BE126+'10월'!BE126+'11월'!BE126+'12월'!BE126</f>
        <v>0</v>
      </c>
      <c r="U160" s="908">
        <f t="shared" si="10"/>
        <v>0</v>
      </c>
      <c r="V160" s="61"/>
      <c r="W160" s="63"/>
    </row>
    <row r="161" spans="1:24" hidden="1">
      <c r="A161" s="229" t="s">
        <v>292</v>
      </c>
      <c r="B161" s="908">
        <f>'1월'!AM127+'2월'!AM127+'3월'!AM127+'4월'!AM127+'5월'!AM127+'6월'!AM127+'7월'!AM127+'8월'!AM127+'9월'!AM127+'10월'!AM127+'11월'!AM127+'12월'!AM127</f>
        <v>0</v>
      </c>
      <c r="C161" s="908">
        <f>'1월'!AN127+'2월'!AN127+'3월'!AN127+'4월'!AN127+'5월'!AN127+'6월'!AN127+'7월'!AN127+'8월'!AN127+'9월'!AN127+'10월'!AN127+'11월'!AN127+'12월'!AN127</f>
        <v>0</v>
      </c>
      <c r="D161" s="908">
        <f>'1월'!AO127+'2월'!AO127+'3월'!AO127+'4월'!AO127+'5월'!AO127+'6월'!AO127+'7월'!AO127+'8월'!AO127+'9월'!AO127+'10월'!AO127+'11월'!AO127+'12월'!AO127</f>
        <v>0</v>
      </c>
      <c r="E161" s="908">
        <f>'1월'!AP127+'2월'!AP127+'3월'!AP127+'4월'!AP127+'5월'!AP127+'6월'!AP127+'7월'!AP127+'8월'!AP127+'9월'!AP127+'10월'!AP127+'11월'!AP127+'12월'!AP127</f>
        <v>0</v>
      </c>
      <c r="F161" s="908">
        <f>'1월'!AQ127+'2월'!AQ127+'3월'!AQ127+'4월'!AQ127+'5월'!AQ127+'6월'!AQ127+'7월'!AQ127+'8월'!AQ127+'9월'!AQ127+'10월'!AQ127+'11월'!AQ127+'12월'!AQ127</f>
        <v>0</v>
      </c>
      <c r="G161" s="908">
        <f>'1월'!AR127+'2월'!AR127+'3월'!AR127+'4월'!AR127+'5월'!AR127+'6월'!AR127+'7월'!AR127+'8월'!AR127+'9월'!AR127+'10월'!AR127+'11월'!AR127+'12월'!AR127</f>
        <v>0</v>
      </c>
      <c r="H161" s="908">
        <f>'1월'!AS127+'2월'!AS127+'3월'!AS127+'4월'!AS127+'5월'!AS127+'6월'!AS127+'7월'!AS127+'8월'!AS127+'9월'!AS127+'10월'!AS127+'11월'!AS127+'12월'!AS127</f>
        <v>0</v>
      </c>
      <c r="I161" s="908">
        <f>'1월'!AT127+'2월'!AT127+'3월'!AT127+'4월'!AT127+'5월'!AT127+'6월'!AT127+'7월'!AT127+'8월'!AT127+'9월'!AT127+'10월'!AT127+'11월'!AT127+'12월'!AT127</f>
        <v>2</v>
      </c>
      <c r="J161" s="908">
        <f>'1월'!AU127+'2월'!AU127+'3월'!AU127+'4월'!AU127+'5월'!AU127+'6월'!AU127+'7월'!AU127+'8월'!AU127+'9월'!AU127+'10월'!AU127+'11월'!AU127+'12월'!AU127</f>
        <v>0</v>
      </c>
      <c r="K161" s="908">
        <f>'1월'!AV127+'2월'!AV127+'3월'!AV127+'4월'!AV127+'5월'!AV127+'6월'!AV127+'7월'!AV127+'8월'!AV127+'9월'!AV127+'10월'!AV127+'11월'!AV127+'12월'!AV127</f>
        <v>0</v>
      </c>
      <c r="L161" s="908">
        <f>'1월'!AW127+'2월'!AW127+'3월'!AW127+'4월'!AW127+'5월'!AW127+'6월'!AW127+'7월'!AW127+'8월'!AW127+'9월'!AW127+'10월'!AW127+'11월'!AW127+'12월'!AW127</f>
        <v>0</v>
      </c>
      <c r="M161" s="908">
        <f>'1월'!AX127+'2월'!AX127+'3월'!AX127+'4월'!AX127+'5월'!AX127+'6월'!AX127+'7월'!AX127+'8월'!AX127+'9월'!AX127+'10월'!AX127+'11월'!AX127+'12월'!AX127</f>
        <v>0</v>
      </c>
      <c r="N161" s="908">
        <f>'1월'!AY127+'2월'!AY127+'3월'!AY127+'4월'!AY127+'5월'!AY127+'6월'!AY127+'7월'!AY127+'8월'!AY127+'9월'!AY127+'10월'!AY127+'11월'!AY127+'12월'!AY127</f>
        <v>0</v>
      </c>
      <c r="O161" s="908">
        <f>'1월'!AZ127+'2월'!AZ127+'3월'!AZ127+'4월'!AZ127+'5월'!AZ127+'6월'!AZ127+'7월'!AZ127+'8월'!AZ127+'9월'!AZ127+'10월'!AZ127+'11월'!AZ127+'12월'!AZ127</f>
        <v>0</v>
      </c>
      <c r="P161" s="908">
        <f>'1월'!BA127+'2월'!BA127+'3월'!BA127+'4월'!BA127+'5월'!BA127+'6월'!BA127+'7월'!BA127+'8월'!BA127+'9월'!BA127+'10월'!BA127+'11월'!BA127+'12월'!BA127</f>
        <v>0</v>
      </c>
      <c r="Q161" s="908">
        <f>'1월'!BB127+'2월'!BB127+'3월'!BB127+'4월'!BB127+'5월'!BB127+'6월'!BB127+'7월'!BB127+'8월'!BB127+'9월'!BB127+'10월'!BB127+'11월'!BB127+'12월'!BB127</f>
        <v>2</v>
      </c>
      <c r="R161" s="908">
        <f>'1월'!BC127+'2월'!BC127+'3월'!BC127+'4월'!BC127+'5월'!BC127+'6월'!BC127+'7월'!BC127+'8월'!BC127+'9월'!BC127+'10월'!BC127+'11월'!BC127+'12월'!BC127</f>
        <v>0</v>
      </c>
      <c r="S161" s="908">
        <f>'1월'!BD127+'2월'!BD127+'3월'!BD127+'4월'!BD127+'5월'!BD127+'6월'!BD127+'7월'!BD127+'8월'!BD127+'9월'!BD127+'10월'!BD127+'11월'!BD127+'12월'!BD127</f>
        <v>0</v>
      </c>
      <c r="T161" s="908">
        <f>'1월'!BE127+'2월'!BE127+'3월'!BE127+'4월'!BE127+'5월'!BE127+'6월'!BE127+'7월'!BE127+'8월'!BE127+'9월'!BE127+'10월'!BE127+'11월'!BE127+'12월'!BE127</f>
        <v>0</v>
      </c>
      <c r="U161" s="908">
        <f t="shared" si="10"/>
        <v>4</v>
      </c>
      <c r="V161" s="61"/>
      <c r="W161" s="63"/>
    </row>
    <row r="162" spans="1:24" hidden="1">
      <c r="A162" s="229" t="s">
        <v>134</v>
      </c>
      <c r="B162" s="908">
        <f>'1월'!AM128+'2월'!AM128+'3월'!AM128+'4월'!AM128+'5월'!AM128+'6월'!AM128+'7월'!AM128+'8월'!AM128+'9월'!AM128+'10월'!AM128+'11월'!AM128+'12월'!AM128</f>
        <v>0</v>
      </c>
      <c r="C162" s="908">
        <f>'1월'!AN128+'2월'!AN128+'3월'!AN128+'4월'!AN128+'5월'!AN128+'6월'!AN128+'7월'!AN128+'8월'!AN128+'9월'!AN128+'10월'!AN128+'11월'!AN128+'12월'!AN128</f>
        <v>0</v>
      </c>
      <c r="D162" s="908">
        <f>'1월'!AO128+'2월'!AO128+'3월'!AO128+'4월'!AO128+'5월'!AO128+'6월'!AO128+'7월'!AO128+'8월'!AO128+'9월'!AO128+'10월'!AO128+'11월'!AO128+'12월'!AO128</f>
        <v>0</v>
      </c>
      <c r="E162" s="908">
        <f>'1월'!AP128+'2월'!AP128+'3월'!AP128+'4월'!AP128+'5월'!AP128+'6월'!AP128+'7월'!AP128+'8월'!AP128+'9월'!AP128+'10월'!AP128+'11월'!AP128+'12월'!AP128</f>
        <v>0</v>
      </c>
      <c r="F162" s="908">
        <f>'1월'!AQ128+'2월'!AQ128+'3월'!AQ128+'4월'!AQ128+'5월'!AQ128+'6월'!AQ128+'7월'!AQ128+'8월'!AQ128+'9월'!AQ128+'10월'!AQ128+'11월'!AQ128+'12월'!AQ128</f>
        <v>0</v>
      </c>
      <c r="G162" s="908">
        <f>'1월'!AR128+'2월'!AR128+'3월'!AR128+'4월'!AR128+'5월'!AR128+'6월'!AR128+'7월'!AR128+'8월'!AR128+'9월'!AR128+'10월'!AR128+'11월'!AR128+'12월'!AR128</f>
        <v>0</v>
      </c>
      <c r="H162" s="908">
        <f>'1월'!AS128+'2월'!AS128+'3월'!AS128+'4월'!AS128+'5월'!AS128+'6월'!AS128+'7월'!AS128+'8월'!AS128+'9월'!AS128+'10월'!AS128+'11월'!AS128+'12월'!AS128</f>
        <v>0</v>
      </c>
      <c r="I162" s="908">
        <f>'1월'!AT128+'2월'!AT128+'3월'!AT128+'4월'!AT128+'5월'!AT128+'6월'!AT128+'7월'!AT128+'8월'!AT128+'9월'!AT128+'10월'!AT128+'11월'!AT128+'12월'!AT128</f>
        <v>0</v>
      </c>
      <c r="J162" s="908">
        <f>'1월'!AU128+'2월'!AU128+'3월'!AU128+'4월'!AU128+'5월'!AU128+'6월'!AU128+'7월'!AU128+'8월'!AU128+'9월'!AU128+'10월'!AU128+'11월'!AU128+'12월'!AU128</f>
        <v>0</v>
      </c>
      <c r="K162" s="908">
        <f>'1월'!AV128+'2월'!AV128+'3월'!AV128+'4월'!AV128+'5월'!AV128+'6월'!AV128+'7월'!AV128+'8월'!AV128+'9월'!AV128+'10월'!AV128+'11월'!AV128+'12월'!AV128</f>
        <v>0</v>
      </c>
      <c r="L162" s="908">
        <f>'1월'!AW128+'2월'!AW128+'3월'!AW128+'4월'!AW128+'5월'!AW128+'6월'!AW128+'7월'!AW128+'8월'!AW128+'9월'!AW128+'10월'!AW128+'11월'!AW128+'12월'!AW128</f>
        <v>0</v>
      </c>
      <c r="M162" s="908">
        <f>'1월'!AX128+'2월'!AX128+'3월'!AX128+'4월'!AX128+'5월'!AX128+'6월'!AX128+'7월'!AX128+'8월'!AX128+'9월'!AX128+'10월'!AX128+'11월'!AX128+'12월'!AX128</f>
        <v>0</v>
      </c>
      <c r="N162" s="908">
        <f>'1월'!AY128+'2월'!AY128+'3월'!AY128+'4월'!AY128+'5월'!AY128+'6월'!AY128+'7월'!AY128+'8월'!AY128+'9월'!AY128+'10월'!AY128+'11월'!AY128+'12월'!AY128</f>
        <v>0</v>
      </c>
      <c r="O162" s="908">
        <f>'1월'!AZ128+'2월'!AZ128+'3월'!AZ128+'4월'!AZ128+'5월'!AZ128+'6월'!AZ128+'7월'!AZ128+'8월'!AZ128+'9월'!AZ128+'10월'!AZ128+'11월'!AZ128+'12월'!AZ128</f>
        <v>0</v>
      </c>
      <c r="P162" s="908">
        <f>'1월'!BA128+'2월'!BA128+'3월'!BA128+'4월'!BA128+'5월'!BA128+'6월'!BA128+'7월'!BA128+'8월'!BA128+'9월'!BA128+'10월'!BA128+'11월'!BA128+'12월'!BA128</f>
        <v>0</v>
      </c>
      <c r="Q162" s="908">
        <f>'1월'!BB128+'2월'!BB128+'3월'!BB128+'4월'!BB128+'5월'!BB128+'6월'!BB128+'7월'!BB128+'8월'!BB128+'9월'!BB128+'10월'!BB128+'11월'!BB128+'12월'!BB128</f>
        <v>0</v>
      </c>
      <c r="R162" s="908">
        <f>'1월'!BC128+'2월'!BC128+'3월'!BC128+'4월'!BC128+'5월'!BC128+'6월'!BC128+'7월'!BC128+'8월'!BC128+'9월'!BC128+'10월'!BC128+'11월'!BC128+'12월'!BC128</f>
        <v>0</v>
      </c>
      <c r="S162" s="908">
        <f>'1월'!BD128+'2월'!BD128+'3월'!BD128+'4월'!BD128+'5월'!BD128+'6월'!BD128+'7월'!BD128+'8월'!BD128+'9월'!BD128+'10월'!BD128+'11월'!BD128+'12월'!BD128</f>
        <v>0</v>
      </c>
      <c r="T162" s="908">
        <f>'1월'!BE128+'2월'!BE128+'3월'!BE128+'4월'!BE128+'5월'!BE128+'6월'!BE128+'7월'!BE128+'8월'!BE128+'9월'!BE128+'10월'!BE128+'11월'!BE128+'12월'!BE128</f>
        <v>0</v>
      </c>
      <c r="U162" s="908">
        <f t="shared" si="10"/>
        <v>0</v>
      </c>
      <c r="V162" s="61"/>
      <c r="W162" s="63"/>
    </row>
    <row r="163" spans="1:24" hidden="1">
      <c r="A163" s="229" t="s">
        <v>135</v>
      </c>
      <c r="B163" s="908">
        <f>'1월'!AM129+'2월'!AM129+'3월'!AM129+'4월'!AM129+'5월'!AM129+'6월'!AM129+'7월'!AM129+'8월'!AM129+'9월'!AM129+'10월'!AM129+'11월'!AM129+'12월'!AM129</f>
        <v>0</v>
      </c>
      <c r="C163" s="908">
        <f>'1월'!AN129+'2월'!AN129+'3월'!AN129+'4월'!AN129+'5월'!AN129+'6월'!AN129+'7월'!AN129+'8월'!AN129+'9월'!AN129+'10월'!AN129+'11월'!AN129+'12월'!AN129</f>
        <v>0</v>
      </c>
      <c r="D163" s="908">
        <f>'1월'!AO129+'2월'!AO129+'3월'!AO129+'4월'!AO129+'5월'!AO129+'6월'!AO129+'7월'!AO129+'8월'!AO129+'9월'!AO129+'10월'!AO129+'11월'!AO129+'12월'!AO129</f>
        <v>0</v>
      </c>
      <c r="E163" s="908">
        <f>'1월'!AP129+'2월'!AP129+'3월'!AP129+'4월'!AP129+'5월'!AP129+'6월'!AP129+'7월'!AP129+'8월'!AP129+'9월'!AP129+'10월'!AP129+'11월'!AP129+'12월'!AP129</f>
        <v>0</v>
      </c>
      <c r="F163" s="908">
        <f>'1월'!AQ129+'2월'!AQ129+'3월'!AQ129+'4월'!AQ129+'5월'!AQ129+'6월'!AQ129+'7월'!AQ129+'8월'!AQ129+'9월'!AQ129+'10월'!AQ129+'11월'!AQ129+'12월'!AQ129</f>
        <v>0</v>
      </c>
      <c r="G163" s="908">
        <f>'1월'!AR129+'2월'!AR129+'3월'!AR129+'4월'!AR129+'5월'!AR129+'6월'!AR129+'7월'!AR129+'8월'!AR129+'9월'!AR129+'10월'!AR129+'11월'!AR129+'12월'!AR129</f>
        <v>0</v>
      </c>
      <c r="H163" s="908">
        <f>'1월'!AS129+'2월'!AS129+'3월'!AS129+'4월'!AS129+'5월'!AS129+'6월'!AS129+'7월'!AS129+'8월'!AS129+'9월'!AS129+'10월'!AS129+'11월'!AS129+'12월'!AS129</f>
        <v>0</v>
      </c>
      <c r="I163" s="908">
        <f>'1월'!AT129+'2월'!AT129+'3월'!AT129+'4월'!AT129+'5월'!AT129+'6월'!AT129+'7월'!AT129+'8월'!AT129+'9월'!AT129+'10월'!AT129+'11월'!AT129+'12월'!AT129</f>
        <v>0</v>
      </c>
      <c r="J163" s="908">
        <f>'1월'!AU129+'2월'!AU129+'3월'!AU129+'4월'!AU129+'5월'!AU129+'6월'!AU129+'7월'!AU129+'8월'!AU129+'9월'!AU129+'10월'!AU129+'11월'!AU129+'12월'!AU129</f>
        <v>0</v>
      </c>
      <c r="K163" s="908">
        <f>'1월'!AV129+'2월'!AV129+'3월'!AV129+'4월'!AV129+'5월'!AV129+'6월'!AV129+'7월'!AV129+'8월'!AV129+'9월'!AV129+'10월'!AV129+'11월'!AV129+'12월'!AV129</f>
        <v>0</v>
      </c>
      <c r="L163" s="908">
        <f>'1월'!AW129+'2월'!AW129+'3월'!AW129+'4월'!AW129+'5월'!AW129+'6월'!AW129+'7월'!AW129+'8월'!AW129+'9월'!AW129+'10월'!AW129+'11월'!AW129+'12월'!AW129</f>
        <v>0</v>
      </c>
      <c r="M163" s="908">
        <f>'1월'!AX129+'2월'!AX129+'3월'!AX129+'4월'!AX129+'5월'!AX129+'6월'!AX129+'7월'!AX129+'8월'!AX129+'9월'!AX129+'10월'!AX129+'11월'!AX129+'12월'!AX129</f>
        <v>0</v>
      </c>
      <c r="N163" s="908">
        <f>'1월'!AY129+'2월'!AY129+'3월'!AY129+'4월'!AY129+'5월'!AY129+'6월'!AY129+'7월'!AY129+'8월'!AY129+'9월'!AY129+'10월'!AY129+'11월'!AY129+'12월'!AY129</f>
        <v>0</v>
      </c>
      <c r="O163" s="908">
        <f>'1월'!AZ129+'2월'!AZ129+'3월'!AZ129+'4월'!AZ129+'5월'!AZ129+'6월'!AZ129+'7월'!AZ129+'8월'!AZ129+'9월'!AZ129+'10월'!AZ129+'11월'!AZ129+'12월'!AZ129</f>
        <v>0</v>
      </c>
      <c r="P163" s="908">
        <f>'1월'!BA129+'2월'!BA129+'3월'!BA129+'4월'!BA129+'5월'!BA129+'6월'!BA129+'7월'!BA129+'8월'!BA129+'9월'!BA129+'10월'!BA129+'11월'!BA129+'12월'!BA129</f>
        <v>0</v>
      </c>
      <c r="Q163" s="908">
        <f>'1월'!BB129+'2월'!BB129+'3월'!BB129+'4월'!BB129+'5월'!BB129+'6월'!BB129+'7월'!BB129+'8월'!BB129+'9월'!BB129+'10월'!BB129+'11월'!BB129+'12월'!BB129</f>
        <v>0</v>
      </c>
      <c r="R163" s="908">
        <f>'1월'!BC129+'2월'!BC129+'3월'!BC129+'4월'!BC129+'5월'!BC129+'6월'!BC129+'7월'!BC129+'8월'!BC129+'9월'!BC129+'10월'!BC129+'11월'!BC129+'12월'!BC129</f>
        <v>0</v>
      </c>
      <c r="S163" s="908">
        <f>'1월'!BD129+'2월'!BD129+'3월'!BD129+'4월'!BD129+'5월'!BD129+'6월'!BD129+'7월'!BD129+'8월'!BD129+'9월'!BD129+'10월'!BD129+'11월'!BD129+'12월'!BD129</f>
        <v>0</v>
      </c>
      <c r="T163" s="908">
        <f>'1월'!BE129+'2월'!BE129+'3월'!BE129+'4월'!BE129+'5월'!BE129+'6월'!BE129+'7월'!BE129+'8월'!BE129+'9월'!BE129+'10월'!BE129+'11월'!BE129+'12월'!BE129</f>
        <v>0</v>
      </c>
      <c r="U163" s="908">
        <f t="shared" si="10"/>
        <v>0</v>
      </c>
      <c r="V163" s="61"/>
      <c r="W163" s="63"/>
    </row>
    <row r="164" spans="1:24" hidden="1">
      <c r="A164" s="229" t="s">
        <v>136</v>
      </c>
      <c r="B164" s="908">
        <f>'1월'!AM130+'2월'!AM130+'3월'!AM130+'4월'!AM130+'5월'!AM130+'6월'!AM130+'7월'!AM130+'8월'!AM130+'9월'!AM130+'10월'!AM130+'11월'!AM130+'12월'!AM130</f>
        <v>0</v>
      </c>
      <c r="C164" s="908">
        <f>'1월'!AN130+'2월'!AN130+'3월'!AN130+'4월'!AN130+'5월'!AN130+'6월'!AN130+'7월'!AN130+'8월'!AN130+'9월'!AN130+'10월'!AN130+'11월'!AN130+'12월'!AN130</f>
        <v>0</v>
      </c>
      <c r="D164" s="908">
        <f>'1월'!AO130+'2월'!AO130+'3월'!AO130+'4월'!AO130+'5월'!AO130+'6월'!AO130+'7월'!AO130+'8월'!AO130+'9월'!AO130+'10월'!AO130+'11월'!AO130+'12월'!AO130</f>
        <v>0</v>
      </c>
      <c r="E164" s="908">
        <f>'1월'!AP130+'2월'!AP130+'3월'!AP130+'4월'!AP130+'5월'!AP130+'6월'!AP130+'7월'!AP130+'8월'!AP130+'9월'!AP130+'10월'!AP130+'11월'!AP130+'12월'!AP130</f>
        <v>0</v>
      </c>
      <c r="F164" s="908">
        <f>'1월'!AQ130+'2월'!AQ130+'3월'!AQ130+'4월'!AQ130+'5월'!AQ130+'6월'!AQ130+'7월'!AQ130+'8월'!AQ130+'9월'!AQ130+'10월'!AQ130+'11월'!AQ130+'12월'!AQ130</f>
        <v>0</v>
      </c>
      <c r="G164" s="908">
        <f>'1월'!AR130+'2월'!AR130+'3월'!AR130+'4월'!AR130+'5월'!AR130+'6월'!AR130+'7월'!AR130+'8월'!AR130+'9월'!AR130+'10월'!AR130+'11월'!AR130+'12월'!AR130</f>
        <v>0</v>
      </c>
      <c r="H164" s="908">
        <f>'1월'!AS130+'2월'!AS130+'3월'!AS130+'4월'!AS130+'5월'!AS130+'6월'!AS130+'7월'!AS130+'8월'!AS130+'9월'!AS130+'10월'!AS130+'11월'!AS130+'12월'!AS130</f>
        <v>0</v>
      </c>
      <c r="I164" s="908">
        <f>'1월'!AT130+'2월'!AT130+'3월'!AT130+'4월'!AT130+'5월'!AT130+'6월'!AT130+'7월'!AT130+'8월'!AT130+'9월'!AT130+'10월'!AT130+'11월'!AT130+'12월'!AT130</f>
        <v>0</v>
      </c>
      <c r="J164" s="908">
        <f>'1월'!AU130+'2월'!AU130+'3월'!AU130+'4월'!AU130+'5월'!AU130+'6월'!AU130+'7월'!AU130+'8월'!AU130+'9월'!AU130+'10월'!AU130+'11월'!AU130+'12월'!AU130</f>
        <v>0</v>
      </c>
      <c r="K164" s="908">
        <f>'1월'!AV130+'2월'!AV130+'3월'!AV130+'4월'!AV130+'5월'!AV130+'6월'!AV130+'7월'!AV130+'8월'!AV130+'9월'!AV130+'10월'!AV130+'11월'!AV130+'12월'!AV130</f>
        <v>0</v>
      </c>
      <c r="L164" s="908">
        <f>'1월'!AW130+'2월'!AW130+'3월'!AW130+'4월'!AW130+'5월'!AW130+'6월'!AW130+'7월'!AW130+'8월'!AW130+'9월'!AW130+'10월'!AW130+'11월'!AW130+'12월'!AW130</f>
        <v>0</v>
      </c>
      <c r="M164" s="908">
        <f>'1월'!AX130+'2월'!AX130+'3월'!AX130+'4월'!AX130+'5월'!AX130+'6월'!AX130+'7월'!AX130+'8월'!AX130+'9월'!AX130+'10월'!AX130+'11월'!AX130+'12월'!AX130</f>
        <v>0</v>
      </c>
      <c r="N164" s="908">
        <f>'1월'!AY130+'2월'!AY130+'3월'!AY130+'4월'!AY130+'5월'!AY130+'6월'!AY130+'7월'!AY130+'8월'!AY130+'9월'!AY130+'10월'!AY130+'11월'!AY130+'12월'!AY130</f>
        <v>0</v>
      </c>
      <c r="O164" s="908">
        <f>'1월'!AZ130+'2월'!AZ130+'3월'!AZ130+'4월'!AZ130+'5월'!AZ130+'6월'!AZ130+'7월'!AZ130+'8월'!AZ130+'9월'!AZ130+'10월'!AZ130+'11월'!AZ130+'12월'!AZ130</f>
        <v>0</v>
      </c>
      <c r="P164" s="908">
        <f>'1월'!BA130+'2월'!BA130+'3월'!BA130+'4월'!BA130+'5월'!BA130+'6월'!BA130+'7월'!BA130+'8월'!BA130+'9월'!BA130+'10월'!BA130+'11월'!BA130+'12월'!BA130</f>
        <v>0</v>
      </c>
      <c r="Q164" s="908">
        <f>'1월'!BB130+'2월'!BB130+'3월'!BB130+'4월'!BB130+'5월'!BB130+'6월'!BB130+'7월'!BB130+'8월'!BB130+'9월'!BB130+'10월'!BB130+'11월'!BB130+'12월'!BB130</f>
        <v>0</v>
      </c>
      <c r="R164" s="908">
        <f>'1월'!BC130+'2월'!BC130+'3월'!BC130+'4월'!BC130+'5월'!BC130+'6월'!BC130+'7월'!BC130+'8월'!BC130+'9월'!BC130+'10월'!BC130+'11월'!BC130+'12월'!BC130</f>
        <v>0</v>
      </c>
      <c r="S164" s="908">
        <f>'1월'!BD130+'2월'!BD130+'3월'!BD130+'4월'!BD130+'5월'!BD130+'6월'!BD130+'7월'!BD130+'8월'!BD130+'9월'!BD130+'10월'!BD130+'11월'!BD130+'12월'!BD130</f>
        <v>0</v>
      </c>
      <c r="T164" s="908">
        <f>'1월'!BE130+'2월'!BE130+'3월'!BE130+'4월'!BE130+'5월'!BE130+'6월'!BE130+'7월'!BE130+'8월'!BE130+'9월'!BE130+'10월'!BE130+'11월'!BE130+'12월'!BE130</f>
        <v>0</v>
      </c>
      <c r="U164" s="908">
        <f t="shared" si="10"/>
        <v>0</v>
      </c>
      <c r="V164" s="61"/>
      <c r="W164" s="63"/>
    </row>
    <row r="165" spans="1:24" hidden="1">
      <c r="A165" s="229" t="s">
        <v>146</v>
      </c>
      <c r="B165" s="908">
        <f>'1월'!AM131+'2월'!AM131+'3월'!AM131+'4월'!AM131+'5월'!AM131+'6월'!AM131+'7월'!AM131+'8월'!AM131+'9월'!AM131+'10월'!AM131+'11월'!AM131+'12월'!AM131</f>
        <v>0</v>
      </c>
      <c r="C165" s="908">
        <f>'1월'!AN131+'2월'!AN131+'3월'!AN131+'4월'!AN131+'5월'!AN131+'6월'!AN131+'7월'!AN131+'8월'!AN131+'9월'!AN131+'10월'!AN131+'11월'!AN131+'12월'!AN131</f>
        <v>0</v>
      </c>
      <c r="D165" s="908">
        <f>'1월'!AO131+'2월'!AO131+'3월'!AO131+'4월'!AO131+'5월'!AO131+'6월'!AO131+'7월'!AO131+'8월'!AO131+'9월'!AO131+'10월'!AO131+'11월'!AO131+'12월'!AO131</f>
        <v>0</v>
      </c>
      <c r="E165" s="908">
        <f>'1월'!AP131+'2월'!AP131+'3월'!AP131+'4월'!AP131+'5월'!AP131+'6월'!AP131+'7월'!AP131+'8월'!AP131+'9월'!AP131+'10월'!AP131+'11월'!AP131+'12월'!AP131</f>
        <v>0</v>
      </c>
      <c r="F165" s="908">
        <f>'1월'!AQ131+'2월'!AQ131+'3월'!AQ131+'4월'!AQ131+'5월'!AQ131+'6월'!AQ131+'7월'!AQ131+'8월'!AQ131+'9월'!AQ131+'10월'!AQ131+'11월'!AQ131+'12월'!AQ131</f>
        <v>0</v>
      </c>
      <c r="G165" s="908">
        <f>'1월'!AR131+'2월'!AR131+'3월'!AR131+'4월'!AR131+'5월'!AR131+'6월'!AR131+'7월'!AR131+'8월'!AR131+'9월'!AR131+'10월'!AR131+'11월'!AR131+'12월'!AR131</f>
        <v>0</v>
      </c>
      <c r="H165" s="908">
        <f>'1월'!AS131+'2월'!AS131+'3월'!AS131+'4월'!AS131+'5월'!AS131+'6월'!AS131+'7월'!AS131+'8월'!AS131+'9월'!AS131+'10월'!AS131+'11월'!AS131+'12월'!AS131</f>
        <v>0</v>
      </c>
      <c r="I165" s="908">
        <f>'1월'!AT131+'2월'!AT131+'3월'!AT131+'4월'!AT131+'5월'!AT131+'6월'!AT131+'7월'!AT131+'8월'!AT131+'9월'!AT131+'10월'!AT131+'11월'!AT131+'12월'!AT131</f>
        <v>0</v>
      </c>
      <c r="J165" s="908">
        <f>'1월'!AU131+'2월'!AU131+'3월'!AU131+'4월'!AU131+'5월'!AU131+'6월'!AU131+'7월'!AU131+'8월'!AU131+'9월'!AU131+'10월'!AU131+'11월'!AU131+'12월'!AU131</f>
        <v>0</v>
      </c>
      <c r="K165" s="908">
        <f>'1월'!AV131+'2월'!AV131+'3월'!AV131+'4월'!AV131+'5월'!AV131+'6월'!AV131+'7월'!AV131+'8월'!AV131+'9월'!AV131+'10월'!AV131+'11월'!AV131+'12월'!AV131</f>
        <v>0</v>
      </c>
      <c r="L165" s="908">
        <f>'1월'!AW131+'2월'!AW131+'3월'!AW131+'4월'!AW131+'5월'!AW131+'6월'!AW131+'7월'!AW131+'8월'!AW131+'9월'!AW131+'10월'!AW131+'11월'!AW131+'12월'!AW131</f>
        <v>0</v>
      </c>
      <c r="M165" s="908">
        <f>'1월'!AX131+'2월'!AX131+'3월'!AX131+'4월'!AX131+'5월'!AX131+'6월'!AX131+'7월'!AX131+'8월'!AX131+'9월'!AX131+'10월'!AX131+'11월'!AX131+'12월'!AX131</f>
        <v>0</v>
      </c>
      <c r="N165" s="908">
        <f>'1월'!AY131+'2월'!AY131+'3월'!AY131+'4월'!AY131+'5월'!AY131+'6월'!AY131+'7월'!AY131+'8월'!AY131+'9월'!AY131+'10월'!AY131+'11월'!AY131+'12월'!AY131</f>
        <v>0</v>
      </c>
      <c r="O165" s="908">
        <f>'1월'!AZ131+'2월'!AZ131+'3월'!AZ131+'4월'!AZ131+'5월'!AZ131+'6월'!AZ131+'7월'!AZ131+'8월'!AZ131+'9월'!AZ131+'10월'!AZ131+'11월'!AZ131+'12월'!AZ131</f>
        <v>0</v>
      </c>
      <c r="P165" s="908">
        <f>'1월'!BA131+'2월'!BA131+'3월'!BA131+'4월'!BA131+'5월'!BA131+'6월'!BA131+'7월'!BA131+'8월'!BA131+'9월'!BA131+'10월'!BA131+'11월'!BA131+'12월'!BA131</f>
        <v>0</v>
      </c>
      <c r="Q165" s="908">
        <f>'1월'!BB131+'2월'!BB131+'3월'!BB131+'4월'!BB131+'5월'!BB131+'6월'!BB131+'7월'!BB131+'8월'!BB131+'9월'!BB131+'10월'!BB131+'11월'!BB131+'12월'!BB131</f>
        <v>0</v>
      </c>
      <c r="R165" s="908">
        <f>'1월'!BC131+'2월'!BC131+'3월'!BC131+'4월'!BC131+'5월'!BC131+'6월'!BC131+'7월'!BC131+'8월'!BC131+'9월'!BC131+'10월'!BC131+'11월'!BC131+'12월'!BC131</f>
        <v>0</v>
      </c>
      <c r="S165" s="908">
        <f>'1월'!BD131+'2월'!BD131+'3월'!BD131+'4월'!BD131+'5월'!BD131+'6월'!BD131+'7월'!BD131+'8월'!BD131+'9월'!BD131+'10월'!BD131+'11월'!BD131+'12월'!BD131</f>
        <v>0</v>
      </c>
      <c r="T165" s="908">
        <f>'1월'!BE131+'2월'!BE131+'3월'!BE131+'4월'!BE131+'5월'!BE131+'6월'!BE131+'7월'!BE131+'8월'!BE131+'9월'!BE131+'10월'!BE131+'11월'!BE131+'12월'!BE131</f>
        <v>0</v>
      </c>
      <c r="U165" s="908">
        <f t="shared" si="10"/>
        <v>0</v>
      </c>
      <c r="V165" s="61"/>
      <c r="W165" s="63"/>
    </row>
    <row r="166" spans="1:24" hidden="1">
      <c r="A166" s="229" t="s">
        <v>137</v>
      </c>
      <c r="B166" s="908">
        <f>'1월'!AM132+'2월'!AM132+'3월'!AM132+'4월'!AM132+'5월'!AM132+'6월'!AM132+'7월'!AM132+'8월'!AM132+'9월'!AM132+'10월'!AM132+'11월'!AM132+'12월'!AM132</f>
        <v>0</v>
      </c>
      <c r="C166" s="908">
        <f>'1월'!AN132+'2월'!AN132+'3월'!AN132+'4월'!AN132+'5월'!AN132+'6월'!AN132+'7월'!AN132+'8월'!AN132+'9월'!AN132+'10월'!AN132+'11월'!AN132+'12월'!AN132</f>
        <v>0</v>
      </c>
      <c r="D166" s="908">
        <f>'1월'!AO132+'2월'!AO132+'3월'!AO132+'4월'!AO132+'5월'!AO132+'6월'!AO132+'7월'!AO132+'8월'!AO132+'9월'!AO132+'10월'!AO132+'11월'!AO132+'12월'!AO132</f>
        <v>0</v>
      </c>
      <c r="E166" s="908">
        <f>'1월'!AP132+'2월'!AP132+'3월'!AP132+'4월'!AP132+'5월'!AP132+'6월'!AP132+'7월'!AP132+'8월'!AP132+'9월'!AP132+'10월'!AP132+'11월'!AP132+'12월'!AP132</f>
        <v>0</v>
      </c>
      <c r="F166" s="908">
        <f>'1월'!AQ132+'2월'!AQ132+'3월'!AQ132+'4월'!AQ132+'5월'!AQ132+'6월'!AQ132+'7월'!AQ132+'8월'!AQ132+'9월'!AQ132+'10월'!AQ132+'11월'!AQ132+'12월'!AQ132</f>
        <v>0</v>
      </c>
      <c r="G166" s="908">
        <f>'1월'!AR132+'2월'!AR132+'3월'!AR132+'4월'!AR132+'5월'!AR132+'6월'!AR132+'7월'!AR132+'8월'!AR132+'9월'!AR132+'10월'!AR132+'11월'!AR132+'12월'!AR132</f>
        <v>0</v>
      </c>
      <c r="H166" s="908">
        <f>'1월'!AS132+'2월'!AS132+'3월'!AS132+'4월'!AS132+'5월'!AS132+'6월'!AS132+'7월'!AS132+'8월'!AS132+'9월'!AS132+'10월'!AS132+'11월'!AS132+'12월'!AS132</f>
        <v>1</v>
      </c>
      <c r="I166" s="908">
        <f>'1월'!AT132+'2월'!AT132+'3월'!AT132+'4월'!AT132+'5월'!AT132+'6월'!AT132+'7월'!AT132+'8월'!AT132+'9월'!AT132+'10월'!AT132+'11월'!AT132+'12월'!AT132</f>
        <v>0</v>
      </c>
      <c r="J166" s="908">
        <f>'1월'!AU132+'2월'!AU132+'3월'!AU132+'4월'!AU132+'5월'!AU132+'6월'!AU132+'7월'!AU132+'8월'!AU132+'9월'!AU132+'10월'!AU132+'11월'!AU132+'12월'!AU132</f>
        <v>0</v>
      </c>
      <c r="K166" s="908">
        <f>'1월'!AV132+'2월'!AV132+'3월'!AV132+'4월'!AV132+'5월'!AV132+'6월'!AV132+'7월'!AV132+'8월'!AV132+'9월'!AV132+'10월'!AV132+'11월'!AV132+'12월'!AV132</f>
        <v>0</v>
      </c>
      <c r="L166" s="908">
        <f>'1월'!AW132+'2월'!AW132+'3월'!AW132+'4월'!AW132+'5월'!AW132+'6월'!AW132+'7월'!AW132+'8월'!AW132+'9월'!AW132+'10월'!AW132+'11월'!AW132+'12월'!AW132</f>
        <v>0</v>
      </c>
      <c r="M166" s="908">
        <f>'1월'!AX132+'2월'!AX132+'3월'!AX132+'4월'!AX132+'5월'!AX132+'6월'!AX132+'7월'!AX132+'8월'!AX132+'9월'!AX132+'10월'!AX132+'11월'!AX132+'12월'!AX132</f>
        <v>1</v>
      </c>
      <c r="N166" s="908">
        <f>'1월'!AY132+'2월'!AY132+'3월'!AY132+'4월'!AY132+'5월'!AY132+'6월'!AY132+'7월'!AY132+'8월'!AY132+'9월'!AY132+'10월'!AY132+'11월'!AY132+'12월'!AY132</f>
        <v>0</v>
      </c>
      <c r="O166" s="908">
        <f>'1월'!AZ132+'2월'!AZ132+'3월'!AZ132+'4월'!AZ132+'5월'!AZ132+'6월'!AZ132+'7월'!AZ132+'8월'!AZ132+'9월'!AZ132+'10월'!AZ132+'11월'!AZ132+'12월'!AZ132</f>
        <v>0</v>
      </c>
      <c r="P166" s="908">
        <f>'1월'!BA132+'2월'!BA132+'3월'!BA132+'4월'!BA132+'5월'!BA132+'6월'!BA132+'7월'!BA132+'8월'!BA132+'9월'!BA132+'10월'!BA132+'11월'!BA132+'12월'!BA132</f>
        <v>0</v>
      </c>
      <c r="Q166" s="908">
        <f>'1월'!BB132+'2월'!BB132+'3월'!BB132+'4월'!BB132+'5월'!BB132+'6월'!BB132+'7월'!BB132+'8월'!BB132+'9월'!BB132+'10월'!BB132+'11월'!BB132+'12월'!BB132</f>
        <v>0</v>
      </c>
      <c r="R166" s="908">
        <f>'1월'!BC132+'2월'!BC132+'3월'!BC132+'4월'!BC132+'5월'!BC132+'6월'!BC132+'7월'!BC132+'8월'!BC132+'9월'!BC132+'10월'!BC132+'11월'!BC132+'12월'!BC132</f>
        <v>0</v>
      </c>
      <c r="S166" s="908">
        <f>'1월'!BD132+'2월'!BD132+'3월'!BD132+'4월'!BD132+'5월'!BD132+'6월'!BD132+'7월'!BD132+'8월'!BD132+'9월'!BD132+'10월'!BD132+'11월'!BD132+'12월'!BD132</f>
        <v>0</v>
      </c>
      <c r="T166" s="908">
        <f>'1월'!BE132+'2월'!BE132+'3월'!BE132+'4월'!BE132+'5월'!BE132+'6월'!BE132+'7월'!BE132+'8월'!BE132+'9월'!BE132+'10월'!BE132+'11월'!BE132+'12월'!BE132</f>
        <v>0</v>
      </c>
      <c r="U166" s="908">
        <f t="shared" si="10"/>
        <v>2</v>
      </c>
      <c r="V166" s="61"/>
      <c r="W166" s="63"/>
    </row>
    <row r="167" spans="1:24" hidden="1">
      <c r="A167" s="229" t="s">
        <v>1263</v>
      </c>
      <c r="B167" s="908">
        <f>'1월'!AM133+'2월'!AM133+'3월'!AM133+'4월'!AM133+'5월'!AM133+'6월'!AM133+'7월'!AM133+'8월'!AM133+'9월'!AM133+'10월'!AM133+'11월'!AM133+'12월'!AM133</f>
        <v>0</v>
      </c>
      <c r="C167" s="908">
        <f>'1월'!AN133+'2월'!AN133+'3월'!AN133+'4월'!AN133+'5월'!AN133+'6월'!AN133+'7월'!AN133+'8월'!AN133+'9월'!AN133+'10월'!AN133+'11월'!AN133+'12월'!AN133</f>
        <v>0</v>
      </c>
      <c r="D167" s="908">
        <f>'1월'!AO133+'2월'!AO133+'3월'!AO133+'4월'!AO133+'5월'!AO133+'6월'!AO133+'7월'!AO133+'8월'!AO133+'9월'!AO133+'10월'!AO133+'11월'!AO133+'12월'!AO133</f>
        <v>0</v>
      </c>
      <c r="E167" s="908">
        <f>'1월'!AP133+'2월'!AP133+'3월'!AP133+'4월'!AP133+'5월'!AP133+'6월'!AP133+'7월'!AP133+'8월'!AP133+'9월'!AP133+'10월'!AP133+'11월'!AP133+'12월'!AP133</f>
        <v>0</v>
      </c>
      <c r="F167" s="908">
        <f>'1월'!AQ133+'2월'!AQ133+'3월'!AQ133+'4월'!AQ133+'5월'!AQ133+'6월'!AQ133+'7월'!AQ133+'8월'!AQ133+'9월'!AQ133+'10월'!AQ133+'11월'!AQ133+'12월'!AQ133</f>
        <v>0</v>
      </c>
      <c r="G167" s="908">
        <f>'1월'!AR133+'2월'!AR133+'3월'!AR133+'4월'!AR133+'5월'!AR133+'6월'!AR133+'7월'!AR133+'8월'!AR133+'9월'!AR133+'10월'!AR133+'11월'!AR133+'12월'!AR133</f>
        <v>0</v>
      </c>
      <c r="H167" s="908">
        <f>'1월'!AS133+'2월'!AS133+'3월'!AS133+'4월'!AS133+'5월'!AS133+'6월'!AS133+'7월'!AS133+'8월'!AS133+'9월'!AS133+'10월'!AS133+'11월'!AS133+'12월'!AS133</f>
        <v>0</v>
      </c>
      <c r="I167" s="908">
        <f>'1월'!AT133+'2월'!AT133+'3월'!AT133+'4월'!AT133+'5월'!AT133+'6월'!AT133+'7월'!AT133+'8월'!AT133+'9월'!AT133+'10월'!AT133+'11월'!AT133+'12월'!AT133</f>
        <v>0</v>
      </c>
      <c r="J167" s="908">
        <f>'1월'!AU133+'2월'!AU133+'3월'!AU133+'4월'!AU133+'5월'!AU133+'6월'!AU133+'7월'!AU133+'8월'!AU133+'9월'!AU133+'10월'!AU133+'11월'!AU133+'12월'!AU133</f>
        <v>0</v>
      </c>
      <c r="K167" s="908">
        <f>'1월'!AV133+'2월'!AV133+'3월'!AV133+'4월'!AV133+'5월'!AV133+'6월'!AV133+'7월'!AV133+'8월'!AV133+'9월'!AV133+'10월'!AV133+'11월'!AV133+'12월'!AV133</f>
        <v>0</v>
      </c>
      <c r="L167" s="908">
        <f>'1월'!AW133+'2월'!AW133+'3월'!AW133+'4월'!AW133+'5월'!AW133+'6월'!AW133+'7월'!AW133+'8월'!AW133+'9월'!AW133+'10월'!AW133+'11월'!AW133+'12월'!AW133</f>
        <v>0</v>
      </c>
      <c r="M167" s="908">
        <f>'1월'!AX133+'2월'!AX133+'3월'!AX133+'4월'!AX133+'5월'!AX133+'6월'!AX133+'7월'!AX133+'8월'!AX133+'9월'!AX133+'10월'!AX133+'11월'!AX133+'12월'!AX133</f>
        <v>0</v>
      </c>
      <c r="N167" s="908">
        <f>'1월'!AY133+'2월'!AY133+'3월'!AY133+'4월'!AY133+'5월'!AY133+'6월'!AY133+'7월'!AY133+'8월'!AY133+'9월'!AY133+'10월'!AY133+'11월'!AY133+'12월'!AY133</f>
        <v>0</v>
      </c>
      <c r="O167" s="908">
        <f>'1월'!AZ133+'2월'!AZ133+'3월'!AZ133+'4월'!AZ133+'5월'!AZ133+'6월'!AZ133+'7월'!AZ133+'8월'!AZ133+'9월'!AZ133+'10월'!AZ133+'11월'!AZ133+'12월'!AZ133</f>
        <v>0</v>
      </c>
      <c r="P167" s="908">
        <f>'1월'!BA133+'2월'!BA133+'3월'!BA133+'4월'!BA133+'5월'!BA133+'6월'!BA133+'7월'!BA133+'8월'!BA133+'9월'!BA133+'10월'!BA133+'11월'!BA133+'12월'!BA133</f>
        <v>0</v>
      </c>
      <c r="Q167" s="908">
        <f>'1월'!BB133+'2월'!BB133+'3월'!BB133+'4월'!BB133+'5월'!BB133+'6월'!BB133+'7월'!BB133+'8월'!BB133+'9월'!BB133+'10월'!BB133+'11월'!BB133+'12월'!BB133</f>
        <v>0</v>
      </c>
      <c r="R167" s="908">
        <f>'1월'!BC133+'2월'!BC133+'3월'!BC133+'4월'!BC133+'5월'!BC133+'6월'!BC133+'7월'!BC133+'8월'!BC133+'9월'!BC133+'10월'!BC133+'11월'!BC133+'12월'!BC133</f>
        <v>0</v>
      </c>
      <c r="S167" s="908">
        <f>'1월'!BD133+'2월'!BD133+'3월'!BD133+'4월'!BD133+'5월'!BD133+'6월'!BD133+'7월'!BD133+'8월'!BD133+'9월'!BD133+'10월'!BD133+'11월'!BD133+'12월'!BD133</f>
        <v>0</v>
      </c>
      <c r="T167" s="908">
        <f>'1월'!BE133+'2월'!BE133+'3월'!BE133+'4월'!BE133+'5월'!BE133+'6월'!BE133+'7월'!BE133+'8월'!BE133+'9월'!BE133+'10월'!BE133+'11월'!BE133+'12월'!BE133</f>
        <v>0</v>
      </c>
      <c r="U167" s="908">
        <f t="shared" si="10"/>
        <v>0</v>
      </c>
      <c r="V167" s="61"/>
      <c r="W167" s="63"/>
    </row>
    <row r="168" spans="1:24" hidden="1">
      <c r="A168" s="229" t="s">
        <v>314</v>
      </c>
      <c r="B168" s="908">
        <f>'1월'!AM134+'2월'!AM134+'3월'!AM134+'4월'!AM134+'5월'!AM134+'6월'!AM134+'7월'!AM134+'8월'!AM134+'9월'!AM134+'10월'!AM134+'11월'!AM134+'12월'!AM134</f>
        <v>0</v>
      </c>
      <c r="C168" s="908">
        <f>'1월'!AN134+'2월'!AN134+'3월'!AN134+'4월'!AN134+'5월'!AN134+'6월'!AN134+'7월'!AN134+'8월'!AN134+'9월'!AN134+'10월'!AN134+'11월'!AN134+'12월'!AN134</f>
        <v>0</v>
      </c>
      <c r="D168" s="908">
        <f>'1월'!AO134+'2월'!AO134+'3월'!AO134+'4월'!AO134+'5월'!AO134+'6월'!AO134+'7월'!AO134+'8월'!AO134+'9월'!AO134+'10월'!AO134+'11월'!AO134+'12월'!AO134</f>
        <v>0</v>
      </c>
      <c r="E168" s="908">
        <f>'1월'!AP134+'2월'!AP134+'3월'!AP134+'4월'!AP134+'5월'!AP134+'6월'!AP134+'7월'!AP134+'8월'!AP134+'9월'!AP134+'10월'!AP134+'11월'!AP134+'12월'!AP134</f>
        <v>0</v>
      </c>
      <c r="F168" s="908">
        <f>'1월'!AQ134+'2월'!AQ134+'3월'!AQ134+'4월'!AQ134+'5월'!AQ134+'6월'!AQ134+'7월'!AQ134+'8월'!AQ134+'9월'!AQ134+'10월'!AQ134+'11월'!AQ134+'12월'!AQ134</f>
        <v>0</v>
      </c>
      <c r="G168" s="908">
        <f>'1월'!AR134+'2월'!AR134+'3월'!AR134+'4월'!AR134+'5월'!AR134+'6월'!AR134+'7월'!AR134+'8월'!AR134+'9월'!AR134+'10월'!AR134+'11월'!AR134+'12월'!AR134</f>
        <v>0</v>
      </c>
      <c r="H168" s="908">
        <f>'1월'!AS134+'2월'!AS134+'3월'!AS134+'4월'!AS134+'5월'!AS134+'6월'!AS134+'7월'!AS134+'8월'!AS134+'9월'!AS134+'10월'!AS134+'11월'!AS134+'12월'!AS134</f>
        <v>0</v>
      </c>
      <c r="I168" s="908">
        <f>'1월'!AT134+'2월'!AT134+'3월'!AT134+'4월'!AT134+'5월'!AT134+'6월'!AT134+'7월'!AT134+'8월'!AT134+'9월'!AT134+'10월'!AT134+'11월'!AT134+'12월'!AT134</f>
        <v>0</v>
      </c>
      <c r="J168" s="908">
        <f>'1월'!AU134+'2월'!AU134+'3월'!AU134+'4월'!AU134+'5월'!AU134+'6월'!AU134+'7월'!AU134+'8월'!AU134+'9월'!AU134+'10월'!AU134+'11월'!AU134+'12월'!AU134</f>
        <v>0</v>
      </c>
      <c r="K168" s="908">
        <f>'1월'!AV134+'2월'!AV134+'3월'!AV134+'4월'!AV134+'5월'!AV134+'6월'!AV134+'7월'!AV134+'8월'!AV134+'9월'!AV134+'10월'!AV134+'11월'!AV134+'12월'!AV134</f>
        <v>0</v>
      </c>
      <c r="L168" s="908">
        <f>'1월'!AW134+'2월'!AW134+'3월'!AW134+'4월'!AW134+'5월'!AW134+'6월'!AW134+'7월'!AW134+'8월'!AW134+'9월'!AW134+'10월'!AW134+'11월'!AW134+'12월'!AW134</f>
        <v>0</v>
      </c>
      <c r="M168" s="908">
        <f>'1월'!AX134+'2월'!AX134+'3월'!AX134+'4월'!AX134+'5월'!AX134+'6월'!AX134+'7월'!AX134+'8월'!AX134+'9월'!AX134+'10월'!AX134+'11월'!AX134+'12월'!AX134</f>
        <v>0</v>
      </c>
      <c r="N168" s="908">
        <f>'1월'!AY134+'2월'!AY134+'3월'!AY134+'4월'!AY134+'5월'!AY134+'6월'!AY134+'7월'!AY134+'8월'!AY134+'9월'!AY134+'10월'!AY134+'11월'!AY134+'12월'!AY134</f>
        <v>0</v>
      </c>
      <c r="O168" s="908">
        <f>'1월'!AZ134+'2월'!AZ134+'3월'!AZ134+'4월'!AZ134+'5월'!AZ134+'6월'!AZ134+'7월'!AZ134+'8월'!AZ134+'9월'!AZ134+'10월'!AZ134+'11월'!AZ134+'12월'!AZ134</f>
        <v>0</v>
      </c>
      <c r="P168" s="908">
        <f>'1월'!BA134+'2월'!BA134+'3월'!BA134+'4월'!BA134+'5월'!BA134+'6월'!BA134+'7월'!BA134+'8월'!BA134+'9월'!BA134+'10월'!BA134+'11월'!BA134+'12월'!BA134</f>
        <v>0</v>
      </c>
      <c r="Q168" s="908">
        <f>'1월'!BB134+'2월'!BB134+'3월'!BB134+'4월'!BB134+'5월'!BB134+'6월'!BB134+'7월'!BB134+'8월'!BB134+'9월'!BB134+'10월'!BB134+'11월'!BB134+'12월'!BB134</f>
        <v>0</v>
      </c>
      <c r="R168" s="908">
        <f>'1월'!BC134+'2월'!BC134+'3월'!BC134+'4월'!BC134+'5월'!BC134+'6월'!BC134+'7월'!BC134+'8월'!BC134+'9월'!BC134+'10월'!BC134+'11월'!BC134+'12월'!BC134</f>
        <v>0</v>
      </c>
      <c r="S168" s="908">
        <f>'1월'!BD134+'2월'!BD134+'3월'!BD134+'4월'!BD134+'5월'!BD134+'6월'!BD134+'7월'!BD134+'8월'!BD134+'9월'!BD134+'10월'!BD134+'11월'!BD134+'12월'!BD134</f>
        <v>0</v>
      </c>
      <c r="T168" s="908">
        <f>'1월'!BE134+'2월'!BE134+'3월'!BE134+'4월'!BE134+'5월'!BE134+'6월'!BE134+'7월'!BE134+'8월'!BE134+'9월'!BE134+'10월'!BE134+'11월'!BE134+'12월'!BE134</f>
        <v>0</v>
      </c>
      <c r="U168" s="908">
        <f t="shared" si="10"/>
        <v>0</v>
      </c>
      <c r="V168" s="61"/>
      <c r="W168" s="63"/>
    </row>
    <row r="169" spans="1:24" hidden="1">
      <c r="A169" s="229" t="s">
        <v>138</v>
      </c>
      <c r="B169" s="908">
        <f>'1월'!AM135+'2월'!AM135+'3월'!AM135+'4월'!AM135+'5월'!AM135+'6월'!AM135+'7월'!AM135+'8월'!AM135+'9월'!AM135+'10월'!AM135+'11월'!AM135+'12월'!AM135</f>
        <v>0</v>
      </c>
      <c r="C169" s="908">
        <f>'1월'!AN135+'2월'!AN135+'3월'!AN135+'4월'!AN135+'5월'!AN135+'6월'!AN135+'7월'!AN135+'8월'!AN135+'9월'!AN135+'10월'!AN135+'11월'!AN135+'12월'!AN135</f>
        <v>0</v>
      </c>
      <c r="D169" s="908">
        <f>'1월'!AO135+'2월'!AO135+'3월'!AO135+'4월'!AO135+'5월'!AO135+'6월'!AO135+'7월'!AO135+'8월'!AO135+'9월'!AO135+'10월'!AO135+'11월'!AO135+'12월'!AO135</f>
        <v>0</v>
      </c>
      <c r="E169" s="908">
        <f>'1월'!AP135+'2월'!AP135+'3월'!AP135+'4월'!AP135+'5월'!AP135+'6월'!AP135+'7월'!AP135+'8월'!AP135+'9월'!AP135+'10월'!AP135+'11월'!AP135+'12월'!AP135</f>
        <v>0</v>
      </c>
      <c r="F169" s="908">
        <f>'1월'!AQ135+'2월'!AQ135+'3월'!AQ135+'4월'!AQ135+'5월'!AQ135+'6월'!AQ135+'7월'!AQ135+'8월'!AQ135+'9월'!AQ135+'10월'!AQ135+'11월'!AQ135+'12월'!AQ135</f>
        <v>0</v>
      </c>
      <c r="G169" s="908">
        <f>'1월'!AR135+'2월'!AR135+'3월'!AR135+'4월'!AR135+'5월'!AR135+'6월'!AR135+'7월'!AR135+'8월'!AR135+'9월'!AR135+'10월'!AR135+'11월'!AR135+'12월'!AR135</f>
        <v>0</v>
      </c>
      <c r="H169" s="908">
        <f>'1월'!AS135+'2월'!AS135+'3월'!AS135+'4월'!AS135+'5월'!AS135+'6월'!AS135+'7월'!AS135+'8월'!AS135+'9월'!AS135+'10월'!AS135+'11월'!AS135+'12월'!AS135</f>
        <v>0</v>
      </c>
      <c r="I169" s="908">
        <f>'1월'!AT135+'2월'!AT135+'3월'!AT135+'4월'!AT135+'5월'!AT135+'6월'!AT135+'7월'!AT135+'8월'!AT135+'9월'!AT135+'10월'!AT135+'11월'!AT135+'12월'!AT135</f>
        <v>0</v>
      </c>
      <c r="J169" s="908">
        <f>'1월'!AU135+'2월'!AU135+'3월'!AU135+'4월'!AU135+'5월'!AU135+'6월'!AU135+'7월'!AU135+'8월'!AU135+'9월'!AU135+'10월'!AU135+'11월'!AU135+'12월'!AU135</f>
        <v>0</v>
      </c>
      <c r="K169" s="908">
        <f>'1월'!AV135+'2월'!AV135+'3월'!AV135+'4월'!AV135+'5월'!AV135+'6월'!AV135+'7월'!AV135+'8월'!AV135+'9월'!AV135+'10월'!AV135+'11월'!AV135+'12월'!AV135</f>
        <v>0</v>
      </c>
      <c r="L169" s="908">
        <f>'1월'!AW135+'2월'!AW135+'3월'!AW135+'4월'!AW135+'5월'!AW135+'6월'!AW135+'7월'!AW135+'8월'!AW135+'9월'!AW135+'10월'!AW135+'11월'!AW135+'12월'!AW135</f>
        <v>0</v>
      </c>
      <c r="M169" s="908">
        <f>'1월'!AX135+'2월'!AX135+'3월'!AX135+'4월'!AX135+'5월'!AX135+'6월'!AX135+'7월'!AX135+'8월'!AX135+'9월'!AX135+'10월'!AX135+'11월'!AX135+'12월'!AX135</f>
        <v>0</v>
      </c>
      <c r="N169" s="908">
        <f>'1월'!AY135+'2월'!AY135+'3월'!AY135+'4월'!AY135+'5월'!AY135+'6월'!AY135+'7월'!AY135+'8월'!AY135+'9월'!AY135+'10월'!AY135+'11월'!AY135+'12월'!AY135</f>
        <v>0</v>
      </c>
      <c r="O169" s="908">
        <f>'1월'!AZ135+'2월'!AZ135+'3월'!AZ135+'4월'!AZ135+'5월'!AZ135+'6월'!AZ135+'7월'!AZ135+'8월'!AZ135+'9월'!AZ135+'10월'!AZ135+'11월'!AZ135+'12월'!AZ135</f>
        <v>0</v>
      </c>
      <c r="P169" s="908">
        <f>'1월'!BA135+'2월'!BA135+'3월'!BA135+'4월'!BA135+'5월'!BA135+'6월'!BA135+'7월'!BA135+'8월'!BA135+'9월'!BA135+'10월'!BA135+'11월'!BA135+'12월'!BA135</f>
        <v>0</v>
      </c>
      <c r="Q169" s="908">
        <f>'1월'!BB135+'2월'!BB135+'3월'!BB135+'4월'!BB135+'5월'!BB135+'6월'!BB135+'7월'!BB135+'8월'!BB135+'9월'!BB135+'10월'!BB135+'11월'!BB135+'12월'!BB135</f>
        <v>0</v>
      </c>
      <c r="R169" s="908">
        <f>'1월'!BC135+'2월'!BC135+'3월'!BC135+'4월'!BC135+'5월'!BC135+'6월'!BC135+'7월'!BC135+'8월'!BC135+'9월'!BC135+'10월'!BC135+'11월'!BC135+'12월'!BC135</f>
        <v>0</v>
      </c>
      <c r="S169" s="908">
        <f>'1월'!BD135+'2월'!BD135+'3월'!BD135+'4월'!BD135+'5월'!BD135+'6월'!BD135+'7월'!BD135+'8월'!BD135+'9월'!BD135+'10월'!BD135+'11월'!BD135+'12월'!BD135</f>
        <v>0</v>
      </c>
      <c r="T169" s="908">
        <f>'1월'!BE135+'2월'!BE135+'3월'!BE135+'4월'!BE135+'5월'!BE135+'6월'!BE135+'7월'!BE135+'8월'!BE135+'9월'!BE135+'10월'!BE135+'11월'!BE135+'12월'!BE135</f>
        <v>0</v>
      </c>
      <c r="U169" s="908">
        <f t="shared" si="10"/>
        <v>0</v>
      </c>
      <c r="V169" s="242"/>
      <c r="W169" s="61"/>
      <c r="X169" s="63"/>
    </row>
    <row r="170" spans="1:24" hidden="1">
      <c r="A170" s="229" t="s">
        <v>293</v>
      </c>
      <c r="B170" s="908">
        <f>'1월'!AM136+'2월'!AM136+'3월'!AM136+'4월'!AM136+'5월'!AM136+'6월'!AM136+'7월'!AM136+'8월'!AM136+'9월'!AM136+'10월'!AM136+'11월'!AM136+'12월'!AM136</f>
        <v>0</v>
      </c>
      <c r="C170" s="908">
        <f>'1월'!AN136+'2월'!AN136+'3월'!AN136+'4월'!AN136+'5월'!AN136+'6월'!AN136+'7월'!AN136+'8월'!AN136+'9월'!AN136+'10월'!AN136+'11월'!AN136+'12월'!AN136</f>
        <v>0</v>
      </c>
      <c r="D170" s="908">
        <f>'1월'!AO136+'2월'!AO136+'3월'!AO136+'4월'!AO136+'5월'!AO136+'6월'!AO136+'7월'!AO136+'8월'!AO136+'9월'!AO136+'10월'!AO136+'11월'!AO136+'12월'!AO136</f>
        <v>0</v>
      </c>
      <c r="E170" s="908">
        <f>'1월'!AP136+'2월'!AP136+'3월'!AP136+'4월'!AP136+'5월'!AP136+'6월'!AP136+'7월'!AP136+'8월'!AP136+'9월'!AP136+'10월'!AP136+'11월'!AP136+'12월'!AP136</f>
        <v>0</v>
      </c>
      <c r="F170" s="908">
        <f>'1월'!AQ136+'2월'!AQ136+'3월'!AQ136+'4월'!AQ136+'5월'!AQ136+'6월'!AQ136+'7월'!AQ136+'8월'!AQ136+'9월'!AQ136+'10월'!AQ136+'11월'!AQ136+'12월'!AQ136</f>
        <v>0</v>
      </c>
      <c r="G170" s="908">
        <f>'1월'!AR136+'2월'!AR136+'3월'!AR136+'4월'!AR136+'5월'!AR136+'6월'!AR136+'7월'!AR136+'8월'!AR136+'9월'!AR136+'10월'!AR136+'11월'!AR136+'12월'!AR136</f>
        <v>0</v>
      </c>
      <c r="H170" s="908">
        <f>'1월'!AS136+'2월'!AS136+'3월'!AS136+'4월'!AS136+'5월'!AS136+'6월'!AS136+'7월'!AS136+'8월'!AS136+'9월'!AS136+'10월'!AS136+'11월'!AS136+'12월'!AS136</f>
        <v>0</v>
      </c>
      <c r="I170" s="908">
        <f>'1월'!AT136+'2월'!AT136+'3월'!AT136+'4월'!AT136+'5월'!AT136+'6월'!AT136+'7월'!AT136+'8월'!AT136+'9월'!AT136+'10월'!AT136+'11월'!AT136+'12월'!AT136</f>
        <v>0</v>
      </c>
      <c r="J170" s="908">
        <f>'1월'!AU136+'2월'!AU136+'3월'!AU136+'4월'!AU136+'5월'!AU136+'6월'!AU136+'7월'!AU136+'8월'!AU136+'9월'!AU136+'10월'!AU136+'11월'!AU136+'12월'!AU136</f>
        <v>0</v>
      </c>
      <c r="K170" s="908">
        <f>'1월'!AV136+'2월'!AV136+'3월'!AV136+'4월'!AV136+'5월'!AV136+'6월'!AV136+'7월'!AV136+'8월'!AV136+'9월'!AV136+'10월'!AV136+'11월'!AV136+'12월'!AV136</f>
        <v>0</v>
      </c>
      <c r="L170" s="908">
        <f>'1월'!AW136+'2월'!AW136+'3월'!AW136+'4월'!AW136+'5월'!AW136+'6월'!AW136+'7월'!AW136+'8월'!AW136+'9월'!AW136+'10월'!AW136+'11월'!AW136+'12월'!AW136</f>
        <v>0</v>
      </c>
      <c r="M170" s="908">
        <f>'1월'!AX136+'2월'!AX136+'3월'!AX136+'4월'!AX136+'5월'!AX136+'6월'!AX136+'7월'!AX136+'8월'!AX136+'9월'!AX136+'10월'!AX136+'11월'!AX136+'12월'!AX136</f>
        <v>0</v>
      </c>
      <c r="N170" s="908">
        <f>'1월'!AY136+'2월'!AY136+'3월'!AY136+'4월'!AY136+'5월'!AY136+'6월'!AY136+'7월'!AY136+'8월'!AY136+'9월'!AY136+'10월'!AY136+'11월'!AY136+'12월'!AY136</f>
        <v>0</v>
      </c>
      <c r="O170" s="908">
        <f>'1월'!AZ136+'2월'!AZ136+'3월'!AZ136+'4월'!AZ136+'5월'!AZ136+'6월'!AZ136+'7월'!AZ136+'8월'!AZ136+'9월'!AZ136+'10월'!AZ136+'11월'!AZ136+'12월'!AZ136</f>
        <v>0</v>
      </c>
      <c r="P170" s="908">
        <f>'1월'!BA136+'2월'!BA136+'3월'!BA136+'4월'!BA136+'5월'!BA136+'6월'!BA136+'7월'!BA136+'8월'!BA136+'9월'!BA136+'10월'!BA136+'11월'!BA136+'12월'!BA136</f>
        <v>0</v>
      </c>
      <c r="Q170" s="908">
        <f>'1월'!BB136+'2월'!BB136+'3월'!BB136+'4월'!BB136+'5월'!BB136+'6월'!BB136+'7월'!BB136+'8월'!BB136+'9월'!BB136+'10월'!BB136+'11월'!BB136+'12월'!BB136</f>
        <v>0</v>
      </c>
      <c r="R170" s="908">
        <f>'1월'!BC136+'2월'!BC136+'3월'!BC136+'4월'!BC136+'5월'!BC136+'6월'!BC136+'7월'!BC136+'8월'!BC136+'9월'!BC136+'10월'!BC136+'11월'!BC136+'12월'!BC136</f>
        <v>0</v>
      </c>
      <c r="S170" s="908">
        <f>'1월'!BD136+'2월'!BD136+'3월'!BD136+'4월'!BD136+'5월'!BD136+'6월'!BD136+'7월'!BD136+'8월'!BD136+'9월'!BD136+'10월'!BD136+'11월'!BD136+'12월'!BD136</f>
        <v>0</v>
      </c>
      <c r="T170" s="908">
        <f>'1월'!BE136+'2월'!BE136+'3월'!BE136+'4월'!BE136+'5월'!BE136+'6월'!BE136+'7월'!BE136+'8월'!BE136+'9월'!BE136+'10월'!BE136+'11월'!BE136+'12월'!BE136</f>
        <v>0</v>
      </c>
      <c r="U170" s="908">
        <f t="shared" si="10"/>
        <v>0</v>
      </c>
      <c r="V170" s="242"/>
      <c r="W170" s="61"/>
      <c r="X170" s="63"/>
    </row>
    <row r="171" spans="1:24" hidden="1">
      <c r="A171" s="229" t="s">
        <v>139</v>
      </c>
      <c r="B171" s="908">
        <f>'1월'!AM137+'2월'!AM137+'3월'!AM137+'4월'!AM137+'5월'!AM137+'6월'!AM137+'7월'!AM137+'8월'!AM137+'9월'!AM137+'10월'!AM137+'11월'!AM137+'12월'!AM137</f>
        <v>0</v>
      </c>
      <c r="C171" s="908">
        <f>'1월'!AN137+'2월'!AN137+'3월'!AN137+'4월'!AN137+'5월'!AN137+'6월'!AN137+'7월'!AN137+'8월'!AN137+'9월'!AN137+'10월'!AN137+'11월'!AN137+'12월'!AN137</f>
        <v>0</v>
      </c>
      <c r="D171" s="908">
        <f>'1월'!AO137+'2월'!AO137+'3월'!AO137+'4월'!AO137+'5월'!AO137+'6월'!AO137+'7월'!AO137+'8월'!AO137+'9월'!AO137+'10월'!AO137+'11월'!AO137+'12월'!AO137</f>
        <v>0</v>
      </c>
      <c r="E171" s="908">
        <f>'1월'!AP137+'2월'!AP137+'3월'!AP137+'4월'!AP137+'5월'!AP137+'6월'!AP137+'7월'!AP137+'8월'!AP137+'9월'!AP137+'10월'!AP137+'11월'!AP137+'12월'!AP137</f>
        <v>0</v>
      </c>
      <c r="F171" s="908">
        <f>'1월'!AQ137+'2월'!AQ137+'3월'!AQ137+'4월'!AQ137+'5월'!AQ137+'6월'!AQ137+'7월'!AQ137+'8월'!AQ137+'9월'!AQ137+'10월'!AQ137+'11월'!AQ137+'12월'!AQ137</f>
        <v>0</v>
      </c>
      <c r="G171" s="908">
        <f>'1월'!AR137+'2월'!AR137+'3월'!AR137+'4월'!AR137+'5월'!AR137+'6월'!AR137+'7월'!AR137+'8월'!AR137+'9월'!AR137+'10월'!AR137+'11월'!AR137+'12월'!AR137</f>
        <v>0</v>
      </c>
      <c r="H171" s="908">
        <f>'1월'!AS137+'2월'!AS137+'3월'!AS137+'4월'!AS137+'5월'!AS137+'6월'!AS137+'7월'!AS137+'8월'!AS137+'9월'!AS137+'10월'!AS137+'11월'!AS137+'12월'!AS137</f>
        <v>0</v>
      </c>
      <c r="I171" s="908">
        <f>'1월'!AT137+'2월'!AT137+'3월'!AT137+'4월'!AT137+'5월'!AT137+'6월'!AT137+'7월'!AT137+'8월'!AT137+'9월'!AT137+'10월'!AT137+'11월'!AT137+'12월'!AT137</f>
        <v>0</v>
      </c>
      <c r="J171" s="908">
        <f>'1월'!AU137+'2월'!AU137+'3월'!AU137+'4월'!AU137+'5월'!AU137+'6월'!AU137+'7월'!AU137+'8월'!AU137+'9월'!AU137+'10월'!AU137+'11월'!AU137+'12월'!AU137</f>
        <v>0</v>
      </c>
      <c r="K171" s="908">
        <f>'1월'!AV137+'2월'!AV137+'3월'!AV137+'4월'!AV137+'5월'!AV137+'6월'!AV137+'7월'!AV137+'8월'!AV137+'9월'!AV137+'10월'!AV137+'11월'!AV137+'12월'!AV137</f>
        <v>0</v>
      </c>
      <c r="L171" s="908">
        <f>'1월'!AW137+'2월'!AW137+'3월'!AW137+'4월'!AW137+'5월'!AW137+'6월'!AW137+'7월'!AW137+'8월'!AW137+'9월'!AW137+'10월'!AW137+'11월'!AW137+'12월'!AW137</f>
        <v>0</v>
      </c>
      <c r="M171" s="908">
        <f>'1월'!AX137+'2월'!AX137+'3월'!AX137+'4월'!AX137+'5월'!AX137+'6월'!AX137+'7월'!AX137+'8월'!AX137+'9월'!AX137+'10월'!AX137+'11월'!AX137+'12월'!AX137</f>
        <v>0</v>
      </c>
      <c r="N171" s="908">
        <f>'1월'!AY137+'2월'!AY137+'3월'!AY137+'4월'!AY137+'5월'!AY137+'6월'!AY137+'7월'!AY137+'8월'!AY137+'9월'!AY137+'10월'!AY137+'11월'!AY137+'12월'!AY137</f>
        <v>0</v>
      </c>
      <c r="O171" s="908">
        <f>'1월'!AZ137+'2월'!AZ137+'3월'!AZ137+'4월'!AZ137+'5월'!AZ137+'6월'!AZ137+'7월'!AZ137+'8월'!AZ137+'9월'!AZ137+'10월'!AZ137+'11월'!AZ137+'12월'!AZ137</f>
        <v>0</v>
      </c>
      <c r="P171" s="908">
        <f>'1월'!BA137+'2월'!BA137+'3월'!BA137+'4월'!BA137+'5월'!BA137+'6월'!BA137+'7월'!BA137+'8월'!BA137+'9월'!BA137+'10월'!BA137+'11월'!BA137+'12월'!BA137</f>
        <v>0</v>
      </c>
      <c r="Q171" s="908">
        <f>'1월'!BB137+'2월'!BB137+'3월'!BB137+'4월'!BB137+'5월'!BB137+'6월'!BB137+'7월'!BB137+'8월'!BB137+'9월'!BB137+'10월'!BB137+'11월'!BB137+'12월'!BB137</f>
        <v>0</v>
      </c>
      <c r="R171" s="908">
        <f>'1월'!BC137+'2월'!BC137+'3월'!BC137+'4월'!BC137+'5월'!BC137+'6월'!BC137+'7월'!BC137+'8월'!BC137+'9월'!BC137+'10월'!BC137+'11월'!BC137+'12월'!BC137</f>
        <v>0</v>
      </c>
      <c r="S171" s="908">
        <f>'1월'!BD137+'2월'!BD137+'3월'!BD137+'4월'!BD137+'5월'!BD137+'6월'!BD137+'7월'!BD137+'8월'!BD137+'9월'!BD137+'10월'!BD137+'11월'!BD137+'12월'!BD137</f>
        <v>0</v>
      </c>
      <c r="T171" s="908">
        <f>'1월'!BE137+'2월'!BE137+'3월'!BE137+'4월'!BE137+'5월'!BE137+'6월'!BE137+'7월'!BE137+'8월'!BE137+'9월'!BE137+'10월'!BE137+'11월'!BE137+'12월'!BE137</f>
        <v>0</v>
      </c>
      <c r="U171" s="908">
        <f t="shared" si="10"/>
        <v>0</v>
      </c>
      <c r="V171" s="242"/>
      <c r="W171" s="61"/>
      <c r="X171" s="63"/>
    </row>
    <row r="172" spans="1:24" hidden="1">
      <c r="A172" s="229" t="s">
        <v>140</v>
      </c>
      <c r="B172" s="908">
        <f>'1월'!AM138+'2월'!AM138+'3월'!AM138+'4월'!AM138+'5월'!AM138+'6월'!AM138+'7월'!AM138+'8월'!AM138+'9월'!AM138+'10월'!AM138+'11월'!AM138+'12월'!AM138</f>
        <v>0</v>
      </c>
      <c r="C172" s="908">
        <f>'1월'!AN138+'2월'!AN138+'3월'!AN138+'4월'!AN138+'5월'!AN138+'6월'!AN138+'7월'!AN138+'8월'!AN138+'9월'!AN138+'10월'!AN138+'11월'!AN138+'12월'!AN138</f>
        <v>0</v>
      </c>
      <c r="D172" s="908">
        <f>'1월'!AO138+'2월'!AO138+'3월'!AO138+'4월'!AO138+'5월'!AO138+'6월'!AO138+'7월'!AO138+'8월'!AO138+'9월'!AO138+'10월'!AO138+'11월'!AO138+'12월'!AO138</f>
        <v>0</v>
      </c>
      <c r="E172" s="908">
        <f>'1월'!AP138+'2월'!AP138+'3월'!AP138+'4월'!AP138+'5월'!AP138+'6월'!AP138+'7월'!AP138+'8월'!AP138+'9월'!AP138+'10월'!AP138+'11월'!AP138+'12월'!AP138</f>
        <v>2</v>
      </c>
      <c r="F172" s="908">
        <f>'1월'!AQ138+'2월'!AQ138+'3월'!AQ138+'4월'!AQ138+'5월'!AQ138+'6월'!AQ138+'7월'!AQ138+'8월'!AQ138+'9월'!AQ138+'10월'!AQ138+'11월'!AQ138+'12월'!AQ138</f>
        <v>0</v>
      </c>
      <c r="G172" s="908">
        <f>'1월'!AR138+'2월'!AR138+'3월'!AR138+'4월'!AR138+'5월'!AR138+'6월'!AR138+'7월'!AR138+'8월'!AR138+'9월'!AR138+'10월'!AR138+'11월'!AR138+'12월'!AR138</f>
        <v>0</v>
      </c>
      <c r="H172" s="908">
        <f>'1월'!AS138+'2월'!AS138+'3월'!AS138+'4월'!AS138+'5월'!AS138+'6월'!AS138+'7월'!AS138+'8월'!AS138+'9월'!AS138+'10월'!AS138+'11월'!AS138+'12월'!AS138</f>
        <v>0</v>
      </c>
      <c r="I172" s="908">
        <f>'1월'!AT138+'2월'!AT138+'3월'!AT138+'4월'!AT138+'5월'!AT138+'6월'!AT138+'7월'!AT138+'8월'!AT138+'9월'!AT138+'10월'!AT138+'11월'!AT138+'12월'!AT138</f>
        <v>0</v>
      </c>
      <c r="J172" s="908">
        <f>'1월'!AU138+'2월'!AU138+'3월'!AU138+'4월'!AU138+'5월'!AU138+'6월'!AU138+'7월'!AU138+'8월'!AU138+'9월'!AU138+'10월'!AU138+'11월'!AU138+'12월'!AU138</f>
        <v>0</v>
      </c>
      <c r="K172" s="908">
        <f>'1월'!AV138+'2월'!AV138+'3월'!AV138+'4월'!AV138+'5월'!AV138+'6월'!AV138+'7월'!AV138+'8월'!AV138+'9월'!AV138+'10월'!AV138+'11월'!AV138+'12월'!AV138</f>
        <v>0</v>
      </c>
      <c r="L172" s="908">
        <f>'1월'!AW138+'2월'!AW138+'3월'!AW138+'4월'!AW138+'5월'!AW138+'6월'!AW138+'7월'!AW138+'8월'!AW138+'9월'!AW138+'10월'!AW138+'11월'!AW138+'12월'!AW138</f>
        <v>0</v>
      </c>
      <c r="M172" s="908">
        <f>'1월'!AX138+'2월'!AX138+'3월'!AX138+'4월'!AX138+'5월'!AX138+'6월'!AX138+'7월'!AX138+'8월'!AX138+'9월'!AX138+'10월'!AX138+'11월'!AX138+'12월'!AX138</f>
        <v>0</v>
      </c>
      <c r="N172" s="908">
        <f>'1월'!AY138+'2월'!AY138+'3월'!AY138+'4월'!AY138+'5월'!AY138+'6월'!AY138+'7월'!AY138+'8월'!AY138+'9월'!AY138+'10월'!AY138+'11월'!AY138+'12월'!AY138</f>
        <v>0</v>
      </c>
      <c r="O172" s="908">
        <f>'1월'!AZ138+'2월'!AZ138+'3월'!AZ138+'4월'!AZ138+'5월'!AZ138+'6월'!AZ138+'7월'!AZ138+'8월'!AZ138+'9월'!AZ138+'10월'!AZ138+'11월'!AZ138+'12월'!AZ138</f>
        <v>0</v>
      </c>
      <c r="P172" s="908">
        <f>'1월'!BA138+'2월'!BA138+'3월'!BA138+'4월'!BA138+'5월'!BA138+'6월'!BA138+'7월'!BA138+'8월'!BA138+'9월'!BA138+'10월'!BA138+'11월'!BA138+'12월'!BA138</f>
        <v>0</v>
      </c>
      <c r="Q172" s="908">
        <f>'1월'!BB138+'2월'!BB138+'3월'!BB138+'4월'!BB138+'5월'!BB138+'6월'!BB138+'7월'!BB138+'8월'!BB138+'9월'!BB138+'10월'!BB138+'11월'!BB138+'12월'!BB138</f>
        <v>0</v>
      </c>
      <c r="R172" s="908">
        <f>'1월'!BC138+'2월'!BC138+'3월'!BC138+'4월'!BC138+'5월'!BC138+'6월'!BC138+'7월'!BC138+'8월'!BC138+'9월'!BC138+'10월'!BC138+'11월'!BC138+'12월'!BC138</f>
        <v>0</v>
      </c>
      <c r="S172" s="908">
        <f>'1월'!BD138+'2월'!BD138+'3월'!BD138+'4월'!BD138+'5월'!BD138+'6월'!BD138+'7월'!BD138+'8월'!BD138+'9월'!BD138+'10월'!BD138+'11월'!BD138+'12월'!BD138</f>
        <v>0</v>
      </c>
      <c r="T172" s="908">
        <f>'1월'!BE138+'2월'!BE138+'3월'!BE138+'4월'!BE138+'5월'!BE138+'6월'!BE138+'7월'!BE138+'8월'!BE138+'9월'!BE138+'10월'!BE138+'11월'!BE138+'12월'!BE138</f>
        <v>0</v>
      </c>
      <c r="U172" s="908">
        <f t="shared" ref="U172:U219" si="11">SUM(B172:T172)</f>
        <v>2</v>
      </c>
      <c r="V172" s="242"/>
      <c r="W172" s="61"/>
      <c r="X172" s="63"/>
    </row>
    <row r="173" spans="1:24" hidden="1">
      <c r="A173" s="229" t="s">
        <v>141</v>
      </c>
      <c r="B173" s="908">
        <f>'1월'!AM139+'2월'!AM139+'3월'!AM139+'4월'!AM139+'5월'!AM139+'6월'!AM139+'7월'!AM139+'8월'!AM139+'9월'!AM139+'10월'!AM139+'11월'!AM139+'12월'!AM139</f>
        <v>0</v>
      </c>
      <c r="C173" s="908">
        <f>'1월'!AN139+'2월'!AN139+'3월'!AN139+'4월'!AN139+'5월'!AN139+'6월'!AN139+'7월'!AN139+'8월'!AN139+'9월'!AN139+'10월'!AN139+'11월'!AN139+'12월'!AN139</f>
        <v>0</v>
      </c>
      <c r="D173" s="908">
        <f>'1월'!AO139+'2월'!AO139+'3월'!AO139+'4월'!AO139+'5월'!AO139+'6월'!AO139+'7월'!AO139+'8월'!AO139+'9월'!AO139+'10월'!AO139+'11월'!AO139+'12월'!AO139</f>
        <v>0</v>
      </c>
      <c r="E173" s="908">
        <f>'1월'!AP139+'2월'!AP139+'3월'!AP139+'4월'!AP139+'5월'!AP139+'6월'!AP139+'7월'!AP139+'8월'!AP139+'9월'!AP139+'10월'!AP139+'11월'!AP139+'12월'!AP139</f>
        <v>0</v>
      </c>
      <c r="F173" s="908">
        <f>'1월'!AQ139+'2월'!AQ139+'3월'!AQ139+'4월'!AQ139+'5월'!AQ139+'6월'!AQ139+'7월'!AQ139+'8월'!AQ139+'9월'!AQ139+'10월'!AQ139+'11월'!AQ139+'12월'!AQ139</f>
        <v>0</v>
      </c>
      <c r="G173" s="908">
        <f>'1월'!AR139+'2월'!AR139+'3월'!AR139+'4월'!AR139+'5월'!AR139+'6월'!AR139+'7월'!AR139+'8월'!AR139+'9월'!AR139+'10월'!AR139+'11월'!AR139+'12월'!AR139</f>
        <v>0</v>
      </c>
      <c r="H173" s="908">
        <f>'1월'!AS139+'2월'!AS139+'3월'!AS139+'4월'!AS139+'5월'!AS139+'6월'!AS139+'7월'!AS139+'8월'!AS139+'9월'!AS139+'10월'!AS139+'11월'!AS139+'12월'!AS139</f>
        <v>0</v>
      </c>
      <c r="I173" s="908">
        <f>'1월'!AT139+'2월'!AT139+'3월'!AT139+'4월'!AT139+'5월'!AT139+'6월'!AT139+'7월'!AT139+'8월'!AT139+'9월'!AT139+'10월'!AT139+'11월'!AT139+'12월'!AT139</f>
        <v>0</v>
      </c>
      <c r="J173" s="908">
        <f>'1월'!AU139+'2월'!AU139+'3월'!AU139+'4월'!AU139+'5월'!AU139+'6월'!AU139+'7월'!AU139+'8월'!AU139+'9월'!AU139+'10월'!AU139+'11월'!AU139+'12월'!AU139</f>
        <v>0</v>
      </c>
      <c r="K173" s="908">
        <f>'1월'!AV139+'2월'!AV139+'3월'!AV139+'4월'!AV139+'5월'!AV139+'6월'!AV139+'7월'!AV139+'8월'!AV139+'9월'!AV139+'10월'!AV139+'11월'!AV139+'12월'!AV139</f>
        <v>0</v>
      </c>
      <c r="L173" s="908">
        <f>'1월'!AW139+'2월'!AW139+'3월'!AW139+'4월'!AW139+'5월'!AW139+'6월'!AW139+'7월'!AW139+'8월'!AW139+'9월'!AW139+'10월'!AW139+'11월'!AW139+'12월'!AW139</f>
        <v>0</v>
      </c>
      <c r="M173" s="908">
        <f>'1월'!AX139+'2월'!AX139+'3월'!AX139+'4월'!AX139+'5월'!AX139+'6월'!AX139+'7월'!AX139+'8월'!AX139+'9월'!AX139+'10월'!AX139+'11월'!AX139+'12월'!AX139</f>
        <v>0</v>
      </c>
      <c r="N173" s="908">
        <f>'1월'!AY139+'2월'!AY139+'3월'!AY139+'4월'!AY139+'5월'!AY139+'6월'!AY139+'7월'!AY139+'8월'!AY139+'9월'!AY139+'10월'!AY139+'11월'!AY139+'12월'!AY139</f>
        <v>0</v>
      </c>
      <c r="O173" s="908">
        <f>'1월'!AZ139+'2월'!AZ139+'3월'!AZ139+'4월'!AZ139+'5월'!AZ139+'6월'!AZ139+'7월'!AZ139+'8월'!AZ139+'9월'!AZ139+'10월'!AZ139+'11월'!AZ139+'12월'!AZ139</f>
        <v>0</v>
      </c>
      <c r="P173" s="908">
        <f>'1월'!BA139+'2월'!BA139+'3월'!BA139+'4월'!BA139+'5월'!BA139+'6월'!BA139+'7월'!BA139+'8월'!BA139+'9월'!BA139+'10월'!BA139+'11월'!BA139+'12월'!BA139</f>
        <v>0</v>
      </c>
      <c r="Q173" s="908">
        <f>'1월'!BB139+'2월'!BB139+'3월'!BB139+'4월'!BB139+'5월'!BB139+'6월'!BB139+'7월'!BB139+'8월'!BB139+'9월'!BB139+'10월'!BB139+'11월'!BB139+'12월'!BB139</f>
        <v>0</v>
      </c>
      <c r="R173" s="908">
        <f>'1월'!BC139+'2월'!BC139+'3월'!BC139+'4월'!BC139+'5월'!BC139+'6월'!BC139+'7월'!BC139+'8월'!BC139+'9월'!BC139+'10월'!BC139+'11월'!BC139+'12월'!BC139</f>
        <v>0</v>
      </c>
      <c r="S173" s="908">
        <f>'1월'!BD139+'2월'!BD139+'3월'!BD139+'4월'!BD139+'5월'!BD139+'6월'!BD139+'7월'!BD139+'8월'!BD139+'9월'!BD139+'10월'!BD139+'11월'!BD139+'12월'!BD139</f>
        <v>0</v>
      </c>
      <c r="T173" s="908">
        <f>'1월'!BE139+'2월'!BE139+'3월'!BE139+'4월'!BE139+'5월'!BE139+'6월'!BE139+'7월'!BE139+'8월'!BE139+'9월'!BE139+'10월'!BE139+'11월'!BE139+'12월'!BE139</f>
        <v>0</v>
      </c>
      <c r="U173" s="908">
        <f t="shared" si="11"/>
        <v>0</v>
      </c>
      <c r="V173" s="242"/>
      <c r="W173" s="61"/>
      <c r="X173" s="63"/>
    </row>
    <row r="174" spans="1:24" hidden="1">
      <c r="A174" s="229" t="s">
        <v>142</v>
      </c>
      <c r="B174" s="908">
        <f>'1월'!AM140+'2월'!AM140+'3월'!AM140+'4월'!AM140+'5월'!AM140+'6월'!AM140+'7월'!AM140+'8월'!AM140+'9월'!AM140+'10월'!AM140+'11월'!AM140+'12월'!AM140</f>
        <v>0</v>
      </c>
      <c r="C174" s="908">
        <f>'1월'!AN140+'2월'!AN140+'3월'!AN140+'4월'!AN140+'5월'!AN140+'6월'!AN140+'7월'!AN140+'8월'!AN140+'9월'!AN140+'10월'!AN140+'11월'!AN140+'12월'!AN140</f>
        <v>0</v>
      </c>
      <c r="D174" s="908">
        <f>'1월'!AO140+'2월'!AO140+'3월'!AO140+'4월'!AO140+'5월'!AO140+'6월'!AO140+'7월'!AO140+'8월'!AO140+'9월'!AO140+'10월'!AO140+'11월'!AO140+'12월'!AO140</f>
        <v>0</v>
      </c>
      <c r="E174" s="908">
        <f>'1월'!AP140+'2월'!AP140+'3월'!AP140+'4월'!AP140+'5월'!AP140+'6월'!AP140+'7월'!AP140+'8월'!AP140+'9월'!AP140+'10월'!AP140+'11월'!AP140+'12월'!AP140</f>
        <v>0</v>
      </c>
      <c r="F174" s="908">
        <f>'1월'!AQ140+'2월'!AQ140+'3월'!AQ140+'4월'!AQ140+'5월'!AQ140+'6월'!AQ140+'7월'!AQ140+'8월'!AQ140+'9월'!AQ140+'10월'!AQ140+'11월'!AQ140+'12월'!AQ140</f>
        <v>0</v>
      </c>
      <c r="G174" s="908">
        <f>'1월'!AR140+'2월'!AR140+'3월'!AR140+'4월'!AR140+'5월'!AR140+'6월'!AR140+'7월'!AR140+'8월'!AR140+'9월'!AR140+'10월'!AR140+'11월'!AR140+'12월'!AR140</f>
        <v>0</v>
      </c>
      <c r="H174" s="908">
        <f>'1월'!AS140+'2월'!AS140+'3월'!AS140+'4월'!AS140+'5월'!AS140+'6월'!AS140+'7월'!AS140+'8월'!AS140+'9월'!AS140+'10월'!AS140+'11월'!AS140+'12월'!AS140</f>
        <v>0</v>
      </c>
      <c r="I174" s="908">
        <f>'1월'!AT140+'2월'!AT140+'3월'!AT140+'4월'!AT140+'5월'!AT140+'6월'!AT140+'7월'!AT140+'8월'!AT140+'9월'!AT140+'10월'!AT140+'11월'!AT140+'12월'!AT140</f>
        <v>0</v>
      </c>
      <c r="J174" s="908">
        <f>'1월'!AU140+'2월'!AU140+'3월'!AU140+'4월'!AU140+'5월'!AU140+'6월'!AU140+'7월'!AU140+'8월'!AU140+'9월'!AU140+'10월'!AU140+'11월'!AU140+'12월'!AU140</f>
        <v>0</v>
      </c>
      <c r="K174" s="908">
        <f>'1월'!AV140+'2월'!AV140+'3월'!AV140+'4월'!AV140+'5월'!AV140+'6월'!AV140+'7월'!AV140+'8월'!AV140+'9월'!AV140+'10월'!AV140+'11월'!AV140+'12월'!AV140</f>
        <v>0</v>
      </c>
      <c r="L174" s="908">
        <f>'1월'!AW140+'2월'!AW140+'3월'!AW140+'4월'!AW140+'5월'!AW140+'6월'!AW140+'7월'!AW140+'8월'!AW140+'9월'!AW140+'10월'!AW140+'11월'!AW140+'12월'!AW140</f>
        <v>1</v>
      </c>
      <c r="M174" s="908">
        <f>'1월'!AX140+'2월'!AX140+'3월'!AX140+'4월'!AX140+'5월'!AX140+'6월'!AX140+'7월'!AX140+'8월'!AX140+'9월'!AX140+'10월'!AX140+'11월'!AX140+'12월'!AX140</f>
        <v>0</v>
      </c>
      <c r="N174" s="908">
        <f>'1월'!AY140+'2월'!AY140+'3월'!AY140+'4월'!AY140+'5월'!AY140+'6월'!AY140+'7월'!AY140+'8월'!AY140+'9월'!AY140+'10월'!AY140+'11월'!AY140+'12월'!AY140</f>
        <v>0</v>
      </c>
      <c r="O174" s="908">
        <f>'1월'!AZ140+'2월'!AZ140+'3월'!AZ140+'4월'!AZ140+'5월'!AZ140+'6월'!AZ140+'7월'!AZ140+'8월'!AZ140+'9월'!AZ140+'10월'!AZ140+'11월'!AZ140+'12월'!AZ140</f>
        <v>0</v>
      </c>
      <c r="P174" s="908">
        <f>'1월'!BA140+'2월'!BA140+'3월'!BA140+'4월'!BA140+'5월'!BA140+'6월'!BA140+'7월'!BA140+'8월'!BA140+'9월'!BA140+'10월'!BA140+'11월'!BA140+'12월'!BA140</f>
        <v>0</v>
      </c>
      <c r="Q174" s="908">
        <f>'1월'!BB140+'2월'!BB140+'3월'!BB140+'4월'!BB140+'5월'!BB140+'6월'!BB140+'7월'!BB140+'8월'!BB140+'9월'!BB140+'10월'!BB140+'11월'!BB140+'12월'!BB140</f>
        <v>0</v>
      </c>
      <c r="R174" s="908">
        <f>'1월'!BC140+'2월'!BC140+'3월'!BC140+'4월'!BC140+'5월'!BC140+'6월'!BC140+'7월'!BC140+'8월'!BC140+'9월'!BC140+'10월'!BC140+'11월'!BC140+'12월'!BC140</f>
        <v>0</v>
      </c>
      <c r="S174" s="908">
        <f>'1월'!BD140+'2월'!BD140+'3월'!BD140+'4월'!BD140+'5월'!BD140+'6월'!BD140+'7월'!BD140+'8월'!BD140+'9월'!BD140+'10월'!BD140+'11월'!BD140+'12월'!BD140</f>
        <v>0</v>
      </c>
      <c r="T174" s="908">
        <f>'1월'!BE140+'2월'!BE140+'3월'!BE140+'4월'!BE140+'5월'!BE140+'6월'!BE140+'7월'!BE140+'8월'!BE140+'9월'!BE140+'10월'!BE140+'11월'!BE140+'12월'!BE140</f>
        <v>0</v>
      </c>
      <c r="U174" s="908">
        <f t="shared" si="11"/>
        <v>1</v>
      </c>
      <c r="V174" s="242"/>
      <c r="W174" s="61"/>
      <c r="X174" s="63"/>
    </row>
    <row r="175" spans="1:24" hidden="1">
      <c r="A175" s="229" t="s">
        <v>143</v>
      </c>
      <c r="B175" s="908">
        <f>'1월'!AM141+'2월'!AM141+'3월'!AM141+'4월'!AM141+'5월'!AM141+'6월'!AM141+'7월'!AM141+'8월'!AM141+'9월'!AM141+'10월'!AM141+'11월'!AM141+'12월'!AM141</f>
        <v>0</v>
      </c>
      <c r="C175" s="908">
        <f>'1월'!AN141+'2월'!AN141+'3월'!AN141+'4월'!AN141+'5월'!AN141+'6월'!AN141+'7월'!AN141+'8월'!AN141+'9월'!AN141+'10월'!AN141+'11월'!AN141+'12월'!AN141</f>
        <v>0</v>
      </c>
      <c r="D175" s="908">
        <f>'1월'!AO141+'2월'!AO141+'3월'!AO141+'4월'!AO141+'5월'!AO141+'6월'!AO141+'7월'!AO141+'8월'!AO141+'9월'!AO141+'10월'!AO141+'11월'!AO141+'12월'!AO141</f>
        <v>0</v>
      </c>
      <c r="E175" s="908">
        <f>'1월'!AP141+'2월'!AP141+'3월'!AP141+'4월'!AP141+'5월'!AP141+'6월'!AP141+'7월'!AP141+'8월'!AP141+'9월'!AP141+'10월'!AP141+'11월'!AP141+'12월'!AP141</f>
        <v>0</v>
      </c>
      <c r="F175" s="908">
        <f>'1월'!AQ141+'2월'!AQ141+'3월'!AQ141+'4월'!AQ141+'5월'!AQ141+'6월'!AQ141+'7월'!AQ141+'8월'!AQ141+'9월'!AQ141+'10월'!AQ141+'11월'!AQ141+'12월'!AQ141</f>
        <v>0</v>
      </c>
      <c r="G175" s="908">
        <f>'1월'!AR141+'2월'!AR141+'3월'!AR141+'4월'!AR141+'5월'!AR141+'6월'!AR141+'7월'!AR141+'8월'!AR141+'9월'!AR141+'10월'!AR141+'11월'!AR141+'12월'!AR141</f>
        <v>0</v>
      </c>
      <c r="H175" s="908">
        <f>'1월'!AS141+'2월'!AS141+'3월'!AS141+'4월'!AS141+'5월'!AS141+'6월'!AS141+'7월'!AS141+'8월'!AS141+'9월'!AS141+'10월'!AS141+'11월'!AS141+'12월'!AS141</f>
        <v>0</v>
      </c>
      <c r="I175" s="908">
        <f>'1월'!AT141+'2월'!AT141+'3월'!AT141+'4월'!AT141+'5월'!AT141+'6월'!AT141+'7월'!AT141+'8월'!AT141+'9월'!AT141+'10월'!AT141+'11월'!AT141+'12월'!AT141</f>
        <v>0</v>
      </c>
      <c r="J175" s="908">
        <f>'1월'!AU141+'2월'!AU141+'3월'!AU141+'4월'!AU141+'5월'!AU141+'6월'!AU141+'7월'!AU141+'8월'!AU141+'9월'!AU141+'10월'!AU141+'11월'!AU141+'12월'!AU141</f>
        <v>0</v>
      </c>
      <c r="K175" s="908">
        <f>'1월'!AV141+'2월'!AV141+'3월'!AV141+'4월'!AV141+'5월'!AV141+'6월'!AV141+'7월'!AV141+'8월'!AV141+'9월'!AV141+'10월'!AV141+'11월'!AV141+'12월'!AV141</f>
        <v>0</v>
      </c>
      <c r="L175" s="908">
        <f>'1월'!AW141+'2월'!AW141+'3월'!AW141+'4월'!AW141+'5월'!AW141+'6월'!AW141+'7월'!AW141+'8월'!AW141+'9월'!AW141+'10월'!AW141+'11월'!AW141+'12월'!AW141</f>
        <v>0</v>
      </c>
      <c r="M175" s="908">
        <f>'1월'!AX141+'2월'!AX141+'3월'!AX141+'4월'!AX141+'5월'!AX141+'6월'!AX141+'7월'!AX141+'8월'!AX141+'9월'!AX141+'10월'!AX141+'11월'!AX141+'12월'!AX141</f>
        <v>0</v>
      </c>
      <c r="N175" s="908">
        <f>'1월'!AY141+'2월'!AY141+'3월'!AY141+'4월'!AY141+'5월'!AY141+'6월'!AY141+'7월'!AY141+'8월'!AY141+'9월'!AY141+'10월'!AY141+'11월'!AY141+'12월'!AY141</f>
        <v>0</v>
      </c>
      <c r="O175" s="908">
        <f>'1월'!AZ141+'2월'!AZ141+'3월'!AZ141+'4월'!AZ141+'5월'!AZ141+'6월'!AZ141+'7월'!AZ141+'8월'!AZ141+'9월'!AZ141+'10월'!AZ141+'11월'!AZ141+'12월'!AZ141</f>
        <v>0</v>
      </c>
      <c r="P175" s="908">
        <f>'1월'!BA141+'2월'!BA141+'3월'!BA141+'4월'!BA141+'5월'!BA141+'6월'!BA141+'7월'!BA141+'8월'!BA141+'9월'!BA141+'10월'!BA141+'11월'!BA141+'12월'!BA141</f>
        <v>0</v>
      </c>
      <c r="Q175" s="908">
        <f>'1월'!BB141+'2월'!BB141+'3월'!BB141+'4월'!BB141+'5월'!BB141+'6월'!BB141+'7월'!BB141+'8월'!BB141+'9월'!BB141+'10월'!BB141+'11월'!BB141+'12월'!BB141</f>
        <v>0</v>
      </c>
      <c r="R175" s="908">
        <f>'1월'!BC141+'2월'!BC141+'3월'!BC141+'4월'!BC141+'5월'!BC141+'6월'!BC141+'7월'!BC141+'8월'!BC141+'9월'!BC141+'10월'!BC141+'11월'!BC141+'12월'!BC141</f>
        <v>0</v>
      </c>
      <c r="S175" s="908">
        <f>'1월'!BD141+'2월'!BD141+'3월'!BD141+'4월'!BD141+'5월'!BD141+'6월'!BD141+'7월'!BD141+'8월'!BD141+'9월'!BD141+'10월'!BD141+'11월'!BD141+'12월'!BD141</f>
        <v>0</v>
      </c>
      <c r="T175" s="908">
        <f>'1월'!BE141+'2월'!BE141+'3월'!BE141+'4월'!BE141+'5월'!BE141+'6월'!BE141+'7월'!BE141+'8월'!BE141+'9월'!BE141+'10월'!BE141+'11월'!BE141+'12월'!BE141</f>
        <v>0</v>
      </c>
      <c r="U175" s="908">
        <f t="shared" si="11"/>
        <v>0</v>
      </c>
      <c r="V175" s="242"/>
      <c r="W175" s="61"/>
      <c r="X175" s="63"/>
    </row>
    <row r="176" spans="1:24" hidden="1">
      <c r="A176" s="229" t="s">
        <v>315</v>
      </c>
      <c r="B176" s="908">
        <f>'1월'!AM142+'2월'!AM142+'3월'!AM142+'4월'!AM142+'5월'!AM142+'6월'!AM142+'7월'!AM142+'8월'!AM142+'9월'!AM142+'10월'!AM142+'11월'!AM142+'12월'!AM142</f>
        <v>0</v>
      </c>
      <c r="C176" s="908">
        <f>'1월'!AN142+'2월'!AN142+'3월'!AN142+'4월'!AN142+'5월'!AN142+'6월'!AN142+'7월'!AN142+'8월'!AN142+'9월'!AN142+'10월'!AN142+'11월'!AN142+'12월'!AN142</f>
        <v>0</v>
      </c>
      <c r="D176" s="908">
        <f>'1월'!AO142+'2월'!AO142+'3월'!AO142+'4월'!AO142+'5월'!AO142+'6월'!AO142+'7월'!AO142+'8월'!AO142+'9월'!AO142+'10월'!AO142+'11월'!AO142+'12월'!AO142</f>
        <v>0</v>
      </c>
      <c r="E176" s="908">
        <f>'1월'!AP142+'2월'!AP142+'3월'!AP142+'4월'!AP142+'5월'!AP142+'6월'!AP142+'7월'!AP142+'8월'!AP142+'9월'!AP142+'10월'!AP142+'11월'!AP142+'12월'!AP142</f>
        <v>0</v>
      </c>
      <c r="F176" s="908">
        <f>'1월'!AQ142+'2월'!AQ142+'3월'!AQ142+'4월'!AQ142+'5월'!AQ142+'6월'!AQ142+'7월'!AQ142+'8월'!AQ142+'9월'!AQ142+'10월'!AQ142+'11월'!AQ142+'12월'!AQ142</f>
        <v>0</v>
      </c>
      <c r="G176" s="908">
        <f>'1월'!AR142+'2월'!AR142+'3월'!AR142+'4월'!AR142+'5월'!AR142+'6월'!AR142+'7월'!AR142+'8월'!AR142+'9월'!AR142+'10월'!AR142+'11월'!AR142+'12월'!AR142</f>
        <v>0</v>
      </c>
      <c r="H176" s="908">
        <f>'1월'!AS142+'2월'!AS142+'3월'!AS142+'4월'!AS142+'5월'!AS142+'6월'!AS142+'7월'!AS142+'8월'!AS142+'9월'!AS142+'10월'!AS142+'11월'!AS142+'12월'!AS142</f>
        <v>0</v>
      </c>
      <c r="I176" s="908">
        <f>'1월'!AT142+'2월'!AT142+'3월'!AT142+'4월'!AT142+'5월'!AT142+'6월'!AT142+'7월'!AT142+'8월'!AT142+'9월'!AT142+'10월'!AT142+'11월'!AT142+'12월'!AT142</f>
        <v>0</v>
      </c>
      <c r="J176" s="908">
        <f>'1월'!AU142+'2월'!AU142+'3월'!AU142+'4월'!AU142+'5월'!AU142+'6월'!AU142+'7월'!AU142+'8월'!AU142+'9월'!AU142+'10월'!AU142+'11월'!AU142+'12월'!AU142</f>
        <v>0</v>
      </c>
      <c r="K176" s="908">
        <f>'1월'!AV142+'2월'!AV142+'3월'!AV142+'4월'!AV142+'5월'!AV142+'6월'!AV142+'7월'!AV142+'8월'!AV142+'9월'!AV142+'10월'!AV142+'11월'!AV142+'12월'!AV142</f>
        <v>0</v>
      </c>
      <c r="L176" s="908">
        <f>'1월'!AW142+'2월'!AW142+'3월'!AW142+'4월'!AW142+'5월'!AW142+'6월'!AW142+'7월'!AW142+'8월'!AW142+'9월'!AW142+'10월'!AW142+'11월'!AW142+'12월'!AW142</f>
        <v>1</v>
      </c>
      <c r="M176" s="908">
        <f>'1월'!AX142+'2월'!AX142+'3월'!AX142+'4월'!AX142+'5월'!AX142+'6월'!AX142+'7월'!AX142+'8월'!AX142+'9월'!AX142+'10월'!AX142+'11월'!AX142+'12월'!AX142</f>
        <v>0</v>
      </c>
      <c r="N176" s="908">
        <f>'1월'!AY142+'2월'!AY142+'3월'!AY142+'4월'!AY142+'5월'!AY142+'6월'!AY142+'7월'!AY142+'8월'!AY142+'9월'!AY142+'10월'!AY142+'11월'!AY142+'12월'!AY142</f>
        <v>0</v>
      </c>
      <c r="O176" s="908">
        <f>'1월'!AZ142+'2월'!AZ142+'3월'!AZ142+'4월'!AZ142+'5월'!AZ142+'6월'!AZ142+'7월'!AZ142+'8월'!AZ142+'9월'!AZ142+'10월'!AZ142+'11월'!AZ142+'12월'!AZ142</f>
        <v>0</v>
      </c>
      <c r="P176" s="908">
        <f>'1월'!BA142+'2월'!BA142+'3월'!BA142+'4월'!BA142+'5월'!BA142+'6월'!BA142+'7월'!BA142+'8월'!BA142+'9월'!BA142+'10월'!BA142+'11월'!BA142+'12월'!BA142</f>
        <v>0</v>
      </c>
      <c r="Q176" s="908">
        <f>'1월'!BB142+'2월'!BB142+'3월'!BB142+'4월'!BB142+'5월'!BB142+'6월'!BB142+'7월'!BB142+'8월'!BB142+'9월'!BB142+'10월'!BB142+'11월'!BB142+'12월'!BB142</f>
        <v>0</v>
      </c>
      <c r="R176" s="908">
        <f>'1월'!BC142+'2월'!BC142+'3월'!BC142+'4월'!BC142+'5월'!BC142+'6월'!BC142+'7월'!BC142+'8월'!BC142+'9월'!BC142+'10월'!BC142+'11월'!BC142+'12월'!BC142</f>
        <v>0</v>
      </c>
      <c r="S176" s="908">
        <f>'1월'!BD142+'2월'!BD142+'3월'!BD142+'4월'!BD142+'5월'!BD142+'6월'!BD142+'7월'!BD142+'8월'!BD142+'9월'!BD142+'10월'!BD142+'11월'!BD142+'12월'!BD142</f>
        <v>0</v>
      </c>
      <c r="T176" s="908">
        <f>'1월'!BE142+'2월'!BE142+'3월'!BE142+'4월'!BE142+'5월'!BE142+'6월'!BE142+'7월'!BE142+'8월'!BE142+'9월'!BE142+'10월'!BE142+'11월'!BE142+'12월'!BE142</f>
        <v>0</v>
      </c>
      <c r="U176" s="908">
        <f t="shared" si="11"/>
        <v>1</v>
      </c>
      <c r="V176" s="61"/>
      <c r="W176" s="63"/>
    </row>
    <row r="177" spans="1:21" hidden="1">
      <c r="A177" s="229" t="s">
        <v>147</v>
      </c>
      <c r="B177" s="908">
        <f>'1월'!AM143+'2월'!AM143+'3월'!AM143+'4월'!AM143+'5월'!AM143+'6월'!AM143+'7월'!AM143+'8월'!AM143+'9월'!AM143+'10월'!AM143+'11월'!AM143+'12월'!AM143</f>
        <v>0</v>
      </c>
      <c r="C177" s="908">
        <f>'1월'!AN143+'2월'!AN143+'3월'!AN143+'4월'!AN143+'5월'!AN143+'6월'!AN143+'7월'!AN143+'8월'!AN143+'9월'!AN143+'10월'!AN143+'11월'!AN143+'12월'!AN143</f>
        <v>0</v>
      </c>
      <c r="D177" s="908">
        <f>'1월'!AO143+'2월'!AO143+'3월'!AO143+'4월'!AO143+'5월'!AO143+'6월'!AO143+'7월'!AO143+'8월'!AO143+'9월'!AO143+'10월'!AO143+'11월'!AO143+'12월'!AO143</f>
        <v>0</v>
      </c>
      <c r="E177" s="908">
        <f>'1월'!AP143+'2월'!AP143+'3월'!AP143+'4월'!AP143+'5월'!AP143+'6월'!AP143+'7월'!AP143+'8월'!AP143+'9월'!AP143+'10월'!AP143+'11월'!AP143+'12월'!AP143</f>
        <v>0</v>
      </c>
      <c r="F177" s="908">
        <f>'1월'!AQ143+'2월'!AQ143+'3월'!AQ143+'4월'!AQ143+'5월'!AQ143+'6월'!AQ143+'7월'!AQ143+'8월'!AQ143+'9월'!AQ143+'10월'!AQ143+'11월'!AQ143+'12월'!AQ143</f>
        <v>0</v>
      </c>
      <c r="G177" s="908">
        <f>'1월'!AR143+'2월'!AR143+'3월'!AR143+'4월'!AR143+'5월'!AR143+'6월'!AR143+'7월'!AR143+'8월'!AR143+'9월'!AR143+'10월'!AR143+'11월'!AR143+'12월'!AR143</f>
        <v>0</v>
      </c>
      <c r="H177" s="908">
        <f>'1월'!AS143+'2월'!AS143+'3월'!AS143+'4월'!AS143+'5월'!AS143+'6월'!AS143+'7월'!AS143+'8월'!AS143+'9월'!AS143+'10월'!AS143+'11월'!AS143+'12월'!AS143</f>
        <v>0</v>
      </c>
      <c r="I177" s="908">
        <f>'1월'!AT143+'2월'!AT143+'3월'!AT143+'4월'!AT143+'5월'!AT143+'6월'!AT143+'7월'!AT143+'8월'!AT143+'9월'!AT143+'10월'!AT143+'11월'!AT143+'12월'!AT143</f>
        <v>0</v>
      </c>
      <c r="J177" s="908">
        <f>'1월'!AU143+'2월'!AU143+'3월'!AU143+'4월'!AU143+'5월'!AU143+'6월'!AU143+'7월'!AU143+'8월'!AU143+'9월'!AU143+'10월'!AU143+'11월'!AU143+'12월'!AU143</f>
        <v>0</v>
      </c>
      <c r="K177" s="908">
        <f>'1월'!AV143+'2월'!AV143+'3월'!AV143+'4월'!AV143+'5월'!AV143+'6월'!AV143+'7월'!AV143+'8월'!AV143+'9월'!AV143+'10월'!AV143+'11월'!AV143+'12월'!AV143</f>
        <v>0</v>
      </c>
      <c r="L177" s="908">
        <f>'1월'!AW143+'2월'!AW143+'3월'!AW143+'4월'!AW143+'5월'!AW143+'6월'!AW143+'7월'!AW143+'8월'!AW143+'9월'!AW143+'10월'!AW143+'11월'!AW143+'12월'!AW143</f>
        <v>1</v>
      </c>
      <c r="M177" s="908">
        <f>'1월'!AX143+'2월'!AX143+'3월'!AX143+'4월'!AX143+'5월'!AX143+'6월'!AX143+'7월'!AX143+'8월'!AX143+'9월'!AX143+'10월'!AX143+'11월'!AX143+'12월'!AX143</f>
        <v>0</v>
      </c>
      <c r="N177" s="908">
        <f>'1월'!AY143+'2월'!AY143+'3월'!AY143+'4월'!AY143+'5월'!AY143+'6월'!AY143+'7월'!AY143+'8월'!AY143+'9월'!AY143+'10월'!AY143+'11월'!AY143+'12월'!AY143</f>
        <v>0</v>
      </c>
      <c r="O177" s="908">
        <f>'1월'!AZ143+'2월'!AZ143+'3월'!AZ143+'4월'!AZ143+'5월'!AZ143+'6월'!AZ143+'7월'!AZ143+'8월'!AZ143+'9월'!AZ143+'10월'!AZ143+'11월'!AZ143+'12월'!AZ143</f>
        <v>0</v>
      </c>
      <c r="P177" s="908">
        <f>'1월'!BA143+'2월'!BA143+'3월'!BA143+'4월'!BA143+'5월'!BA143+'6월'!BA143+'7월'!BA143+'8월'!BA143+'9월'!BA143+'10월'!BA143+'11월'!BA143+'12월'!BA143</f>
        <v>0</v>
      </c>
      <c r="Q177" s="908">
        <f>'1월'!BB143+'2월'!BB143+'3월'!BB143+'4월'!BB143+'5월'!BB143+'6월'!BB143+'7월'!BB143+'8월'!BB143+'9월'!BB143+'10월'!BB143+'11월'!BB143+'12월'!BB143</f>
        <v>0</v>
      </c>
      <c r="R177" s="908">
        <f>'1월'!BC143+'2월'!BC143+'3월'!BC143+'4월'!BC143+'5월'!BC143+'6월'!BC143+'7월'!BC143+'8월'!BC143+'9월'!BC143+'10월'!BC143+'11월'!BC143+'12월'!BC143</f>
        <v>0</v>
      </c>
      <c r="S177" s="908">
        <f>'1월'!BD143+'2월'!BD143+'3월'!BD143+'4월'!BD143+'5월'!BD143+'6월'!BD143+'7월'!BD143+'8월'!BD143+'9월'!BD143+'10월'!BD143+'11월'!BD143+'12월'!BD143</f>
        <v>0</v>
      </c>
      <c r="T177" s="908">
        <f>'1월'!BE143+'2월'!BE143+'3월'!BE143+'4월'!BE143+'5월'!BE143+'6월'!BE143+'7월'!BE143+'8월'!BE143+'9월'!BE143+'10월'!BE143+'11월'!BE143+'12월'!BE143</f>
        <v>0</v>
      </c>
      <c r="U177" s="908">
        <f t="shared" si="11"/>
        <v>1</v>
      </c>
    </row>
    <row r="178" spans="1:21" hidden="1">
      <c r="A178" s="229" t="s">
        <v>144</v>
      </c>
      <c r="B178" s="908">
        <f>'1월'!AM144+'2월'!AM144+'3월'!AM144+'4월'!AM144+'5월'!AM144+'6월'!AM144+'7월'!AM144+'8월'!AM144+'9월'!AM144+'10월'!AM144+'11월'!AM144+'12월'!AM144</f>
        <v>0</v>
      </c>
      <c r="C178" s="908">
        <f>'1월'!AN144+'2월'!AN144+'3월'!AN144+'4월'!AN144+'5월'!AN144+'6월'!AN144+'7월'!AN144+'8월'!AN144+'9월'!AN144+'10월'!AN144+'11월'!AN144+'12월'!AN144</f>
        <v>0</v>
      </c>
      <c r="D178" s="908">
        <f>'1월'!AO144+'2월'!AO144+'3월'!AO144+'4월'!AO144+'5월'!AO144+'6월'!AO144+'7월'!AO144+'8월'!AO144+'9월'!AO144+'10월'!AO144+'11월'!AO144+'12월'!AO144</f>
        <v>0</v>
      </c>
      <c r="E178" s="908">
        <f>'1월'!AP144+'2월'!AP144+'3월'!AP144+'4월'!AP144+'5월'!AP144+'6월'!AP144+'7월'!AP144+'8월'!AP144+'9월'!AP144+'10월'!AP144+'11월'!AP144+'12월'!AP144</f>
        <v>0</v>
      </c>
      <c r="F178" s="908">
        <f>'1월'!AQ144+'2월'!AQ144+'3월'!AQ144+'4월'!AQ144+'5월'!AQ144+'6월'!AQ144+'7월'!AQ144+'8월'!AQ144+'9월'!AQ144+'10월'!AQ144+'11월'!AQ144+'12월'!AQ144</f>
        <v>0</v>
      </c>
      <c r="G178" s="908">
        <f>'1월'!AR144+'2월'!AR144+'3월'!AR144+'4월'!AR144+'5월'!AR144+'6월'!AR144+'7월'!AR144+'8월'!AR144+'9월'!AR144+'10월'!AR144+'11월'!AR144+'12월'!AR144</f>
        <v>0</v>
      </c>
      <c r="H178" s="908">
        <f>'1월'!AS144+'2월'!AS144+'3월'!AS144+'4월'!AS144+'5월'!AS144+'6월'!AS144+'7월'!AS144+'8월'!AS144+'9월'!AS144+'10월'!AS144+'11월'!AS144+'12월'!AS144</f>
        <v>0</v>
      </c>
      <c r="I178" s="908">
        <f>'1월'!AT144+'2월'!AT144+'3월'!AT144+'4월'!AT144+'5월'!AT144+'6월'!AT144+'7월'!AT144+'8월'!AT144+'9월'!AT144+'10월'!AT144+'11월'!AT144+'12월'!AT144</f>
        <v>0</v>
      </c>
      <c r="J178" s="908">
        <f>'1월'!AU144+'2월'!AU144+'3월'!AU144+'4월'!AU144+'5월'!AU144+'6월'!AU144+'7월'!AU144+'8월'!AU144+'9월'!AU144+'10월'!AU144+'11월'!AU144+'12월'!AU144</f>
        <v>0</v>
      </c>
      <c r="K178" s="908">
        <f>'1월'!AV144+'2월'!AV144+'3월'!AV144+'4월'!AV144+'5월'!AV144+'6월'!AV144+'7월'!AV144+'8월'!AV144+'9월'!AV144+'10월'!AV144+'11월'!AV144+'12월'!AV144</f>
        <v>0</v>
      </c>
      <c r="L178" s="908">
        <f>'1월'!AW144+'2월'!AW144+'3월'!AW144+'4월'!AW144+'5월'!AW144+'6월'!AW144+'7월'!AW144+'8월'!AW144+'9월'!AW144+'10월'!AW144+'11월'!AW144+'12월'!AW144</f>
        <v>2</v>
      </c>
      <c r="M178" s="908">
        <f>'1월'!AX144+'2월'!AX144+'3월'!AX144+'4월'!AX144+'5월'!AX144+'6월'!AX144+'7월'!AX144+'8월'!AX144+'9월'!AX144+'10월'!AX144+'11월'!AX144+'12월'!AX144</f>
        <v>0</v>
      </c>
      <c r="N178" s="908">
        <f>'1월'!AY144+'2월'!AY144+'3월'!AY144+'4월'!AY144+'5월'!AY144+'6월'!AY144+'7월'!AY144+'8월'!AY144+'9월'!AY144+'10월'!AY144+'11월'!AY144+'12월'!AY144</f>
        <v>0</v>
      </c>
      <c r="O178" s="908">
        <f>'1월'!AZ144+'2월'!AZ144+'3월'!AZ144+'4월'!AZ144+'5월'!AZ144+'6월'!AZ144+'7월'!AZ144+'8월'!AZ144+'9월'!AZ144+'10월'!AZ144+'11월'!AZ144+'12월'!AZ144</f>
        <v>0</v>
      </c>
      <c r="P178" s="908">
        <f>'1월'!BA144+'2월'!BA144+'3월'!BA144+'4월'!BA144+'5월'!BA144+'6월'!BA144+'7월'!BA144+'8월'!BA144+'9월'!BA144+'10월'!BA144+'11월'!BA144+'12월'!BA144</f>
        <v>0</v>
      </c>
      <c r="Q178" s="908">
        <f>'1월'!BB144+'2월'!BB144+'3월'!BB144+'4월'!BB144+'5월'!BB144+'6월'!BB144+'7월'!BB144+'8월'!BB144+'9월'!BB144+'10월'!BB144+'11월'!BB144+'12월'!BB144</f>
        <v>0</v>
      </c>
      <c r="R178" s="908">
        <f>'1월'!BC144+'2월'!BC144+'3월'!BC144+'4월'!BC144+'5월'!BC144+'6월'!BC144+'7월'!BC144+'8월'!BC144+'9월'!BC144+'10월'!BC144+'11월'!BC144+'12월'!BC144</f>
        <v>0</v>
      </c>
      <c r="S178" s="908">
        <f>'1월'!BD144+'2월'!BD144+'3월'!BD144+'4월'!BD144+'5월'!BD144+'6월'!BD144+'7월'!BD144+'8월'!BD144+'9월'!BD144+'10월'!BD144+'11월'!BD144+'12월'!BD144</f>
        <v>0</v>
      </c>
      <c r="T178" s="908">
        <f>'1월'!BE144+'2월'!BE144+'3월'!BE144+'4월'!BE144+'5월'!BE144+'6월'!BE144+'7월'!BE144+'8월'!BE144+'9월'!BE144+'10월'!BE144+'11월'!BE144+'12월'!BE144</f>
        <v>0</v>
      </c>
      <c r="U178" s="908">
        <f t="shared" si="11"/>
        <v>2</v>
      </c>
    </row>
    <row r="179" spans="1:21" hidden="1">
      <c r="A179" s="229" t="s">
        <v>316</v>
      </c>
      <c r="B179" s="908">
        <f>'1월'!AM145+'2월'!AM145+'3월'!AM145+'4월'!AM145+'5월'!AM145+'6월'!AM145+'7월'!AM145+'8월'!AM145+'9월'!AM145+'10월'!AM145+'11월'!AM145+'12월'!AM145</f>
        <v>0</v>
      </c>
      <c r="C179" s="908">
        <f>'1월'!AN145+'2월'!AN145+'3월'!AN145+'4월'!AN145+'5월'!AN145+'6월'!AN145+'7월'!AN145+'8월'!AN145+'9월'!AN145+'10월'!AN145+'11월'!AN145+'12월'!AN145</f>
        <v>0</v>
      </c>
      <c r="D179" s="908">
        <f>'1월'!AO145+'2월'!AO145+'3월'!AO145+'4월'!AO145+'5월'!AO145+'6월'!AO145+'7월'!AO145+'8월'!AO145+'9월'!AO145+'10월'!AO145+'11월'!AO145+'12월'!AO145</f>
        <v>0</v>
      </c>
      <c r="E179" s="908">
        <f>'1월'!AP145+'2월'!AP145+'3월'!AP145+'4월'!AP145+'5월'!AP145+'6월'!AP145+'7월'!AP145+'8월'!AP145+'9월'!AP145+'10월'!AP145+'11월'!AP145+'12월'!AP145</f>
        <v>0</v>
      </c>
      <c r="F179" s="908">
        <f>'1월'!AQ145+'2월'!AQ145+'3월'!AQ145+'4월'!AQ145+'5월'!AQ145+'6월'!AQ145+'7월'!AQ145+'8월'!AQ145+'9월'!AQ145+'10월'!AQ145+'11월'!AQ145+'12월'!AQ145</f>
        <v>0</v>
      </c>
      <c r="G179" s="908">
        <f>'1월'!AR145+'2월'!AR145+'3월'!AR145+'4월'!AR145+'5월'!AR145+'6월'!AR145+'7월'!AR145+'8월'!AR145+'9월'!AR145+'10월'!AR145+'11월'!AR145+'12월'!AR145</f>
        <v>0</v>
      </c>
      <c r="H179" s="908">
        <f>'1월'!AS145+'2월'!AS145+'3월'!AS145+'4월'!AS145+'5월'!AS145+'6월'!AS145+'7월'!AS145+'8월'!AS145+'9월'!AS145+'10월'!AS145+'11월'!AS145+'12월'!AS145</f>
        <v>0</v>
      </c>
      <c r="I179" s="908">
        <f>'1월'!AT145+'2월'!AT145+'3월'!AT145+'4월'!AT145+'5월'!AT145+'6월'!AT145+'7월'!AT145+'8월'!AT145+'9월'!AT145+'10월'!AT145+'11월'!AT145+'12월'!AT145</f>
        <v>0</v>
      </c>
      <c r="J179" s="908">
        <f>'1월'!AU145+'2월'!AU145+'3월'!AU145+'4월'!AU145+'5월'!AU145+'6월'!AU145+'7월'!AU145+'8월'!AU145+'9월'!AU145+'10월'!AU145+'11월'!AU145+'12월'!AU145</f>
        <v>0</v>
      </c>
      <c r="K179" s="908">
        <f>'1월'!AV145+'2월'!AV145+'3월'!AV145+'4월'!AV145+'5월'!AV145+'6월'!AV145+'7월'!AV145+'8월'!AV145+'9월'!AV145+'10월'!AV145+'11월'!AV145+'12월'!AV145</f>
        <v>0</v>
      </c>
      <c r="L179" s="908">
        <f>'1월'!AW145+'2월'!AW145+'3월'!AW145+'4월'!AW145+'5월'!AW145+'6월'!AW145+'7월'!AW145+'8월'!AW145+'9월'!AW145+'10월'!AW145+'11월'!AW145+'12월'!AW145</f>
        <v>0</v>
      </c>
      <c r="M179" s="908">
        <f>'1월'!AX145+'2월'!AX145+'3월'!AX145+'4월'!AX145+'5월'!AX145+'6월'!AX145+'7월'!AX145+'8월'!AX145+'9월'!AX145+'10월'!AX145+'11월'!AX145+'12월'!AX145</f>
        <v>0</v>
      </c>
      <c r="N179" s="908">
        <f>'1월'!AY145+'2월'!AY145+'3월'!AY145+'4월'!AY145+'5월'!AY145+'6월'!AY145+'7월'!AY145+'8월'!AY145+'9월'!AY145+'10월'!AY145+'11월'!AY145+'12월'!AY145</f>
        <v>0</v>
      </c>
      <c r="O179" s="908">
        <f>'1월'!AZ145+'2월'!AZ145+'3월'!AZ145+'4월'!AZ145+'5월'!AZ145+'6월'!AZ145+'7월'!AZ145+'8월'!AZ145+'9월'!AZ145+'10월'!AZ145+'11월'!AZ145+'12월'!AZ145</f>
        <v>0</v>
      </c>
      <c r="P179" s="908">
        <f>'1월'!BA145+'2월'!BA145+'3월'!BA145+'4월'!BA145+'5월'!BA145+'6월'!BA145+'7월'!BA145+'8월'!BA145+'9월'!BA145+'10월'!BA145+'11월'!BA145+'12월'!BA145</f>
        <v>0</v>
      </c>
      <c r="Q179" s="908">
        <f>'1월'!BB145+'2월'!BB145+'3월'!BB145+'4월'!BB145+'5월'!BB145+'6월'!BB145+'7월'!BB145+'8월'!BB145+'9월'!BB145+'10월'!BB145+'11월'!BB145+'12월'!BB145</f>
        <v>0</v>
      </c>
      <c r="R179" s="908">
        <f>'1월'!BC145+'2월'!BC145+'3월'!BC145+'4월'!BC145+'5월'!BC145+'6월'!BC145+'7월'!BC145+'8월'!BC145+'9월'!BC145+'10월'!BC145+'11월'!BC145+'12월'!BC145</f>
        <v>0</v>
      </c>
      <c r="S179" s="908">
        <f>'1월'!BD145+'2월'!BD145+'3월'!BD145+'4월'!BD145+'5월'!BD145+'6월'!BD145+'7월'!BD145+'8월'!BD145+'9월'!BD145+'10월'!BD145+'11월'!BD145+'12월'!BD145</f>
        <v>0</v>
      </c>
      <c r="T179" s="908">
        <f>'1월'!BE145+'2월'!BE145+'3월'!BE145+'4월'!BE145+'5월'!BE145+'6월'!BE145+'7월'!BE145+'8월'!BE145+'9월'!BE145+'10월'!BE145+'11월'!BE145+'12월'!BE145</f>
        <v>0</v>
      </c>
      <c r="U179" s="908">
        <f t="shared" si="11"/>
        <v>0</v>
      </c>
    </row>
    <row r="180" spans="1:21" hidden="1">
      <c r="A180" s="229" t="s">
        <v>148</v>
      </c>
      <c r="B180" s="908">
        <f>'1월'!AM146+'2월'!AM146+'3월'!AM146+'4월'!AM146+'5월'!AM146+'6월'!AM146+'7월'!AM146+'8월'!AM146+'9월'!AM146+'10월'!AM146+'11월'!AM146+'12월'!AM146</f>
        <v>0</v>
      </c>
      <c r="C180" s="908">
        <f>'1월'!AN146+'2월'!AN146+'3월'!AN146+'4월'!AN146+'5월'!AN146+'6월'!AN146+'7월'!AN146+'8월'!AN146+'9월'!AN146+'10월'!AN146+'11월'!AN146+'12월'!AN146</f>
        <v>0</v>
      </c>
      <c r="D180" s="908">
        <f>'1월'!AO146+'2월'!AO146+'3월'!AO146+'4월'!AO146+'5월'!AO146+'6월'!AO146+'7월'!AO146+'8월'!AO146+'9월'!AO146+'10월'!AO146+'11월'!AO146+'12월'!AO146</f>
        <v>0</v>
      </c>
      <c r="E180" s="908">
        <f>'1월'!AP146+'2월'!AP146+'3월'!AP146+'4월'!AP146+'5월'!AP146+'6월'!AP146+'7월'!AP146+'8월'!AP146+'9월'!AP146+'10월'!AP146+'11월'!AP146+'12월'!AP146</f>
        <v>0</v>
      </c>
      <c r="F180" s="908">
        <f>'1월'!AQ146+'2월'!AQ146+'3월'!AQ146+'4월'!AQ146+'5월'!AQ146+'6월'!AQ146+'7월'!AQ146+'8월'!AQ146+'9월'!AQ146+'10월'!AQ146+'11월'!AQ146+'12월'!AQ146</f>
        <v>0</v>
      </c>
      <c r="G180" s="908">
        <f>'1월'!AR146+'2월'!AR146+'3월'!AR146+'4월'!AR146+'5월'!AR146+'6월'!AR146+'7월'!AR146+'8월'!AR146+'9월'!AR146+'10월'!AR146+'11월'!AR146+'12월'!AR146</f>
        <v>0</v>
      </c>
      <c r="H180" s="908">
        <f>'1월'!AS146+'2월'!AS146+'3월'!AS146+'4월'!AS146+'5월'!AS146+'6월'!AS146+'7월'!AS146+'8월'!AS146+'9월'!AS146+'10월'!AS146+'11월'!AS146+'12월'!AS146</f>
        <v>0</v>
      </c>
      <c r="I180" s="908">
        <f>'1월'!AT146+'2월'!AT146+'3월'!AT146+'4월'!AT146+'5월'!AT146+'6월'!AT146+'7월'!AT146+'8월'!AT146+'9월'!AT146+'10월'!AT146+'11월'!AT146+'12월'!AT146</f>
        <v>0</v>
      </c>
      <c r="J180" s="908">
        <f>'1월'!AU146+'2월'!AU146+'3월'!AU146+'4월'!AU146+'5월'!AU146+'6월'!AU146+'7월'!AU146+'8월'!AU146+'9월'!AU146+'10월'!AU146+'11월'!AU146+'12월'!AU146</f>
        <v>0</v>
      </c>
      <c r="K180" s="908">
        <f>'1월'!AV146+'2월'!AV146+'3월'!AV146+'4월'!AV146+'5월'!AV146+'6월'!AV146+'7월'!AV146+'8월'!AV146+'9월'!AV146+'10월'!AV146+'11월'!AV146+'12월'!AV146</f>
        <v>0</v>
      </c>
      <c r="L180" s="908">
        <f>'1월'!AW146+'2월'!AW146+'3월'!AW146+'4월'!AW146+'5월'!AW146+'6월'!AW146+'7월'!AW146+'8월'!AW146+'9월'!AW146+'10월'!AW146+'11월'!AW146+'12월'!AW146</f>
        <v>0</v>
      </c>
      <c r="M180" s="908">
        <f>'1월'!AX146+'2월'!AX146+'3월'!AX146+'4월'!AX146+'5월'!AX146+'6월'!AX146+'7월'!AX146+'8월'!AX146+'9월'!AX146+'10월'!AX146+'11월'!AX146+'12월'!AX146</f>
        <v>0</v>
      </c>
      <c r="N180" s="908">
        <f>'1월'!AY146+'2월'!AY146+'3월'!AY146+'4월'!AY146+'5월'!AY146+'6월'!AY146+'7월'!AY146+'8월'!AY146+'9월'!AY146+'10월'!AY146+'11월'!AY146+'12월'!AY146</f>
        <v>0</v>
      </c>
      <c r="O180" s="908">
        <f>'1월'!AZ146+'2월'!AZ146+'3월'!AZ146+'4월'!AZ146+'5월'!AZ146+'6월'!AZ146+'7월'!AZ146+'8월'!AZ146+'9월'!AZ146+'10월'!AZ146+'11월'!AZ146+'12월'!AZ146</f>
        <v>0</v>
      </c>
      <c r="P180" s="908">
        <f>'1월'!BA146+'2월'!BA146+'3월'!BA146+'4월'!BA146+'5월'!BA146+'6월'!BA146+'7월'!BA146+'8월'!BA146+'9월'!BA146+'10월'!BA146+'11월'!BA146+'12월'!BA146</f>
        <v>0</v>
      </c>
      <c r="Q180" s="908">
        <f>'1월'!BB146+'2월'!BB146+'3월'!BB146+'4월'!BB146+'5월'!BB146+'6월'!BB146+'7월'!BB146+'8월'!BB146+'9월'!BB146+'10월'!BB146+'11월'!BB146+'12월'!BB146</f>
        <v>0</v>
      </c>
      <c r="R180" s="908">
        <f>'1월'!BC146+'2월'!BC146+'3월'!BC146+'4월'!BC146+'5월'!BC146+'6월'!BC146+'7월'!BC146+'8월'!BC146+'9월'!BC146+'10월'!BC146+'11월'!BC146+'12월'!BC146</f>
        <v>0</v>
      </c>
      <c r="S180" s="908">
        <f>'1월'!BD146+'2월'!BD146+'3월'!BD146+'4월'!BD146+'5월'!BD146+'6월'!BD146+'7월'!BD146+'8월'!BD146+'9월'!BD146+'10월'!BD146+'11월'!BD146+'12월'!BD146</f>
        <v>2</v>
      </c>
      <c r="T180" s="908">
        <f>'1월'!BE146+'2월'!BE146+'3월'!BE146+'4월'!BE146+'5월'!BE146+'6월'!BE146+'7월'!BE146+'8월'!BE146+'9월'!BE146+'10월'!BE146+'11월'!BE146+'12월'!BE146</f>
        <v>0</v>
      </c>
      <c r="U180" s="908">
        <f t="shared" si="11"/>
        <v>2</v>
      </c>
    </row>
    <row r="181" spans="1:21" hidden="1">
      <c r="A181" s="229" t="s">
        <v>145</v>
      </c>
      <c r="B181" s="908">
        <f>'1월'!AM147+'2월'!AM147+'3월'!AM147+'4월'!AM147+'5월'!AM147+'6월'!AM147+'7월'!AM147+'8월'!AM147+'9월'!AM147+'10월'!AM147+'11월'!AM147+'12월'!AM147</f>
        <v>0</v>
      </c>
      <c r="C181" s="908">
        <f>'1월'!AN147+'2월'!AN147+'3월'!AN147+'4월'!AN147+'5월'!AN147+'6월'!AN147+'7월'!AN147+'8월'!AN147+'9월'!AN147+'10월'!AN147+'11월'!AN147+'12월'!AN147</f>
        <v>0</v>
      </c>
      <c r="D181" s="908">
        <f>'1월'!AO147+'2월'!AO147+'3월'!AO147+'4월'!AO147+'5월'!AO147+'6월'!AO147+'7월'!AO147+'8월'!AO147+'9월'!AO147+'10월'!AO147+'11월'!AO147+'12월'!AO147</f>
        <v>0</v>
      </c>
      <c r="E181" s="908">
        <f>'1월'!AP147+'2월'!AP147+'3월'!AP147+'4월'!AP147+'5월'!AP147+'6월'!AP147+'7월'!AP147+'8월'!AP147+'9월'!AP147+'10월'!AP147+'11월'!AP147+'12월'!AP147</f>
        <v>1</v>
      </c>
      <c r="F181" s="908">
        <f>'1월'!AQ147+'2월'!AQ147+'3월'!AQ147+'4월'!AQ147+'5월'!AQ147+'6월'!AQ147+'7월'!AQ147+'8월'!AQ147+'9월'!AQ147+'10월'!AQ147+'11월'!AQ147+'12월'!AQ147</f>
        <v>0</v>
      </c>
      <c r="G181" s="908">
        <f>'1월'!AR147+'2월'!AR147+'3월'!AR147+'4월'!AR147+'5월'!AR147+'6월'!AR147+'7월'!AR147+'8월'!AR147+'9월'!AR147+'10월'!AR147+'11월'!AR147+'12월'!AR147</f>
        <v>0</v>
      </c>
      <c r="H181" s="908">
        <f>'1월'!AS147+'2월'!AS147+'3월'!AS147+'4월'!AS147+'5월'!AS147+'6월'!AS147+'7월'!AS147+'8월'!AS147+'9월'!AS147+'10월'!AS147+'11월'!AS147+'12월'!AS147</f>
        <v>0</v>
      </c>
      <c r="I181" s="908">
        <f>'1월'!AT147+'2월'!AT147+'3월'!AT147+'4월'!AT147+'5월'!AT147+'6월'!AT147+'7월'!AT147+'8월'!AT147+'9월'!AT147+'10월'!AT147+'11월'!AT147+'12월'!AT147</f>
        <v>0</v>
      </c>
      <c r="J181" s="908">
        <f>'1월'!AU147+'2월'!AU147+'3월'!AU147+'4월'!AU147+'5월'!AU147+'6월'!AU147+'7월'!AU147+'8월'!AU147+'9월'!AU147+'10월'!AU147+'11월'!AU147+'12월'!AU147</f>
        <v>0</v>
      </c>
      <c r="K181" s="908">
        <f>'1월'!AV147+'2월'!AV147+'3월'!AV147+'4월'!AV147+'5월'!AV147+'6월'!AV147+'7월'!AV147+'8월'!AV147+'9월'!AV147+'10월'!AV147+'11월'!AV147+'12월'!AV147</f>
        <v>0</v>
      </c>
      <c r="L181" s="908">
        <f>'1월'!AW147+'2월'!AW147+'3월'!AW147+'4월'!AW147+'5월'!AW147+'6월'!AW147+'7월'!AW147+'8월'!AW147+'9월'!AW147+'10월'!AW147+'11월'!AW147+'12월'!AW147</f>
        <v>0</v>
      </c>
      <c r="M181" s="908">
        <f>'1월'!AX147+'2월'!AX147+'3월'!AX147+'4월'!AX147+'5월'!AX147+'6월'!AX147+'7월'!AX147+'8월'!AX147+'9월'!AX147+'10월'!AX147+'11월'!AX147+'12월'!AX147</f>
        <v>0</v>
      </c>
      <c r="N181" s="908">
        <f>'1월'!AY147+'2월'!AY147+'3월'!AY147+'4월'!AY147+'5월'!AY147+'6월'!AY147+'7월'!AY147+'8월'!AY147+'9월'!AY147+'10월'!AY147+'11월'!AY147+'12월'!AY147</f>
        <v>0</v>
      </c>
      <c r="O181" s="908">
        <f>'1월'!AZ147+'2월'!AZ147+'3월'!AZ147+'4월'!AZ147+'5월'!AZ147+'6월'!AZ147+'7월'!AZ147+'8월'!AZ147+'9월'!AZ147+'10월'!AZ147+'11월'!AZ147+'12월'!AZ147</f>
        <v>0</v>
      </c>
      <c r="P181" s="908">
        <f>'1월'!BA147+'2월'!BA147+'3월'!BA147+'4월'!BA147+'5월'!BA147+'6월'!BA147+'7월'!BA147+'8월'!BA147+'9월'!BA147+'10월'!BA147+'11월'!BA147+'12월'!BA147</f>
        <v>0</v>
      </c>
      <c r="Q181" s="908">
        <f>'1월'!BB147+'2월'!BB147+'3월'!BB147+'4월'!BB147+'5월'!BB147+'6월'!BB147+'7월'!BB147+'8월'!BB147+'9월'!BB147+'10월'!BB147+'11월'!BB147+'12월'!BB147</f>
        <v>0</v>
      </c>
      <c r="R181" s="908">
        <f>'1월'!BC147+'2월'!BC147+'3월'!BC147+'4월'!BC147+'5월'!BC147+'6월'!BC147+'7월'!BC147+'8월'!BC147+'9월'!BC147+'10월'!BC147+'11월'!BC147+'12월'!BC147</f>
        <v>0</v>
      </c>
      <c r="S181" s="908">
        <f>'1월'!BD147+'2월'!BD147+'3월'!BD147+'4월'!BD147+'5월'!BD147+'6월'!BD147+'7월'!BD147+'8월'!BD147+'9월'!BD147+'10월'!BD147+'11월'!BD147+'12월'!BD147</f>
        <v>0</v>
      </c>
      <c r="T181" s="908">
        <f>'1월'!BE147+'2월'!BE147+'3월'!BE147+'4월'!BE147+'5월'!BE147+'6월'!BE147+'7월'!BE147+'8월'!BE147+'9월'!BE147+'10월'!BE147+'11월'!BE147+'12월'!BE147</f>
        <v>0</v>
      </c>
      <c r="U181" s="908">
        <f t="shared" si="11"/>
        <v>1</v>
      </c>
    </row>
    <row r="182" spans="1:21" hidden="1">
      <c r="A182" s="220" t="s">
        <v>294</v>
      </c>
      <c r="B182" s="908">
        <f>'1월'!AM148+'2월'!AM148+'3월'!AM148+'4월'!AM148+'5월'!AM148+'6월'!AM148+'7월'!AM148+'8월'!AM148+'9월'!AM148+'10월'!AM148+'11월'!AM148+'12월'!AM148</f>
        <v>0</v>
      </c>
      <c r="C182" s="908">
        <f>'1월'!AN148+'2월'!AN148+'3월'!AN148+'4월'!AN148+'5월'!AN148+'6월'!AN148+'7월'!AN148+'8월'!AN148+'9월'!AN148+'10월'!AN148+'11월'!AN148+'12월'!AN148</f>
        <v>0</v>
      </c>
      <c r="D182" s="908">
        <f>'1월'!AO148+'2월'!AO148+'3월'!AO148+'4월'!AO148+'5월'!AO148+'6월'!AO148+'7월'!AO148+'8월'!AO148+'9월'!AO148+'10월'!AO148+'11월'!AO148+'12월'!AO148</f>
        <v>0</v>
      </c>
      <c r="E182" s="908">
        <f>'1월'!AP148+'2월'!AP148+'3월'!AP148+'4월'!AP148+'5월'!AP148+'6월'!AP148+'7월'!AP148+'8월'!AP148+'9월'!AP148+'10월'!AP148+'11월'!AP148+'12월'!AP148</f>
        <v>0</v>
      </c>
      <c r="F182" s="908">
        <f>'1월'!AQ148+'2월'!AQ148+'3월'!AQ148+'4월'!AQ148+'5월'!AQ148+'6월'!AQ148+'7월'!AQ148+'8월'!AQ148+'9월'!AQ148+'10월'!AQ148+'11월'!AQ148+'12월'!AQ148</f>
        <v>0</v>
      </c>
      <c r="G182" s="908">
        <f>'1월'!AR148+'2월'!AR148+'3월'!AR148+'4월'!AR148+'5월'!AR148+'6월'!AR148+'7월'!AR148+'8월'!AR148+'9월'!AR148+'10월'!AR148+'11월'!AR148+'12월'!AR148</f>
        <v>0</v>
      </c>
      <c r="H182" s="908">
        <f>'1월'!AS148+'2월'!AS148+'3월'!AS148+'4월'!AS148+'5월'!AS148+'6월'!AS148+'7월'!AS148+'8월'!AS148+'9월'!AS148+'10월'!AS148+'11월'!AS148+'12월'!AS148</f>
        <v>0</v>
      </c>
      <c r="I182" s="908">
        <f>'1월'!AT148+'2월'!AT148+'3월'!AT148+'4월'!AT148+'5월'!AT148+'6월'!AT148+'7월'!AT148+'8월'!AT148+'9월'!AT148+'10월'!AT148+'11월'!AT148+'12월'!AT148</f>
        <v>0</v>
      </c>
      <c r="J182" s="908">
        <f>'1월'!AU148+'2월'!AU148+'3월'!AU148+'4월'!AU148+'5월'!AU148+'6월'!AU148+'7월'!AU148+'8월'!AU148+'9월'!AU148+'10월'!AU148+'11월'!AU148+'12월'!AU148</f>
        <v>0</v>
      </c>
      <c r="K182" s="908">
        <f>'1월'!AV148+'2월'!AV148+'3월'!AV148+'4월'!AV148+'5월'!AV148+'6월'!AV148+'7월'!AV148+'8월'!AV148+'9월'!AV148+'10월'!AV148+'11월'!AV148+'12월'!AV148</f>
        <v>0</v>
      </c>
      <c r="L182" s="908">
        <f>'1월'!AW148+'2월'!AW148+'3월'!AW148+'4월'!AW148+'5월'!AW148+'6월'!AW148+'7월'!AW148+'8월'!AW148+'9월'!AW148+'10월'!AW148+'11월'!AW148+'12월'!AW148</f>
        <v>0</v>
      </c>
      <c r="M182" s="908">
        <f>'1월'!AX148+'2월'!AX148+'3월'!AX148+'4월'!AX148+'5월'!AX148+'6월'!AX148+'7월'!AX148+'8월'!AX148+'9월'!AX148+'10월'!AX148+'11월'!AX148+'12월'!AX148</f>
        <v>0</v>
      </c>
      <c r="N182" s="908">
        <f>'1월'!AY148+'2월'!AY148+'3월'!AY148+'4월'!AY148+'5월'!AY148+'6월'!AY148+'7월'!AY148+'8월'!AY148+'9월'!AY148+'10월'!AY148+'11월'!AY148+'12월'!AY148</f>
        <v>0</v>
      </c>
      <c r="O182" s="908">
        <f>'1월'!AZ148+'2월'!AZ148+'3월'!AZ148+'4월'!AZ148+'5월'!AZ148+'6월'!AZ148+'7월'!AZ148+'8월'!AZ148+'9월'!AZ148+'10월'!AZ148+'11월'!AZ148+'12월'!AZ148</f>
        <v>1</v>
      </c>
      <c r="P182" s="908">
        <f>'1월'!BA148+'2월'!BA148+'3월'!BA148+'4월'!BA148+'5월'!BA148+'6월'!BA148+'7월'!BA148+'8월'!BA148+'9월'!BA148+'10월'!BA148+'11월'!BA148+'12월'!BA148</f>
        <v>0</v>
      </c>
      <c r="Q182" s="908">
        <f>'1월'!BB148+'2월'!BB148+'3월'!BB148+'4월'!BB148+'5월'!BB148+'6월'!BB148+'7월'!BB148+'8월'!BB148+'9월'!BB148+'10월'!BB148+'11월'!BB148+'12월'!BB148</f>
        <v>0</v>
      </c>
      <c r="R182" s="908">
        <f>'1월'!BC148+'2월'!BC148+'3월'!BC148+'4월'!BC148+'5월'!BC148+'6월'!BC148+'7월'!BC148+'8월'!BC148+'9월'!BC148+'10월'!BC148+'11월'!BC148+'12월'!BC148</f>
        <v>0</v>
      </c>
      <c r="S182" s="908">
        <f>'1월'!BD148+'2월'!BD148+'3월'!BD148+'4월'!BD148+'5월'!BD148+'6월'!BD148+'7월'!BD148+'8월'!BD148+'9월'!BD148+'10월'!BD148+'11월'!BD148+'12월'!BD148</f>
        <v>0</v>
      </c>
      <c r="T182" s="908">
        <f>'1월'!BE148+'2월'!BE148+'3월'!BE148+'4월'!BE148+'5월'!BE148+'6월'!BE148+'7월'!BE148+'8월'!BE148+'9월'!BE148+'10월'!BE148+'11월'!BE148+'12월'!BE148</f>
        <v>0</v>
      </c>
      <c r="U182" s="908">
        <f t="shared" si="11"/>
        <v>1</v>
      </c>
    </row>
    <row r="183" spans="1:21" hidden="1">
      <c r="A183" s="220" t="s">
        <v>295</v>
      </c>
      <c r="B183" s="908">
        <f>'1월'!AM149+'2월'!AM149+'3월'!AM149+'4월'!AM149+'5월'!AM149+'6월'!AM149+'7월'!AM149+'8월'!AM149+'9월'!AM149+'10월'!AM149+'11월'!AM149+'12월'!AM149</f>
        <v>0</v>
      </c>
      <c r="C183" s="908">
        <f>'1월'!AN149+'2월'!AN149+'3월'!AN149+'4월'!AN149+'5월'!AN149+'6월'!AN149+'7월'!AN149+'8월'!AN149+'9월'!AN149+'10월'!AN149+'11월'!AN149+'12월'!AN149</f>
        <v>0</v>
      </c>
      <c r="D183" s="908">
        <f>'1월'!AO149+'2월'!AO149+'3월'!AO149+'4월'!AO149+'5월'!AO149+'6월'!AO149+'7월'!AO149+'8월'!AO149+'9월'!AO149+'10월'!AO149+'11월'!AO149+'12월'!AO149</f>
        <v>0</v>
      </c>
      <c r="E183" s="908">
        <f>'1월'!AP149+'2월'!AP149+'3월'!AP149+'4월'!AP149+'5월'!AP149+'6월'!AP149+'7월'!AP149+'8월'!AP149+'9월'!AP149+'10월'!AP149+'11월'!AP149+'12월'!AP149</f>
        <v>0</v>
      </c>
      <c r="F183" s="908">
        <f>'1월'!AQ149+'2월'!AQ149+'3월'!AQ149+'4월'!AQ149+'5월'!AQ149+'6월'!AQ149+'7월'!AQ149+'8월'!AQ149+'9월'!AQ149+'10월'!AQ149+'11월'!AQ149+'12월'!AQ149</f>
        <v>0</v>
      </c>
      <c r="G183" s="908">
        <f>'1월'!AR149+'2월'!AR149+'3월'!AR149+'4월'!AR149+'5월'!AR149+'6월'!AR149+'7월'!AR149+'8월'!AR149+'9월'!AR149+'10월'!AR149+'11월'!AR149+'12월'!AR149</f>
        <v>0</v>
      </c>
      <c r="H183" s="908">
        <f>'1월'!AS149+'2월'!AS149+'3월'!AS149+'4월'!AS149+'5월'!AS149+'6월'!AS149+'7월'!AS149+'8월'!AS149+'9월'!AS149+'10월'!AS149+'11월'!AS149+'12월'!AS149</f>
        <v>0</v>
      </c>
      <c r="I183" s="908">
        <f>'1월'!AT149+'2월'!AT149+'3월'!AT149+'4월'!AT149+'5월'!AT149+'6월'!AT149+'7월'!AT149+'8월'!AT149+'9월'!AT149+'10월'!AT149+'11월'!AT149+'12월'!AT149</f>
        <v>0</v>
      </c>
      <c r="J183" s="908">
        <f>'1월'!AU149+'2월'!AU149+'3월'!AU149+'4월'!AU149+'5월'!AU149+'6월'!AU149+'7월'!AU149+'8월'!AU149+'9월'!AU149+'10월'!AU149+'11월'!AU149+'12월'!AU149</f>
        <v>0</v>
      </c>
      <c r="K183" s="908">
        <f>'1월'!AV149+'2월'!AV149+'3월'!AV149+'4월'!AV149+'5월'!AV149+'6월'!AV149+'7월'!AV149+'8월'!AV149+'9월'!AV149+'10월'!AV149+'11월'!AV149+'12월'!AV149</f>
        <v>0</v>
      </c>
      <c r="L183" s="908">
        <f>'1월'!AW149+'2월'!AW149+'3월'!AW149+'4월'!AW149+'5월'!AW149+'6월'!AW149+'7월'!AW149+'8월'!AW149+'9월'!AW149+'10월'!AW149+'11월'!AW149+'12월'!AW149</f>
        <v>0</v>
      </c>
      <c r="M183" s="908">
        <f>'1월'!AX149+'2월'!AX149+'3월'!AX149+'4월'!AX149+'5월'!AX149+'6월'!AX149+'7월'!AX149+'8월'!AX149+'9월'!AX149+'10월'!AX149+'11월'!AX149+'12월'!AX149</f>
        <v>0</v>
      </c>
      <c r="N183" s="908">
        <f>'1월'!AY149+'2월'!AY149+'3월'!AY149+'4월'!AY149+'5월'!AY149+'6월'!AY149+'7월'!AY149+'8월'!AY149+'9월'!AY149+'10월'!AY149+'11월'!AY149+'12월'!AY149</f>
        <v>0</v>
      </c>
      <c r="O183" s="908">
        <f>'1월'!AZ149+'2월'!AZ149+'3월'!AZ149+'4월'!AZ149+'5월'!AZ149+'6월'!AZ149+'7월'!AZ149+'8월'!AZ149+'9월'!AZ149+'10월'!AZ149+'11월'!AZ149+'12월'!AZ149</f>
        <v>0</v>
      </c>
      <c r="P183" s="908">
        <f>'1월'!BA149+'2월'!BA149+'3월'!BA149+'4월'!BA149+'5월'!BA149+'6월'!BA149+'7월'!BA149+'8월'!BA149+'9월'!BA149+'10월'!BA149+'11월'!BA149+'12월'!BA149</f>
        <v>0</v>
      </c>
      <c r="Q183" s="908">
        <f>'1월'!BB149+'2월'!BB149+'3월'!BB149+'4월'!BB149+'5월'!BB149+'6월'!BB149+'7월'!BB149+'8월'!BB149+'9월'!BB149+'10월'!BB149+'11월'!BB149+'12월'!BB149</f>
        <v>0</v>
      </c>
      <c r="R183" s="908">
        <f>'1월'!BC149+'2월'!BC149+'3월'!BC149+'4월'!BC149+'5월'!BC149+'6월'!BC149+'7월'!BC149+'8월'!BC149+'9월'!BC149+'10월'!BC149+'11월'!BC149+'12월'!BC149</f>
        <v>0</v>
      </c>
      <c r="S183" s="908">
        <f>'1월'!BD149+'2월'!BD149+'3월'!BD149+'4월'!BD149+'5월'!BD149+'6월'!BD149+'7월'!BD149+'8월'!BD149+'9월'!BD149+'10월'!BD149+'11월'!BD149+'12월'!BD149</f>
        <v>0</v>
      </c>
      <c r="T183" s="908">
        <f>'1월'!BE149+'2월'!BE149+'3월'!BE149+'4월'!BE149+'5월'!BE149+'6월'!BE149+'7월'!BE149+'8월'!BE149+'9월'!BE149+'10월'!BE149+'11월'!BE149+'12월'!BE149</f>
        <v>0</v>
      </c>
      <c r="U183" s="908">
        <f t="shared" si="11"/>
        <v>0</v>
      </c>
    </row>
    <row r="184" spans="1:21" hidden="1">
      <c r="A184" s="220" t="s">
        <v>296</v>
      </c>
      <c r="B184" s="908">
        <f>'1월'!AM150+'2월'!AM150+'3월'!AM150+'4월'!AM150+'5월'!AM150+'6월'!AM150+'7월'!AM150+'8월'!AM150+'9월'!AM150+'10월'!AM150+'11월'!AM150+'12월'!AM150</f>
        <v>0</v>
      </c>
      <c r="C184" s="908">
        <f>'1월'!AN150+'2월'!AN150+'3월'!AN150+'4월'!AN150+'5월'!AN150+'6월'!AN150+'7월'!AN150+'8월'!AN150+'9월'!AN150+'10월'!AN150+'11월'!AN150+'12월'!AN150</f>
        <v>0</v>
      </c>
      <c r="D184" s="908">
        <f>'1월'!AO150+'2월'!AO150+'3월'!AO150+'4월'!AO150+'5월'!AO150+'6월'!AO150+'7월'!AO150+'8월'!AO150+'9월'!AO150+'10월'!AO150+'11월'!AO150+'12월'!AO150</f>
        <v>0</v>
      </c>
      <c r="E184" s="908">
        <f>'1월'!AP150+'2월'!AP150+'3월'!AP150+'4월'!AP150+'5월'!AP150+'6월'!AP150+'7월'!AP150+'8월'!AP150+'9월'!AP150+'10월'!AP150+'11월'!AP150+'12월'!AP150</f>
        <v>0</v>
      </c>
      <c r="F184" s="908">
        <f>'1월'!AQ150+'2월'!AQ150+'3월'!AQ150+'4월'!AQ150+'5월'!AQ150+'6월'!AQ150+'7월'!AQ150+'8월'!AQ150+'9월'!AQ150+'10월'!AQ150+'11월'!AQ150+'12월'!AQ150</f>
        <v>0</v>
      </c>
      <c r="G184" s="908">
        <f>'1월'!AR150+'2월'!AR150+'3월'!AR150+'4월'!AR150+'5월'!AR150+'6월'!AR150+'7월'!AR150+'8월'!AR150+'9월'!AR150+'10월'!AR150+'11월'!AR150+'12월'!AR150</f>
        <v>0</v>
      </c>
      <c r="H184" s="908">
        <f>'1월'!AS150+'2월'!AS150+'3월'!AS150+'4월'!AS150+'5월'!AS150+'6월'!AS150+'7월'!AS150+'8월'!AS150+'9월'!AS150+'10월'!AS150+'11월'!AS150+'12월'!AS150</f>
        <v>0</v>
      </c>
      <c r="I184" s="908">
        <f>'1월'!AT150+'2월'!AT150+'3월'!AT150+'4월'!AT150+'5월'!AT150+'6월'!AT150+'7월'!AT150+'8월'!AT150+'9월'!AT150+'10월'!AT150+'11월'!AT150+'12월'!AT150</f>
        <v>0</v>
      </c>
      <c r="J184" s="908">
        <f>'1월'!AU150+'2월'!AU150+'3월'!AU150+'4월'!AU150+'5월'!AU150+'6월'!AU150+'7월'!AU150+'8월'!AU150+'9월'!AU150+'10월'!AU150+'11월'!AU150+'12월'!AU150</f>
        <v>0</v>
      </c>
      <c r="K184" s="908">
        <f>'1월'!AV150+'2월'!AV150+'3월'!AV150+'4월'!AV150+'5월'!AV150+'6월'!AV150+'7월'!AV150+'8월'!AV150+'9월'!AV150+'10월'!AV150+'11월'!AV150+'12월'!AV150</f>
        <v>0</v>
      </c>
      <c r="L184" s="908">
        <f>'1월'!AW150+'2월'!AW150+'3월'!AW150+'4월'!AW150+'5월'!AW150+'6월'!AW150+'7월'!AW150+'8월'!AW150+'9월'!AW150+'10월'!AW150+'11월'!AW150+'12월'!AW150</f>
        <v>0</v>
      </c>
      <c r="M184" s="908">
        <f>'1월'!AX150+'2월'!AX150+'3월'!AX150+'4월'!AX150+'5월'!AX150+'6월'!AX150+'7월'!AX150+'8월'!AX150+'9월'!AX150+'10월'!AX150+'11월'!AX150+'12월'!AX150</f>
        <v>0</v>
      </c>
      <c r="N184" s="908">
        <f>'1월'!AY150+'2월'!AY150+'3월'!AY150+'4월'!AY150+'5월'!AY150+'6월'!AY150+'7월'!AY150+'8월'!AY150+'9월'!AY150+'10월'!AY150+'11월'!AY150+'12월'!AY150</f>
        <v>0</v>
      </c>
      <c r="O184" s="908">
        <f>'1월'!AZ150+'2월'!AZ150+'3월'!AZ150+'4월'!AZ150+'5월'!AZ150+'6월'!AZ150+'7월'!AZ150+'8월'!AZ150+'9월'!AZ150+'10월'!AZ150+'11월'!AZ150+'12월'!AZ150</f>
        <v>0</v>
      </c>
      <c r="P184" s="908">
        <f>'1월'!BA150+'2월'!BA150+'3월'!BA150+'4월'!BA150+'5월'!BA150+'6월'!BA150+'7월'!BA150+'8월'!BA150+'9월'!BA150+'10월'!BA150+'11월'!BA150+'12월'!BA150</f>
        <v>0</v>
      </c>
      <c r="Q184" s="908">
        <f>'1월'!BB150+'2월'!BB150+'3월'!BB150+'4월'!BB150+'5월'!BB150+'6월'!BB150+'7월'!BB150+'8월'!BB150+'9월'!BB150+'10월'!BB150+'11월'!BB150+'12월'!BB150</f>
        <v>0</v>
      </c>
      <c r="R184" s="908">
        <f>'1월'!BC150+'2월'!BC150+'3월'!BC150+'4월'!BC150+'5월'!BC150+'6월'!BC150+'7월'!BC150+'8월'!BC150+'9월'!BC150+'10월'!BC150+'11월'!BC150+'12월'!BC150</f>
        <v>0</v>
      </c>
      <c r="S184" s="908">
        <f>'1월'!BD150+'2월'!BD150+'3월'!BD150+'4월'!BD150+'5월'!BD150+'6월'!BD150+'7월'!BD150+'8월'!BD150+'9월'!BD150+'10월'!BD150+'11월'!BD150+'12월'!BD150</f>
        <v>0</v>
      </c>
      <c r="T184" s="908">
        <f>'1월'!BE150+'2월'!BE150+'3월'!BE150+'4월'!BE150+'5월'!BE150+'6월'!BE150+'7월'!BE150+'8월'!BE150+'9월'!BE150+'10월'!BE150+'11월'!BE150+'12월'!BE150</f>
        <v>0</v>
      </c>
      <c r="U184" s="908">
        <f t="shared" si="11"/>
        <v>0</v>
      </c>
    </row>
    <row r="185" spans="1:21" hidden="1">
      <c r="A185" s="244" t="s">
        <v>297</v>
      </c>
      <c r="B185" s="908">
        <f>'1월'!AM151+'2월'!AM151+'3월'!AM151+'4월'!AM151+'5월'!AM151+'6월'!AM151+'7월'!AM151+'8월'!AM151+'9월'!AM151+'10월'!AM151+'11월'!AM151+'12월'!AM151</f>
        <v>0</v>
      </c>
      <c r="C185" s="908">
        <f>'1월'!AN151+'2월'!AN151+'3월'!AN151+'4월'!AN151+'5월'!AN151+'6월'!AN151+'7월'!AN151+'8월'!AN151+'9월'!AN151+'10월'!AN151+'11월'!AN151+'12월'!AN151</f>
        <v>0</v>
      </c>
      <c r="D185" s="908">
        <f>'1월'!AO151+'2월'!AO151+'3월'!AO151+'4월'!AO151+'5월'!AO151+'6월'!AO151+'7월'!AO151+'8월'!AO151+'9월'!AO151+'10월'!AO151+'11월'!AO151+'12월'!AO151</f>
        <v>0</v>
      </c>
      <c r="E185" s="908">
        <f>'1월'!AP151+'2월'!AP151+'3월'!AP151+'4월'!AP151+'5월'!AP151+'6월'!AP151+'7월'!AP151+'8월'!AP151+'9월'!AP151+'10월'!AP151+'11월'!AP151+'12월'!AP151</f>
        <v>0</v>
      </c>
      <c r="F185" s="908">
        <f>'1월'!AQ151+'2월'!AQ151+'3월'!AQ151+'4월'!AQ151+'5월'!AQ151+'6월'!AQ151+'7월'!AQ151+'8월'!AQ151+'9월'!AQ151+'10월'!AQ151+'11월'!AQ151+'12월'!AQ151</f>
        <v>0</v>
      </c>
      <c r="G185" s="908">
        <f>'1월'!AR151+'2월'!AR151+'3월'!AR151+'4월'!AR151+'5월'!AR151+'6월'!AR151+'7월'!AR151+'8월'!AR151+'9월'!AR151+'10월'!AR151+'11월'!AR151+'12월'!AR151</f>
        <v>0</v>
      </c>
      <c r="H185" s="908">
        <f>'1월'!AS151+'2월'!AS151+'3월'!AS151+'4월'!AS151+'5월'!AS151+'6월'!AS151+'7월'!AS151+'8월'!AS151+'9월'!AS151+'10월'!AS151+'11월'!AS151+'12월'!AS151</f>
        <v>0</v>
      </c>
      <c r="I185" s="908">
        <f>'1월'!AT151+'2월'!AT151+'3월'!AT151+'4월'!AT151+'5월'!AT151+'6월'!AT151+'7월'!AT151+'8월'!AT151+'9월'!AT151+'10월'!AT151+'11월'!AT151+'12월'!AT151</f>
        <v>0</v>
      </c>
      <c r="J185" s="908">
        <f>'1월'!AU151+'2월'!AU151+'3월'!AU151+'4월'!AU151+'5월'!AU151+'6월'!AU151+'7월'!AU151+'8월'!AU151+'9월'!AU151+'10월'!AU151+'11월'!AU151+'12월'!AU151</f>
        <v>0</v>
      </c>
      <c r="K185" s="908">
        <f>'1월'!AV151+'2월'!AV151+'3월'!AV151+'4월'!AV151+'5월'!AV151+'6월'!AV151+'7월'!AV151+'8월'!AV151+'9월'!AV151+'10월'!AV151+'11월'!AV151+'12월'!AV151</f>
        <v>0</v>
      </c>
      <c r="L185" s="908">
        <f>'1월'!AW151+'2월'!AW151+'3월'!AW151+'4월'!AW151+'5월'!AW151+'6월'!AW151+'7월'!AW151+'8월'!AW151+'9월'!AW151+'10월'!AW151+'11월'!AW151+'12월'!AW151</f>
        <v>0</v>
      </c>
      <c r="M185" s="908">
        <f>'1월'!AX151+'2월'!AX151+'3월'!AX151+'4월'!AX151+'5월'!AX151+'6월'!AX151+'7월'!AX151+'8월'!AX151+'9월'!AX151+'10월'!AX151+'11월'!AX151+'12월'!AX151</f>
        <v>0</v>
      </c>
      <c r="N185" s="908">
        <f>'1월'!AY151+'2월'!AY151+'3월'!AY151+'4월'!AY151+'5월'!AY151+'6월'!AY151+'7월'!AY151+'8월'!AY151+'9월'!AY151+'10월'!AY151+'11월'!AY151+'12월'!AY151</f>
        <v>0</v>
      </c>
      <c r="O185" s="908">
        <f>'1월'!AZ151+'2월'!AZ151+'3월'!AZ151+'4월'!AZ151+'5월'!AZ151+'6월'!AZ151+'7월'!AZ151+'8월'!AZ151+'9월'!AZ151+'10월'!AZ151+'11월'!AZ151+'12월'!AZ151</f>
        <v>0</v>
      </c>
      <c r="P185" s="908">
        <f>'1월'!BA151+'2월'!BA151+'3월'!BA151+'4월'!BA151+'5월'!BA151+'6월'!BA151+'7월'!BA151+'8월'!BA151+'9월'!BA151+'10월'!BA151+'11월'!BA151+'12월'!BA151</f>
        <v>0</v>
      </c>
      <c r="Q185" s="908">
        <f>'1월'!BB151+'2월'!BB151+'3월'!BB151+'4월'!BB151+'5월'!BB151+'6월'!BB151+'7월'!BB151+'8월'!BB151+'9월'!BB151+'10월'!BB151+'11월'!BB151+'12월'!BB151</f>
        <v>0</v>
      </c>
      <c r="R185" s="908">
        <f>'1월'!BC151+'2월'!BC151+'3월'!BC151+'4월'!BC151+'5월'!BC151+'6월'!BC151+'7월'!BC151+'8월'!BC151+'9월'!BC151+'10월'!BC151+'11월'!BC151+'12월'!BC151</f>
        <v>0</v>
      </c>
      <c r="S185" s="908">
        <f>'1월'!BD151+'2월'!BD151+'3월'!BD151+'4월'!BD151+'5월'!BD151+'6월'!BD151+'7월'!BD151+'8월'!BD151+'9월'!BD151+'10월'!BD151+'11월'!BD151+'12월'!BD151</f>
        <v>0</v>
      </c>
      <c r="T185" s="908">
        <f>'1월'!BE151+'2월'!BE151+'3월'!BE151+'4월'!BE151+'5월'!BE151+'6월'!BE151+'7월'!BE151+'8월'!BE151+'9월'!BE151+'10월'!BE151+'11월'!BE151+'12월'!BE151</f>
        <v>0</v>
      </c>
      <c r="U185" s="908">
        <f t="shared" si="11"/>
        <v>0</v>
      </c>
    </row>
    <row r="186" spans="1:21" hidden="1">
      <c r="A186" s="244" t="s">
        <v>298</v>
      </c>
      <c r="B186" s="908">
        <f>'1월'!AM152+'2월'!AM152+'3월'!AM152+'4월'!AM152+'5월'!AM152+'6월'!AM152+'7월'!AM152+'8월'!AM152+'9월'!AM152+'10월'!AM152+'11월'!AM152+'12월'!AM152</f>
        <v>0</v>
      </c>
      <c r="C186" s="908">
        <f>'1월'!AN152+'2월'!AN152+'3월'!AN152+'4월'!AN152+'5월'!AN152+'6월'!AN152+'7월'!AN152+'8월'!AN152+'9월'!AN152+'10월'!AN152+'11월'!AN152+'12월'!AN152</f>
        <v>0</v>
      </c>
      <c r="D186" s="908">
        <f>'1월'!AO152+'2월'!AO152+'3월'!AO152+'4월'!AO152+'5월'!AO152+'6월'!AO152+'7월'!AO152+'8월'!AO152+'9월'!AO152+'10월'!AO152+'11월'!AO152+'12월'!AO152</f>
        <v>0</v>
      </c>
      <c r="E186" s="908">
        <f>'1월'!AP152+'2월'!AP152+'3월'!AP152+'4월'!AP152+'5월'!AP152+'6월'!AP152+'7월'!AP152+'8월'!AP152+'9월'!AP152+'10월'!AP152+'11월'!AP152+'12월'!AP152</f>
        <v>0</v>
      </c>
      <c r="F186" s="908">
        <f>'1월'!AQ152+'2월'!AQ152+'3월'!AQ152+'4월'!AQ152+'5월'!AQ152+'6월'!AQ152+'7월'!AQ152+'8월'!AQ152+'9월'!AQ152+'10월'!AQ152+'11월'!AQ152+'12월'!AQ152</f>
        <v>0</v>
      </c>
      <c r="G186" s="908">
        <f>'1월'!AR152+'2월'!AR152+'3월'!AR152+'4월'!AR152+'5월'!AR152+'6월'!AR152+'7월'!AR152+'8월'!AR152+'9월'!AR152+'10월'!AR152+'11월'!AR152+'12월'!AR152</f>
        <v>0</v>
      </c>
      <c r="H186" s="908">
        <f>'1월'!AS152+'2월'!AS152+'3월'!AS152+'4월'!AS152+'5월'!AS152+'6월'!AS152+'7월'!AS152+'8월'!AS152+'9월'!AS152+'10월'!AS152+'11월'!AS152+'12월'!AS152</f>
        <v>0</v>
      </c>
      <c r="I186" s="908">
        <f>'1월'!AT152+'2월'!AT152+'3월'!AT152+'4월'!AT152+'5월'!AT152+'6월'!AT152+'7월'!AT152+'8월'!AT152+'9월'!AT152+'10월'!AT152+'11월'!AT152+'12월'!AT152</f>
        <v>0</v>
      </c>
      <c r="J186" s="908">
        <f>'1월'!AU152+'2월'!AU152+'3월'!AU152+'4월'!AU152+'5월'!AU152+'6월'!AU152+'7월'!AU152+'8월'!AU152+'9월'!AU152+'10월'!AU152+'11월'!AU152+'12월'!AU152</f>
        <v>0</v>
      </c>
      <c r="K186" s="908">
        <f>'1월'!AV152+'2월'!AV152+'3월'!AV152+'4월'!AV152+'5월'!AV152+'6월'!AV152+'7월'!AV152+'8월'!AV152+'9월'!AV152+'10월'!AV152+'11월'!AV152+'12월'!AV152</f>
        <v>0</v>
      </c>
      <c r="L186" s="908">
        <f>'1월'!AW152+'2월'!AW152+'3월'!AW152+'4월'!AW152+'5월'!AW152+'6월'!AW152+'7월'!AW152+'8월'!AW152+'9월'!AW152+'10월'!AW152+'11월'!AW152+'12월'!AW152</f>
        <v>0</v>
      </c>
      <c r="M186" s="908">
        <f>'1월'!AX152+'2월'!AX152+'3월'!AX152+'4월'!AX152+'5월'!AX152+'6월'!AX152+'7월'!AX152+'8월'!AX152+'9월'!AX152+'10월'!AX152+'11월'!AX152+'12월'!AX152</f>
        <v>0</v>
      </c>
      <c r="N186" s="908">
        <f>'1월'!AY152+'2월'!AY152+'3월'!AY152+'4월'!AY152+'5월'!AY152+'6월'!AY152+'7월'!AY152+'8월'!AY152+'9월'!AY152+'10월'!AY152+'11월'!AY152+'12월'!AY152</f>
        <v>0</v>
      </c>
      <c r="O186" s="908">
        <f>'1월'!AZ152+'2월'!AZ152+'3월'!AZ152+'4월'!AZ152+'5월'!AZ152+'6월'!AZ152+'7월'!AZ152+'8월'!AZ152+'9월'!AZ152+'10월'!AZ152+'11월'!AZ152+'12월'!AZ152</f>
        <v>0</v>
      </c>
      <c r="P186" s="908">
        <f>'1월'!BA152+'2월'!BA152+'3월'!BA152+'4월'!BA152+'5월'!BA152+'6월'!BA152+'7월'!BA152+'8월'!BA152+'9월'!BA152+'10월'!BA152+'11월'!BA152+'12월'!BA152</f>
        <v>0</v>
      </c>
      <c r="Q186" s="908">
        <f>'1월'!BB152+'2월'!BB152+'3월'!BB152+'4월'!BB152+'5월'!BB152+'6월'!BB152+'7월'!BB152+'8월'!BB152+'9월'!BB152+'10월'!BB152+'11월'!BB152+'12월'!BB152</f>
        <v>0</v>
      </c>
      <c r="R186" s="908">
        <f>'1월'!BC152+'2월'!BC152+'3월'!BC152+'4월'!BC152+'5월'!BC152+'6월'!BC152+'7월'!BC152+'8월'!BC152+'9월'!BC152+'10월'!BC152+'11월'!BC152+'12월'!BC152</f>
        <v>0</v>
      </c>
      <c r="S186" s="908">
        <f>'1월'!BD152+'2월'!BD152+'3월'!BD152+'4월'!BD152+'5월'!BD152+'6월'!BD152+'7월'!BD152+'8월'!BD152+'9월'!BD152+'10월'!BD152+'11월'!BD152+'12월'!BD152</f>
        <v>0</v>
      </c>
      <c r="T186" s="908">
        <f>'1월'!BE152+'2월'!BE152+'3월'!BE152+'4월'!BE152+'5월'!BE152+'6월'!BE152+'7월'!BE152+'8월'!BE152+'9월'!BE152+'10월'!BE152+'11월'!BE152+'12월'!BE152</f>
        <v>0</v>
      </c>
      <c r="U186" s="908">
        <f t="shared" si="11"/>
        <v>0</v>
      </c>
    </row>
    <row r="187" spans="1:21" hidden="1">
      <c r="A187" s="244" t="s">
        <v>299</v>
      </c>
      <c r="B187" s="908">
        <f>'1월'!AM153+'2월'!AM153+'3월'!AM153+'4월'!AM153+'5월'!AM153+'6월'!AM153+'7월'!AM153+'8월'!AM153+'9월'!AM153+'10월'!AM153+'11월'!AM153+'12월'!AM153</f>
        <v>0</v>
      </c>
      <c r="C187" s="908">
        <f>'1월'!AN153+'2월'!AN153+'3월'!AN153+'4월'!AN153+'5월'!AN153+'6월'!AN153+'7월'!AN153+'8월'!AN153+'9월'!AN153+'10월'!AN153+'11월'!AN153+'12월'!AN153</f>
        <v>0</v>
      </c>
      <c r="D187" s="908">
        <f>'1월'!AO153+'2월'!AO153+'3월'!AO153+'4월'!AO153+'5월'!AO153+'6월'!AO153+'7월'!AO153+'8월'!AO153+'9월'!AO153+'10월'!AO153+'11월'!AO153+'12월'!AO153</f>
        <v>0</v>
      </c>
      <c r="E187" s="908">
        <f>'1월'!AP153+'2월'!AP153+'3월'!AP153+'4월'!AP153+'5월'!AP153+'6월'!AP153+'7월'!AP153+'8월'!AP153+'9월'!AP153+'10월'!AP153+'11월'!AP153+'12월'!AP153</f>
        <v>0</v>
      </c>
      <c r="F187" s="908">
        <f>'1월'!AQ153+'2월'!AQ153+'3월'!AQ153+'4월'!AQ153+'5월'!AQ153+'6월'!AQ153+'7월'!AQ153+'8월'!AQ153+'9월'!AQ153+'10월'!AQ153+'11월'!AQ153+'12월'!AQ153</f>
        <v>0</v>
      </c>
      <c r="G187" s="908">
        <f>'1월'!AR153+'2월'!AR153+'3월'!AR153+'4월'!AR153+'5월'!AR153+'6월'!AR153+'7월'!AR153+'8월'!AR153+'9월'!AR153+'10월'!AR153+'11월'!AR153+'12월'!AR153</f>
        <v>0</v>
      </c>
      <c r="H187" s="908">
        <f>'1월'!AS153+'2월'!AS153+'3월'!AS153+'4월'!AS153+'5월'!AS153+'6월'!AS153+'7월'!AS153+'8월'!AS153+'9월'!AS153+'10월'!AS153+'11월'!AS153+'12월'!AS153</f>
        <v>0</v>
      </c>
      <c r="I187" s="908">
        <f>'1월'!AT153+'2월'!AT153+'3월'!AT153+'4월'!AT153+'5월'!AT153+'6월'!AT153+'7월'!AT153+'8월'!AT153+'9월'!AT153+'10월'!AT153+'11월'!AT153+'12월'!AT153</f>
        <v>0</v>
      </c>
      <c r="J187" s="908">
        <f>'1월'!AU153+'2월'!AU153+'3월'!AU153+'4월'!AU153+'5월'!AU153+'6월'!AU153+'7월'!AU153+'8월'!AU153+'9월'!AU153+'10월'!AU153+'11월'!AU153+'12월'!AU153</f>
        <v>0</v>
      </c>
      <c r="K187" s="908">
        <f>'1월'!AV153+'2월'!AV153+'3월'!AV153+'4월'!AV153+'5월'!AV153+'6월'!AV153+'7월'!AV153+'8월'!AV153+'9월'!AV153+'10월'!AV153+'11월'!AV153+'12월'!AV153</f>
        <v>0</v>
      </c>
      <c r="L187" s="908">
        <f>'1월'!AW153+'2월'!AW153+'3월'!AW153+'4월'!AW153+'5월'!AW153+'6월'!AW153+'7월'!AW153+'8월'!AW153+'9월'!AW153+'10월'!AW153+'11월'!AW153+'12월'!AW153</f>
        <v>0</v>
      </c>
      <c r="M187" s="908">
        <f>'1월'!AX153+'2월'!AX153+'3월'!AX153+'4월'!AX153+'5월'!AX153+'6월'!AX153+'7월'!AX153+'8월'!AX153+'9월'!AX153+'10월'!AX153+'11월'!AX153+'12월'!AX153</f>
        <v>0</v>
      </c>
      <c r="N187" s="908">
        <f>'1월'!AY153+'2월'!AY153+'3월'!AY153+'4월'!AY153+'5월'!AY153+'6월'!AY153+'7월'!AY153+'8월'!AY153+'9월'!AY153+'10월'!AY153+'11월'!AY153+'12월'!AY153</f>
        <v>0</v>
      </c>
      <c r="O187" s="908">
        <f>'1월'!AZ153+'2월'!AZ153+'3월'!AZ153+'4월'!AZ153+'5월'!AZ153+'6월'!AZ153+'7월'!AZ153+'8월'!AZ153+'9월'!AZ153+'10월'!AZ153+'11월'!AZ153+'12월'!AZ153</f>
        <v>0</v>
      </c>
      <c r="P187" s="908">
        <f>'1월'!BA153+'2월'!BA153+'3월'!BA153+'4월'!BA153+'5월'!BA153+'6월'!BA153+'7월'!BA153+'8월'!BA153+'9월'!BA153+'10월'!BA153+'11월'!BA153+'12월'!BA153</f>
        <v>0</v>
      </c>
      <c r="Q187" s="908">
        <f>'1월'!BB153+'2월'!BB153+'3월'!BB153+'4월'!BB153+'5월'!BB153+'6월'!BB153+'7월'!BB153+'8월'!BB153+'9월'!BB153+'10월'!BB153+'11월'!BB153+'12월'!BB153</f>
        <v>0</v>
      </c>
      <c r="R187" s="908">
        <f>'1월'!BC153+'2월'!BC153+'3월'!BC153+'4월'!BC153+'5월'!BC153+'6월'!BC153+'7월'!BC153+'8월'!BC153+'9월'!BC153+'10월'!BC153+'11월'!BC153+'12월'!BC153</f>
        <v>0</v>
      </c>
      <c r="S187" s="908">
        <f>'1월'!BD153+'2월'!BD153+'3월'!BD153+'4월'!BD153+'5월'!BD153+'6월'!BD153+'7월'!BD153+'8월'!BD153+'9월'!BD153+'10월'!BD153+'11월'!BD153+'12월'!BD153</f>
        <v>0</v>
      </c>
      <c r="T187" s="908">
        <f>'1월'!BE153+'2월'!BE153+'3월'!BE153+'4월'!BE153+'5월'!BE153+'6월'!BE153+'7월'!BE153+'8월'!BE153+'9월'!BE153+'10월'!BE153+'11월'!BE153+'12월'!BE153</f>
        <v>0</v>
      </c>
      <c r="U187" s="908">
        <f t="shared" si="11"/>
        <v>0</v>
      </c>
    </row>
    <row r="188" spans="1:21" hidden="1">
      <c r="A188" s="244" t="s">
        <v>300</v>
      </c>
      <c r="B188" s="908">
        <f>'1월'!AM154+'2월'!AM154+'3월'!AM154+'4월'!AM154+'5월'!AM154+'6월'!AM154+'7월'!AM154+'8월'!AM154+'9월'!AM154+'10월'!AM154+'11월'!AM154+'12월'!AM154</f>
        <v>0</v>
      </c>
      <c r="C188" s="908">
        <f>'1월'!AN154+'2월'!AN154+'3월'!AN154+'4월'!AN154+'5월'!AN154+'6월'!AN154+'7월'!AN154+'8월'!AN154+'9월'!AN154+'10월'!AN154+'11월'!AN154+'12월'!AN154</f>
        <v>0</v>
      </c>
      <c r="D188" s="908">
        <f>'1월'!AO154+'2월'!AO154+'3월'!AO154+'4월'!AO154+'5월'!AO154+'6월'!AO154+'7월'!AO154+'8월'!AO154+'9월'!AO154+'10월'!AO154+'11월'!AO154+'12월'!AO154</f>
        <v>0</v>
      </c>
      <c r="E188" s="908">
        <f>'1월'!AP154+'2월'!AP154+'3월'!AP154+'4월'!AP154+'5월'!AP154+'6월'!AP154+'7월'!AP154+'8월'!AP154+'9월'!AP154+'10월'!AP154+'11월'!AP154+'12월'!AP154</f>
        <v>0</v>
      </c>
      <c r="F188" s="908">
        <f>'1월'!AQ154+'2월'!AQ154+'3월'!AQ154+'4월'!AQ154+'5월'!AQ154+'6월'!AQ154+'7월'!AQ154+'8월'!AQ154+'9월'!AQ154+'10월'!AQ154+'11월'!AQ154+'12월'!AQ154</f>
        <v>0</v>
      </c>
      <c r="G188" s="908">
        <f>'1월'!AR154+'2월'!AR154+'3월'!AR154+'4월'!AR154+'5월'!AR154+'6월'!AR154+'7월'!AR154+'8월'!AR154+'9월'!AR154+'10월'!AR154+'11월'!AR154+'12월'!AR154</f>
        <v>0</v>
      </c>
      <c r="H188" s="908">
        <f>'1월'!AS154+'2월'!AS154+'3월'!AS154+'4월'!AS154+'5월'!AS154+'6월'!AS154+'7월'!AS154+'8월'!AS154+'9월'!AS154+'10월'!AS154+'11월'!AS154+'12월'!AS154</f>
        <v>0</v>
      </c>
      <c r="I188" s="908">
        <f>'1월'!AT154+'2월'!AT154+'3월'!AT154+'4월'!AT154+'5월'!AT154+'6월'!AT154+'7월'!AT154+'8월'!AT154+'9월'!AT154+'10월'!AT154+'11월'!AT154+'12월'!AT154</f>
        <v>0</v>
      </c>
      <c r="J188" s="908">
        <f>'1월'!AU154+'2월'!AU154+'3월'!AU154+'4월'!AU154+'5월'!AU154+'6월'!AU154+'7월'!AU154+'8월'!AU154+'9월'!AU154+'10월'!AU154+'11월'!AU154+'12월'!AU154</f>
        <v>0</v>
      </c>
      <c r="K188" s="908">
        <f>'1월'!AV154+'2월'!AV154+'3월'!AV154+'4월'!AV154+'5월'!AV154+'6월'!AV154+'7월'!AV154+'8월'!AV154+'9월'!AV154+'10월'!AV154+'11월'!AV154+'12월'!AV154</f>
        <v>0</v>
      </c>
      <c r="L188" s="908">
        <f>'1월'!AW154+'2월'!AW154+'3월'!AW154+'4월'!AW154+'5월'!AW154+'6월'!AW154+'7월'!AW154+'8월'!AW154+'9월'!AW154+'10월'!AW154+'11월'!AW154+'12월'!AW154</f>
        <v>0</v>
      </c>
      <c r="M188" s="908">
        <f>'1월'!AX154+'2월'!AX154+'3월'!AX154+'4월'!AX154+'5월'!AX154+'6월'!AX154+'7월'!AX154+'8월'!AX154+'9월'!AX154+'10월'!AX154+'11월'!AX154+'12월'!AX154</f>
        <v>0</v>
      </c>
      <c r="N188" s="908">
        <f>'1월'!AY154+'2월'!AY154+'3월'!AY154+'4월'!AY154+'5월'!AY154+'6월'!AY154+'7월'!AY154+'8월'!AY154+'9월'!AY154+'10월'!AY154+'11월'!AY154+'12월'!AY154</f>
        <v>0</v>
      </c>
      <c r="O188" s="908">
        <f>'1월'!AZ154+'2월'!AZ154+'3월'!AZ154+'4월'!AZ154+'5월'!AZ154+'6월'!AZ154+'7월'!AZ154+'8월'!AZ154+'9월'!AZ154+'10월'!AZ154+'11월'!AZ154+'12월'!AZ154</f>
        <v>0</v>
      </c>
      <c r="P188" s="908">
        <f>'1월'!BA154+'2월'!BA154+'3월'!BA154+'4월'!BA154+'5월'!BA154+'6월'!BA154+'7월'!BA154+'8월'!BA154+'9월'!BA154+'10월'!BA154+'11월'!BA154+'12월'!BA154</f>
        <v>0</v>
      </c>
      <c r="Q188" s="908">
        <f>'1월'!BB154+'2월'!BB154+'3월'!BB154+'4월'!BB154+'5월'!BB154+'6월'!BB154+'7월'!BB154+'8월'!BB154+'9월'!BB154+'10월'!BB154+'11월'!BB154+'12월'!BB154</f>
        <v>0</v>
      </c>
      <c r="R188" s="908">
        <f>'1월'!BC154+'2월'!BC154+'3월'!BC154+'4월'!BC154+'5월'!BC154+'6월'!BC154+'7월'!BC154+'8월'!BC154+'9월'!BC154+'10월'!BC154+'11월'!BC154+'12월'!BC154</f>
        <v>0</v>
      </c>
      <c r="S188" s="908">
        <f>'1월'!BD154+'2월'!BD154+'3월'!BD154+'4월'!BD154+'5월'!BD154+'6월'!BD154+'7월'!BD154+'8월'!BD154+'9월'!BD154+'10월'!BD154+'11월'!BD154+'12월'!BD154</f>
        <v>0</v>
      </c>
      <c r="T188" s="908">
        <f>'1월'!BE154+'2월'!BE154+'3월'!BE154+'4월'!BE154+'5월'!BE154+'6월'!BE154+'7월'!BE154+'8월'!BE154+'9월'!BE154+'10월'!BE154+'11월'!BE154+'12월'!BE154</f>
        <v>0</v>
      </c>
      <c r="U188" s="908">
        <f t="shared" si="11"/>
        <v>0</v>
      </c>
    </row>
    <row r="189" spans="1:21" hidden="1">
      <c r="A189" s="244" t="s">
        <v>359</v>
      </c>
      <c r="B189" s="908">
        <f>'1월'!AM155+'2월'!AM155+'3월'!AM155+'4월'!AM155+'5월'!AM155+'6월'!AM155+'7월'!AM155+'8월'!AM155+'9월'!AM155+'10월'!AM155+'11월'!AM155+'12월'!AM155</f>
        <v>0</v>
      </c>
      <c r="C189" s="908">
        <f>'1월'!AN155+'2월'!AN155+'3월'!AN155+'4월'!AN155+'5월'!AN155+'6월'!AN155+'7월'!AN155+'8월'!AN155+'9월'!AN155+'10월'!AN155+'11월'!AN155+'12월'!AN155</f>
        <v>0</v>
      </c>
      <c r="D189" s="908">
        <f>'1월'!AO155+'2월'!AO155+'3월'!AO155+'4월'!AO155+'5월'!AO155+'6월'!AO155+'7월'!AO155+'8월'!AO155+'9월'!AO155+'10월'!AO155+'11월'!AO155+'12월'!AO155</f>
        <v>0</v>
      </c>
      <c r="E189" s="908">
        <f>'1월'!AP155+'2월'!AP155+'3월'!AP155+'4월'!AP155+'5월'!AP155+'6월'!AP155+'7월'!AP155+'8월'!AP155+'9월'!AP155+'10월'!AP155+'11월'!AP155+'12월'!AP155</f>
        <v>0</v>
      </c>
      <c r="F189" s="908">
        <f>'1월'!AQ155+'2월'!AQ155+'3월'!AQ155+'4월'!AQ155+'5월'!AQ155+'6월'!AQ155+'7월'!AQ155+'8월'!AQ155+'9월'!AQ155+'10월'!AQ155+'11월'!AQ155+'12월'!AQ155</f>
        <v>0</v>
      </c>
      <c r="G189" s="908">
        <f>'1월'!AR155+'2월'!AR155+'3월'!AR155+'4월'!AR155+'5월'!AR155+'6월'!AR155+'7월'!AR155+'8월'!AR155+'9월'!AR155+'10월'!AR155+'11월'!AR155+'12월'!AR155</f>
        <v>0</v>
      </c>
      <c r="H189" s="908">
        <f>'1월'!AS155+'2월'!AS155+'3월'!AS155+'4월'!AS155+'5월'!AS155+'6월'!AS155+'7월'!AS155+'8월'!AS155+'9월'!AS155+'10월'!AS155+'11월'!AS155+'12월'!AS155</f>
        <v>0</v>
      </c>
      <c r="I189" s="908">
        <f>'1월'!AT155+'2월'!AT155+'3월'!AT155+'4월'!AT155+'5월'!AT155+'6월'!AT155+'7월'!AT155+'8월'!AT155+'9월'!AT155+'10월'!AT155+'11월'!AT155+'12월'!AT155</f>
        <v>0</v>
      </c>
      <c r="J189" s="908">
        <f>'1월'!AU155+'2월'!AU155+'3월'!AU155+'4월'!AU155+'5월'!AU155+'6월'!AU155+'7월'!AU155+'8월'!AU155+'9월'!AU155+'10월'!AU155+'11월'!AU155+'12월'!AU155</f>
        <v>0</v>
      </c>
      <c r="K189" s="908">
        <f>'1월'!AV155+'2월'!AV155+'3월'!AV155+'4월'!AV155+'5월'!AV155+'6월'!AV155+'7월'!AV155+'8월'!AV155+'9월'!AV155+'10월'!AV155+'11월'!AV155+'12월'!AV155</f>
        <v>0</v>
      </c>
      <c r="L189" s="908">
        <f>'1월'!AW155+'2월'!AW155+'3월'!AW155+'4월'!AW155+'5월'!AW155+'6월'!AW155+'7월'!AW155+'8월'!AW155+'9월'!AW155+'10월'!AW155+'11월'!AW155+'12월'!AW155</f>
        <v>0</v>
      </c>
      <c r="M189" s="908">
        <f>'1월'!AX155+'2월'!AX155+'3월'!AX155+'4월'!AX155+'5월'!AX155+'6월'!AX155+'7월'!AX155+'8월'!AX155+'9월'!AX155+'10월'!AX155+'11월'!AX155+'12월'!AX155</f>
        <v>0</v>
      </c>
      <c r="N189" s="908">
        <f>'1월'!AY155+'2월'!AY155+'3월'!AY155+'4월'!AY155+'5월'!AY155+'6월'!AY155+'7월'!AY155+'8월'!AY155+'9월'!AY155+'10월'!AY155+'11월'!AY155+'12월'!AY155</f>
        <v>0</v>
      </c>
      <c r="O189" s="908">
        <f>'1월'!AZ155+'2월'!AZ155+'3월'!AZ155+'4월'!AZ155+'5월'!AZ155+'6월'!AZ155+'7월'!AZ155+'8월'!AZ155+'9월'!AZ155+'10월'!AZ155+'11월'!AZ155+'12월'!AZ155</f>
        <v>0</v>
      </c>
      <c r="P189" s="908">
        <f>'1월'!BA155+'2월'!BA155+'3월'!BA155+'4월'!BA155+'5월'!BA155+'6월'!BA155+'7월'!BA155+'8월'!BA155+'9월'!BA155+'10월'!BA155+'11월'!BA155+'12월'!BA155</f>
        <v>0</v>
      </c>
      <c r="Q189" s="908">
        <f>'1월'!BB155+'2월'!BB155+'3월'!BB155+'4월'!BB155+'5월'!BB155+'6월'!BB155+'7월'!BB155+'8월'!BB155+'9월'!BB155+'10월'!BB155+'11월'!BB155+'12월'!BB155</f>
        <v>0</v>
      </c>
      <c r="R189" s="908">
        <f>'1월'!BC155+'2월'!BC155+'3월'!BC155+'4월'!BC155+'5월'!BC155+'6월'!BC155+'7월'!BC155+'8월'!BC155+'9월'!BC155+'10월'!BC155+'11월'!BC155+'12월'!BC155</f>
        <v>0</v>
      </c>
      <c r="S189" s="908">
        <f>'1월'!BD155+'2월'!BD155+'3월'!BD155+'4월'!BD155+'5월'!BD155+'6월'!BD155+'7월'!BD155+'8월'!BD155+'9월'!BD155+'10월'!BD155+'11월'!BD155+'12월'!BD155</f>
        <v>0</v>
      </c>
      <c r="T189" s="908">
        <f>'1월'!BE155+'2월'!BE155+'3월'!BE155+'4월'!BE155+'5월'!BE155+'6월'!BE155+'7월'!BE155+'8월'!BE155+'9월'!BE155+'10월'!BE155+'11월'!BE155+'12월'!BE155</f>
        <v>0</v>
      </c>
      <c r="U189" s="908">
        <f t="shared" si="11"/>
        <v>0</v>
      </c>
    </row>
    <row r="190" spans="1:21" hidden="1">
      <c r="A190" s="244" t="s">
        <v>301</v>
      </c>
      <c r="B190" s="908">
        <f>'1월'!AM156+'2월'!AM156+'3월'!AM156+'4월'!AM156+'5월'!AM156+'6월'!AM156+'7월'!AM156+'8월'!AM156+'9월'!AM156+'10월'!AM156+'11월'!AM156+'12월'!AM156</f>
        <v>0</v>
      </c>
      <c r="C190" s="908">
        <f>'1월'!AN156+'2월'!AN156+'3월'!AN156+'4월'!AN156+'5월'!AN156+'6월'!AN156+'7월'!AN156+'8월'!AN156+'9월'!AN156+'10월'!AN156+'11월'!AN156+'12월'!AN156</f>
        <v>0</v>
      </c>
      <c r="D190" s="908">
        <f>'1월'!AO156+'2월'!AO156+'3월'!AO156+'4월'!AO156+'5월'!AO156+'6월'!AO156+'7월'!AO156+'8월'!AO156+'9월'!AO156+'10월'!AO156+'11월'!AO156+'12월'!AO156</f>
        <v>0</v>
      </c>
      <c r="E190" s="908">
        <f>'1월'!AP156+'2월'!AP156+'3월'!AP156+'4월'!AP156+'5월'!AP156+'6월'!AP156+'7월'!AP156+'8월'!AP156+'9월'!AP156+'10월'!AP156+'11월'!AP156+'12월'!AP156</f>
        <v>0</v>
      </c>
      <c r="F190" s="908">
        <f>'1월'!AQ156+'2월'!AQ156+'3월'!AQ156+'4월'!AQ156+'5월'!AQ156+'6월'!AQ156+'7월'!AQ156+'8월'!AQ156+'9월'!AQ156+'10월'!AQ156+'11월'!AQ156+'12월'!AQ156</f>
        <v>0</v>
      </c>
      <c r="G190" s="908">
        <f>'1월'!AR156+'2월'!AR156+'3월'!AR156+'4월'!AR156+'5월'!AR156+'6월'!AR156+'7월'!AR156+'8월'!AR156+'9월'!AR156+'10월'!AR156+'11월'!AR156+'12월'!AR156</f>
        <v>0</v>
      </c>
      <c r="H190" s="908">
        <f>'1월'!AS156+'2월'!AS156+'3월'!AS156+'4월'!AS156+'5월'!AS156+'6월'!AS156+'7월'!AS156+'8월'!AS156+'9월'!AS156+'10월'!AS156+'11월'!AS156+'12월'!AS156</f>
        <v>0</v>
      </c>
      <c r="I190" s="908">
        <f>'1월'!AT156+'2월'!AT156+'3월'!AT156+'4월'!AT156+'5월'!AT156+'6월'!AT156+'7월'!AT156+'8월'!AT156+'9월'!AT156+'10월'!AT156+'11월'!AT156+'12월'!AT156</f>
        <v>0</v>
      </c>
      <c r="J190" s="908">
        <f>'1월'!AU156+'2월'!AU156+'3월'!AU156+'4월'!AU156+'5월'!AU156+'6월'!AU156+'7월'!AU156+'8월'!AU156+'9월'!AU156+'10월'!AU156+'11월'!AU156+'12월'!AU156</f>
        <v>0</v>
      </c>
      <c r="K190" s="908">
        <f>'1월'!AV156+'2월'!AV156+'3월'!AV156+'4월'!AV156+'5월'!AV156+'6월'!AV156+'7월'!AV156+'8월'!AV156+'9월'!AV156+'10월'!AV156+'11월'!AV156+'12월'!AV156</f>
        <v>0</v>
      </c>
      <c r="L190" s="908">
        <f>'1월'!AW156+'2월'!AW156+'3월'!AW156+'4월'!AW156+'5월'!AW156+'6월'!AW156+'7월'!AW156+'8월'!AW156+'9월'!AW156+'10월'!AW156+'11월'!AW156+'12월'!AW156</f>
        <v>0</v>
      </c>
      <c r="M190" s="908">
        <f>'1월'!AX156+'2월'!AX156+'3월'!AX156+'4월'!AX156+'5월'!AX156+'6월'!AX156+'7월'!AX156+'8월'!AX156+'9월'!AX156+'10월'!AX156+'11월'!AX156+'12월'!AX156</f>
        <v>0</v>
      </c>
      <c r="N190" s="908">
        <f>'1월'!AY156+'2월'!AY156+'3월'!AY156+'4월'!AY156+'5월'!AY156+'6월'!AY156+'7월'!AY156+'8월'!AY156+'9월'!AY156+'10월'!AY156+'11월'!AY156+'12월'!AY156</f>
        <v>0</v>
      </c>
      <c r="O190" s="908">
        <f>'1월'!AZ156+'2월'!AZ156+'3월'!AZ156+'4월'!AZ156+'5월'!AZ156+'6월'!AZ156+'7월'!AZ156+'8월'!AZ156+'9월'!AZ156+'10월'!AZ156+'11월'!AZ156+'12월'!AZ156</f>
        <v>0</v>
      </c>
      <c r="P190" s="908">
        <f>'1월'!BA156+'2월'!BA156+'3월'!BA156+'4월'!BA156+'5월'!BA156+'6월'!BA156+'7월'!BA156+'8월'!BA156+'9월'!BA156+'10월'!BA156+'11월'!BA156+'12월'!BA156</f>
        <v>0</v>
      </c>
      <c r="Q190" s="908">
        <f>'1월'!BB156+'2월'!BB156+'3월'!BB156+'4월'!BB156+'5월'!BB156+'6월'!BB156+'7월'!BB156+'8월'!BB156+'9월'!BB156+'10월'!BB156+'11월'!BB156+'12월'!BB156</f>
        <v>0</v>
      </c>
      <c r="R190" s="908">
        <f>'1월'!BC156+'2월'!BC156+'3월'!BC156+'4월'!BC156+'5월'!BC156+'6월'!BC156+'7월'!BC156+'8월'!BC156+'9월'!BC156+'10월'!BC156+'11월'!BC156+'12월'!BC156</f>
        <v>0</v>
      </c>
      <c r="S190" s="908">
        <f>'1월'!BD156+'2월'!BD156+'3월'!BD156+'4월'!BD156+'5월'!BD156+'6월'!BD156+'7월'!BD156+'8월'!BD156+'9월'!BD156+'10월'!BD156+'11월'!BD156+'12월'!BD156</f>
        <v>0</v>
      </c>
      <c r="T190" s="908">
        <f>'1월'!BE156+'2월'!BE156+'3월'!BE156+'4월'!BE156+'5월'!BE156+'6월'!BE156+'7월'!BE156+'8월'!BE156+'9월'!BE156+'10월'!BE156+'11월'!BE156+'12월'!BE156</f>
        <v>0</v>
      </c>
      <c r="U190" s="908">
        <f t="shared" si="11"/>
        <v>0</v>
      </c>
    </row>
    <row r="191" spans="1:21" hidden="1">
      <c r="A191" s="244" t="s">
        <v>302</v>
      </c>
      <c r="B191" s="908">
        <f>'1월'!AM157+'2월'!AM157+'3월'!AM157+'4월'!AM157+'5월'!AM157+'6월'!AM157+'7월'!AM157+'8월'!AM157+'9월'!AM157+'10월'!AM157+'11월'!AM157+'12월'!AM157</f>
        <v>0</v>
      </c>
      <c r="C191" s="908">
        <f>'1월'!AN157+'2월'!AN157+'3월'!AN157+'4월'!AN157+'5월'!AN157+'6월'!AN157+'7월'!AN157+'8월'!AN157+'9월'!AN157+'10월'!AN157+'11월'!AN157+'12월'!AN157</f>
        <v>0</v>
      </c>
      <c r="D191" s="908">
        <f>'1월'!AO157+'2월'!AO157+'3월'!AO157+'4월'!AO157+'5월'!AO157+'6월'!AO157+'7월'!AO157+'8월'!AO157+'9월'!AO157+'10월'!AO157+'11월'!AO157+'12월'!AO157</f>
        <v>0</v>
      </c>
      <c r="E191" s="908">
        <f>'1월'!AP157+'2월'!AP157+'3월'!AP157+'4월'!AP157+'5월'!AP157+'6월'!AP157+'7월'!AP157+'8월'!AP157+'9월'!AP157+'10월'!AP157+'11월'!AP157+'12월'!AP157</f>
        <v>0</v>
      </c>
      <c r="F191" s="908">
        <f>'1월'!AQ157+'2월'!AQ157+'3월'!AQ157+'4월'!AQ157+'5월'!AQ157+'6월'!AQ157+'7월'!AQ157+'8월'!AQ157+'9월'!AQ157+'10월'!AQ157+'11월'!AQ157+'12월'!AQ157</f>
        <v>0</v>
      </c>
      <c r="G191" s="908">
        <f>'1월'!AR157+'2월'!AR157+'3월'!AR157+'4월'!AR157+'5월'!AR157+'6월'!AR157+'7월'!AR157+'8월'!AR157+'9월'!AR157+'10월'!AR157+'11월'!AR157+'12월'!AR157</f>
        <v>0</v>
      </c>
      <c r="H191" s="908">
        <f>'1월'!AS157+'2월'!AS157+'3월'!AS157+'4월'!AS157+'5월'!AS157+'6월'!AS157+'7월'!AS157+'8월'!AS157+'9월'!AS157+'10월'!AS157+'11월'!AS157+'12월'!AS157</f>
        <v>0</v>
      </c>
      <c r="I191" s="908">
        <f>'1월'!AT157+'2월'!AT157+'3월'!AT157+'4월'!AT157+'5월'!AT157+'6월'!AT157+'7월'!AT157+'8월'!AT157+'9월'!AT157+'10월'!AT157+'11월'!AT157+'12월'!AT157</f>
        <v>0</v>
      </c>
      <c r="J191" s="908">
        <f>'1월'!AU157+'2월'!AU157+'3월'!AU157+'4월'!AU157+'5월'!AU157+'6월'!AU157+'7월'!AU157+'8월'!AU157+'9월'!AU157+'10월'!AU157+'11월'!AU157+'12월'!AU157</f>
        <v>0</v>
      </c>
      <c r="K191" s="908">
        <f>'1월'!AV157+'2월'!AV157+'3월'!AV157+'4월'!AV157+'5월'!AV157+'6월'!AV157+'7월'!AV157+'8월'!AV157+'9월'!AV157+'10월'!AV157+'11월'!AV157+'12월'!AV157</f>
        <v>0</v>
      </c>
      <c r="L191" s="908">
        <f>'1월'!AW157+'2월'!AW157+'3월'!AW157+'4월'!AW157+'5월'!AW157+'6월'!AW157+'7월'!AW157+'8월'!AW157+'9월'!AW157+'10월'!AW157+'11월'!AW157+'12월'!AW157</f>
        <v>0</v>
      </c>
      <c r="M191" s="908">
        <f>'1월'!AX157+'2월'!AX157+'3월'!AX157+'4월'!AX157+'5월'!AX157+'6월'!AX157+'7월'!AX157+'8월'!AX157+'9월'!AX157+'10월'!AX157+'11월'!AX157+'12월'!AX157</f>
        <v>0</v>
      </c>
      <c r="N191" s="908">
        <f>'1월'!AY157+'2월'!AY157+'3월'!AY157+'4월'!AY157+'5월'!AY157+'6월'!AY157+'7월'!AY157+'8월'!AY157+'9월'!AY157+'10월'!AY157+'11월'!AY157+'12월'!AY157</f>
        <v>0</v>
      </c>
      <c r="O191" s="908">
        <f>'1월'!AZ157+'2월'!AZ157+'3월'!AZ157+'4월'!AZ157+'5월'!AZ157+'6월'!AZ157+'7월'!AZ157+'8월'!AZ157+'9월'!AZ157+'10월'!AZ157+'11월'!AZ157+'12월'!AZ157</f>
        <v>0</v>
      </c>
      <c r="P191" s="908">
        <f>'1월'!BA157+'2월'!BA157+'3월'!BA157+'4월'!BA157+'5월'!BA157+'6월'!BA157+'7월'!BA157+'8월'!BA157+'9월'!BA157+'10월'!BA157+'11월'!BA157+'12월'!BA157</f>
        <v>0</v>
      </c>
      <c r="Q191" s="908">
        <f>'1월'!BB157+'2월'!BB157+'3월'!BB157+'4월'!BB157+'5월'!BB157+'6월'!BB157+'7월'!BB157+'8월'!BB157+'9월'!BB157+'10월'!BB157+'11월'!BB157+'12월'!BB157</f>
        <v>0</v>
      </c>
      <c r="R191" s="908">
        <f>'1월'!BC157+'2월'!BC157+'3월'!BC157+'4월'!BC157+'5월'!BC157+'6월'!BC157+'7월'!BC157+'8월'!BC157+'9월'!BC157+'10월'!BC157+'11월'!BC157+'12월'!BC157</f>
        <v>0</v>
      </c>
      <c r="S191" s="908">
        <f>'1월'!BD157+'2월'!BD157+'3월'!BD157+'4월'!BD157+'5월'!BD157+'6월'!BD157+'7월'!BD157+'8월'!BD157+'9월'!BD157+'10월'!BD157+'11월'!BD157+'12월'!BD157</f>
        <v>0</v>
      </c>
      <c r="T191" s="908">
        <f>'1월'!BE157+'2월'!BE157+'3월'!BE157+'4월'!BE157+'5월'!BE157+'6월'!BE157+'7월'!BE157+'8월'!BE157+'9월'!BE157+'10월'!BE157+'11월'!BE157+'12월'!BE157</f>
        <v>0</v>
      </c>
      <c r="U191" s="908">
        <f t="shared" si="11"/>
        <v>0</v>
      </c>
    </row>
    <row r="192" spans="1:21" hidden="1">
      <c r="A192" s="244" t="s">
        <v>303</v>
      </c>
      <c r="B192" s="908">
        <f>'1월'!AM158+'2월'!AM158+'3월'!AM158+'4월'!AM158+'5월'!AM158+'6월'!AM158+'7월'!AM158+'8월'!AM158+'9월'!AM158+'10월'!AM158+'11월'!AM158+'12월'!AM158</f>
        <v>0</v>
      </c>
      <c r="C192" s="908">
        <f>'1월'!AN158+'2월'!AN158+'3월'!AN158+'4월'!AN158+'5월'!AN158+'6월'!AN158+'7월'!AN158+'8월'!AN158+'9월'!AN158+'10월'!AN158+'11월'!AN158+'12월'!AN158</f>
        <v>0</v>
      </c>
      <c r="D192" s="908">
        <f>'1월'!AO158+'2월'!AO158+'3월'!AO158+'4월'!AO158+'5월'!AO158+'6월'!AO158+'7월'!AO158+'8월'!AO158+'9월'!AO158+'10월'!AO158+'11월'!AO158+'12월'!AO158</f>
        <v>0</v>
      </c>
      <c r="E192" s="908">
        <f>'1월'!AP158+'2월'!AP158+'3월'!AP158+'4월'!AP158+'5월'!AP158+'6월'!AP158+'7월'!AP158+'8월'!AP158+'9월'!AP158+'10월'!AP158+'11월'!AP158+'12월'!AP158</f>
        <v>0</v>
      </c>
      <c r="F192" s="908">
        <f>'1월'!AQ158+'2월'!AQ158+'3월'!AQ158+'4월'!AQ158+'5월'!AQ158+'6월'!AQ158+'7월'!AQ158+'8월'!AQ158+'9월'!AQ158+'10월'!AQ158+'11월'!AQ158+'12월'!AQ158</f>
        <v>0</v>
      </c>
      <c r="G192" s="908">
        <f>'1월'!AR158+'2월'!AR158+'3월'!AR158+'4월'!AR158+'5월'!AR158+'6월'!AR158+'7월'!AR158+'8월'!AR158+'9월'!AR158+'10월'!AR158+'11월'!AR158+'12월'!AR158</f>
        <v>0</v>
      </c>
      <c r="H192" s="908">
        <f>'1월'!AS158+'2월'!AS158+'3월'!AS158+'4월'!AS158+'5월'!AS158+'6월'!AS158+'7월'!AS158+'8월'!AS158+'9월'!AS158+'10월'!AS158+'11월'!AS158+'12월'!AS158</f>
        <v>0</v>
      </c>
      <c r="I192" s="908">
        <f>'1월'!AT158+'2월'!AT158+'3월'!AT158+'4월'!AT158+'5월'!AT158+'6월'!AT158+'7월'!AT158+'8월'!AT158+'9월'!AT158+'10월'!AT158+'11월'!AT158+'12월'!AT158</f>
        <v>0</v>
      </c>
      <c r="J192" s="908">
        <f>'1월'!AU158+'2월'!AU158+'3월'!AU158+'4월'!AU158+'5월'!AU158+'6월'!AU158+'7월'!AU158+'8월'!AU158+'9월'!AU158+'10월'!AU158+'11월'!AU158+'12월'!AU158</f>
        <v>0</v>
      </c>
      <c r="K192" s="908">
        <f>'1월'!AV158+'2월'!AV158+'3월'!AV158+'4월'!AV158+'5월'!AV158+'6월'!AV158+'7월'!AV158+'8월'!AV158+'9월'!AV158+'10월'!AV158+'11월'!AV158+'12월'!AV158</f>
        <v>0</v>
      </c>
      <c r="L192" s="908">
        <f>'1월'!AW158+'2월'!AW158+'3월'!AW158+'4월'!AW158+'5월'!AW158+'6월'!AW158+'7월'!AW158+'8월'!AW158+'9월'!AW158+'10월'!AW158+'11월'!AW158+'12월'!AW158</f>
        <v>0</v>
      </c>
      <c r="M192" s="908">
        <f>'1월'!AX158+'2월'!AX158+'3월'!AX158+'4월'!AX158+'5월'!AX158+'6월'!AX158+'7월'!AX158+'8월'!AX158+'9월'!AX158+'10월'!AX158+'11월'!AX158+'12월'!AX158</f>
        <v>0</v>
      </c>
      <c r="N192" s="908">
        <f>'1월'!AY158+'2월'!AY158+'3월'!AY158+'4월'!AY158+'5월'!AY158+'6월'!AY158+'7월'!AY158+'8월'!AY158+'9월'!AY158+'10월'!AY158+'11월'!AY158+'12월'!AY158</f>
        <v>0</v>
      </c>
      <c r="O192" s="908">
        <f>'1월'!AZ158+'2월'!AZ158+'3월'!AZ158+'4월'!AZ158+'5월'!AZ158+'6월'!AZ158+'7월'!AZ158+'8월'!AZ158+'9월'!AZ158+'10월'!AZ158+'11월'!AZ158+'12월'!AZ158</f>
        <v>0</v>
      </c>
      <c r="P192" s="908">
        <f>'1월'!BA158+'2월'!BA158+'3월'!BA158+'4월'!BA158+'5월'!BA158+'6월'!BA158+'7월'!BA158+'8월'!BA158+'9월'!BA158+'10월'!BA158+'11월'!BA158+'12월'!BA158</f>
        <v>0</v>
      </c>
      <c r="Q192" s="908">
        <f>'1월'!BB158+'2월'!BB158+'3월'!BB158+'4월'!BB158+'5월'!BB158+'6월'!BB158+'7월'!BB158+'8월'!BB158+'9월'!BB158+'10월'!BB158+'11월'!BB158+'12월'!BB158</f>
        <v>0</v>
      </c>
      <c r="R192" s="908">
        <f>'1월'!BC158+'2월'!BC158+'3월'!BC158+'4월'!BC158+'5월'!BC158+'6월'!BC158+'7월'!BC158+'8월'!BC158+'9월'!BC158+'10월'!BC158+'11월'!BC158+'12월'!BC158</f>
        <v>0</v>
      </c>
      <c r="S192" s="908">
        <f>'1월'!BD158+'2월'!BD158+'3월'!BD158+'4월'!BD158+'5월'!BD158+'6월'!BD158+'7월'!BD158+'8월'!BD158+'9월'!BD158+'10월'!BD158+'11월'!BD158+'12월'!BD158</f>
        <v>0</v>
      </c>
      <c r="T192" s="908">
        <f>'1월'!BE158+'2월'!BE158+'3월'!BE158+'4월'!BE158+'5월'!BE158+'6월'!BE158+'7월'!BE158+'8월'!BE158+'9월'!BE158+'10월'!BE158+'11월'!BE158+'12월'!BE158</f>
        <v>0</v>
      </c>
      <c r="U192" s="908">
        <f t="shared" si="11"/>
        <v>0</v>
      </c>
    </row>
    <row r="193" spans="1:21" hidden="1">
      <c r="A193" s="244" t="s">
        <v>304</v>
      </c>
      <c r="B193" s="908">
        <f>'1월'!AM159+'2월'!AM159+'3월'!AM159+'4월'!AM159+'5월'!AM159+'6월'!AM159+'7월'!AM159+'8월'!AM159+'9월'!AM159+'10월'!AM159+'11월'!AM159+'12월'!AM159</f>
        <v>0</v>
      </c>
      <c r="C193" s="908">
        <f>'1월'!AN159+'2월'!AN159+'3월'!AN159+'4월'!AN159+'5월'!AN159+'6월'!AN159+'7월'!AN159+'8월'!AN159+'9월'!AN159+'10월'!AN159+'11월'!AN159+'12월'!AN159</f>
        <v>0</v>
      </c>
      <c r="D193" s="908">
        <f>'1월'!AO159+'2월'!AO159+'3월'!AO159+'4월'!AO159+'5월'!AO159+'6월'!AO159+'7월'!AO159+'8월'!AO159+'9월'!AO159+'10월'!AO159+'11월'!AO159+'12월'!AO159</f>
        <v>0</v>
      </c>
      <c r="E193" s="908">
        <f>'1월'!AP159+'2월'!AP159+'3월'!AP159+'4월'!AP159+'5월'!AP159+'6월'!AP159+'7월'!AP159+'8월'!AP159+'9월'!AP159+'10월'!AP159+'11월'!AP159+'12월'!AP159</f>
        <v>0</v>
      </c>
      <c r="F193" s="908">
        <f>'1월'!AQ159+'2월'!AQ159+'3월'!AQ159+'4월'!AQ159+'5월'!AQ159+'6월'!AQ159+'7월'!AQ159+'8월'!AQ159+'9월'!AQ159+'10월'!AQ159+'11월'!AQ159+'12월'!AQ159</f>
        <v>0</v>
      </c>
      <c r="G193" s="908">
        <f>'1월'!AR159+'2월'!AR159+'3월'!AR159+'4월'!AR159+'5월'!AR159+'6월'!AR159+'7월'!AR159+'8월'!AR159+'9월'!AR159+'10월'!AR159+'11월'!AR159+'12월'!AR159</f>
        <v>0</v>
      </c>
      <c r="H193" s="908">
        <f>'1월'!AS159+'2월'!AS159+'3월'!AS159+'4월'!AS159+'5월'!AS159+'6월'!AS159+'7월'!AS159+'8월'!AS159+'9월'!AS159+'10월'!AS159+'11월'!AS159+'12월'!AS159</f>
        <v>0</v>
      </c>
      <c r="I193" s="908">
        <f>'1월'!AT159+'2월'!AT159+'3월'!AT159+'4월'!AT159+'5월'!AT159+'6월'!AT159+'7월'!AT159+'8월'!AT159+'9월'!AT159+'10월'!AT159+'11월'!AT159+'12월'!AT159</f>
        <v>0</v>
      </c>
      <c r="J193" s="908">
        <f>'1월'!AU159+'2월'!AU159+'3월'!AU159+'4월'!AU159+'5월'!AU159+'6월'!AU159+'7월'!AU159+'8월'!AU159+'9월'!AU159+'10월'!AU159+'11월'!AU159+'12월'!AU159</f>
        <v>0</v>
      </c>
      <c r="K193" s="908">
        <f>'1월'!AV159+'2월'!AV159+'3월'!AV159+'4월'!AV159+'5월'!AV159+'6월'!AV159+'7월'!AV159+'8월'!AV159+'9월'!AV159+'10월'!AV159+'11월'!AV159+'12월'!AV159</f>
        <v>0</v>
      </c>
      <c r="L193" s="908">
        <f>'1월'!AW159+'2월'!AW159+'3월'!AW159+'4월'!AW159+'5월'!AW159+'6월'!AW159+'7월'!AW159+'8월'!AW159+'9월'!AW159+'10월'!AW159+'11월'!AW159+'12월'!AW159</f>
        <v>0</v>
      </c>
      <c r="M193" s="908">
        <f>'1월'!AX159+'2월'!AX159+'3월'!AX159+'4월'!AX159+'5월'!AX159+'6월'!AX159+'7월'!AX159+'8월'!AX159+'9월'!AX159+'10월'!AX159+'11월'!AX159+'12월'!AX159</f>
        <v>0</v>
      </c>
      <c r="N193" s="908">
        <f>'1월'!AY159+'2월'!AY159+'3월'!AY159+'4월'!AY159+'5월'!AY159+'6월'!AY159+'7월'!AY159+'8월'!AY159+'9월'!AY159+'10월'!AY159+'11월'!AY159+'12월'!AY159</f>
        <v>0</v>
      </c>
      <c r="O193" s="908">
        <f>'1월'!AZ159+'2월'!AZ159+'3월'!AZ159+'4월'!AZ159+'5월'!AZ159+'6월'!AZ159+'7월'!AZ159+'8월'!AZ159+'9월'!AZ159+'10월'!AZ159+'11월'!AZ159+'12월'!AZ159</f>
        <v>0</v>
      </c>
      <c r="P193" s="908">
        <f>'1월'!BA159+'2월'!BA159+'3월'!BA159+'4월'!BA159+'5월'!BA159+'6월'!BA159+'7월'!BA159+'8월'!BA159+'9월'!BA159+'10월'!BA159+'11월'!BA159+'12월'!BA159</f>
        <v>0</v>
      </c>
      <c r="Q193" s="908">
        <f>'1월'!BB159+'2월'!BB159+'3월'!BB159+'4월'!BB159+'5월'!BB159+'6월'!BB159+'7월'!BB159+'8월'!BB159+'9월'!BB159+'10월'!BB159+'11월'!BB159+'12월'!BB159</f>
        <v>0</v>
      </c>
      <c r="R193" s="908">
        <f>'1월'!BC159+'2월'!BC159+'3월'!BC159+'4월'!BC159+'5월'!BC159+'6월'!BC159+'7월'!BC159+'8월'!BC159+'9월'!BC159+'10월'!BC159+'11월'!BC159+'12월'!BC159</f>
        <v>0</v>
      </c>
      <c r="S193" s="908">
        <f>'1월'!BD159+'2월'!BD159+'3월'!BD159+'4월'!BD159+'5월'!BD159+'6월'!BD159+'7월'!BD159+'8월'!BD159+'9월'!BD159+'10월'!BD159+'11월'!BD159+'12월'!BD159</f>
        <v>0</v>
      </c>
      <c r="T193" s="908">
        <f>'1월'!BE159+'2월'!BE159+'3월'!BE159+'4월'!BE159+'5월'!BE159+'6월'!BE159+'7월'!BE159+'8월'!BE159+'9월'!BE159+'10월'!BE159+'11월'!BE159+'12월'!BE159</f>
        <v>0</v>
      </c>
      <c r="U193" s="908">
        <f t="shared" si="11"/>
        <v>0</v>
      </c>
    </row>
    <row r="194" spans="1:21" hidden="1">
      <c r="A194" s="244" t="s">
        <v>305</v>
      </c>
      <c r="B194" s="908">
        <f>'1월'!AM160+'2월'!AM160+'3월'!AM160+'4월'!AM160+'5월'!AM160+'6월'!AM160+'7월'!AM160+'8월'!AM160+'9월'!AM160+'10월'!AM160+'11월'!AM160+'12월'!AM160</f>
        <v>0</v>
      </c>
      <c r="C194" s="908">
        <f>'1월'!AN160+'2월'!AN160+'3월'!AN160+'4월'!AN160+'5월'!AN160+'6월'!AN160+'7월'!AN160+'8월'!AN160+'9월'!AN160+'10월'!AN160+'11월'!AN160+'12월'!AN160</f>
        <v>0</v>
      </c>
      <c r="D194" s="908">
        <f>'1월'!AO160+'2월'!AO160+'3월'!AO160+'4월'!AO160+'5월'!AO160+'6월'!AO160+'7월'!AO160+'8월'!AO160+'9월'!AO160+'10월'!AO160+'11월'!AO160+'12월'!AO160</f>
        <v>0</v>
      </c>
      <c r="E194" s="908">
        <f>'1월'!AP160+'2월'!AP160+'3월'!AP160+'4월'!AP160+'5월'!AP160+'6월'!AP160+'7월'!AP160+'8월'!AP160+'9월'!AP160+'10월'!AP160+'11월'!AP160+'12월'!AP160</f>
        <v>0</v>
      </c>
      <c r="F194" s="908">
        <f>'1월'!AQ160+'2월'!AQ160+'3월'!AQ160+'4월'!AQ160+'5월'!AQ160+'6월'!AQ160+'7월'!AQ160+'8월'!AQ160+'9월'!AQ160+'10월'!AQ160+'11월'!AQ160+'12월'!AQ160</f>
        <v>0</v>
      </c>
      <c r="G194" s="908">
        <f>'1월'!AR160+'2월'!AR160+'3월'!AR160+'4월'!AR160+'5월'!AR160+'6월'!AR160+'7월'!AR160+'8월'!AR160+'9월'!AR160+'10월'!AR160+'11월'!AR160+'12월'!AR160</f>
        <v>0</v>
      </c>
      <c r="H194" s="908">
        <f>'1월'!AS160+'2월'!AS160+'3월'!AS160+'4월'!AS160+'5월'!AS160+'6월'!AS160+'7월'!AS160+'8월'!AS160+'9월'!AS160+'10월'!AS160+'11월'!AS160+'12월'!AS160</f>
        <v>0</v>
      </c>
      <c r="I194" s="908">
        <f>'1월'!AT160+'2월'!AT160+'3월'!AT160+'4월'!AT160+'5월'!AT160+'6월'!AT160+'7월'!AT160+'8월'!AT160+'9월'!AT160+'10월'!AT160+'11월'!AT160+'12월'!AT160</f>
        <v>0</v>
      </c>
      <c r="J194" s="908">
        <f>'1월'!AU160+'2월'!AU160+'3월'!AU160+'4월'!AU160+'5월'!AU160+'6월'!AU160+'7월'!AU160+'8월'!AU160+'9월'!AU160+'10월'!AU160+'11월'!AU160+'12월'!AU160</f>
        <v>0</v>
      </c>
      <c r="K194" s="908">
        <f>'1월'!AV160+'2월'!AV160+'3월'!AV160+'4월'!AV160+'5월'!AV160+'6월'!AV160+'7월'!AV160+'8월'!AV160+'9월'!AV160+'10월'!AV160+'11월'!AV160+'12월'!AV160</f>
        <v>0</v>
      </c>
      <c r="L194" s="908">
        <f>'1월'!AW160+'2월'!AW160+'3월'!AW160+'4월'!AW160+'5월'!AW160+'6월'!AW160+'7월'!AW160+'8월'!AW160+'9월'!AW160+'10월'!AW160+'11월'!AW160+'12월'!AW160</f>
        <v>0</v>
      </c>
      <c r="M194" s="908">
        <f>'1월'!AX160+'2월'!AX160+'3월'!AX160+'4월'!AX160+'5월'!AX160+'6월'!AX160+'7월'!AX160+'8월'!AX160+'9월'!AX160+'10월'!AX160+'11월'!AX160+'12월'!AX160</f>
        <v>0</v>
      </c>
      <c r="N194" s="908">
        <f>'1월'!AY160+'2월'!AY160+'3월'!AY160+'4월'!AY160+'5월'!AY160+'6월'!AY160+'7월'!AY160+'8월'!AY160+'9월'!AY160+'10월'!AY160+'11월'!AY160+'12월'!AY160</f>
        <v>0</v>
      </c>
      <c r="O194" s="908">
        <f>'1월'!AZ160+'2월'!AZ160+'3월'!AZ160+'4월'!AZ160+'5월'!AZ160+'6월'!AZ160+'7월'!AZ160+'8월'!AZ160+'9월'!AZ160+'10월'!AZ160+'11월'!AZ160+'12월'!AZ160</f>
        <v>0</v>
      </c>
      <c r="P194" s="908">
        <f>'1월'!BA160+'2월'!BA160+'3월'!BA160+'4월'!BA160+'5월'!BA160+'6월'!BA160+'7월'!BA160+'8월'!BA160+'9월'!BA160+'10월'!BA160+'11월'!BA160+'12월'!BA160</f>
        <v>0</v>
      </c>
      <c r="Q194" s="908">
        <f>'1월'!BB160+'2월'!BB160+'3월'!BB160+'4월'!BB160+'5월'!BB160+'6월'!BB160+'7월'!BB160+'8월'!BB160+'9월'!BB160+'10월'!BB160+'11월'!BB160+'12월'!BB160</f>
        <v>0</v>
      </c>
      <c r="R194" s="908">
        <f>'1월'!BC160+'2월'!BC160+'3월'!BC160+'4월'!BC160+'5월'!BC160+'6월'!BC160+'7월'!BC160+'8월'!BC160+'9월'!BC160+'10월'!BC160+'11월'!BC160+'12월'!BC160</f>
        <v>0</v>
      </c>
      <c r="S194" s="908">
        <f>'1월'!BD160+'2월'!BD160+'3월'!BD160+'4월'!BD160+'5월'!BD160+'6월'!BD160+'7월'!BD160+'8월'!BD160+'9월'!BD160+'10월'!BD160+'11월'!BD160+'12월'!BD160</f>
        <v>0</v>
      </c>
      <c r="T194" s="908">
        <f>'1월'!BE160+'2월'!BE160+'3월'!BE160+'4월'!BE160+'5월'!BE160+'6월'!BE160+'7월'!BE160+'8월'!BE160+'9월'!BE160+'10월'!BE160+'11월'!BE160+'12월'!BE160</f>
        <v>0</v>
      </c>
      <c r="U194" s="908">
        <f t="shared" si="11"/>
        <v>0</v>
      </c>
    </row>
    <row r="195" spans="1:21" hidden="1">
      <c r="A195" s="244" t="s">
        <v>306</v>
      </c>
      <c r="B195" s="908">
        <f>'1월'!AM161+'2월'!AM161+'3월'!AM161+'4월'!AM161+'5월'!AM161+'6월'!AM161+'7월'!AM161+'8월'!AM161+'9월'!AM161+'10월'!AM161+'11월'!AM161+'12월'!AM161</f>
        <v>0</v>
      </c>
      <c r="C195" s="908">
        <f>'1월'!AN161+'2월'!AN161+'3월'!AN161+'4월'!AN161+'5월'!AN161+'6월'!AN161+'7월'!AN161+'8월'!AN161+'9월'!AN161+'10월'!AN161+'11월'!AN161+'12월'!AN161</f>
        <v>0</v>
      </c>
      <c r="D195" s="908">
        <f>'1월'!AO161+'2월'!AO161+'3월'!AO161+'4월'!AO161+'5월'!AO161+'6월'!AO161+'7월'!AO161+'8월'!AO161+'9월'!AO161+'10월'!AO161+'11월'!AO161+'12월'!AO161</f>
        <v>0</v>
      </c>
      <c r="E195" s="908">
        <f>'1월'!AP161+'2월'!AP161+'3월'!AP161+'4월'!AP161+'5월'!AP161+'6월'!AP161+'7월'!AP161+'8월'!AP161+'9월'!AP161+'10월'!AP161+'11월'!AP161+'12월'!AP161</f>
        <v>0</v>
      </c>
      <c r="F195" s="908">
        <f>'1월'!AQ161+'2월'!AQ161+'3월'!AQ161+'4월'!AQ161+'5월'!AQ161+'6월'!AQ161+'7월'!AQ161+'8월'!AQ161+'9월'!AQ161+'10월'!AQ161+'11월'!AQ161+'12월'!AQ161</f>
        <v>0</v>
      </c>
      <c r="G195" s="908">
        <f>'1월'!AR161+'2월'!AR161+'3월'!AR161+'4월'!AR161+'5월'!AR161+'6월'!AR161+'7월'!AR161+'8월'!AR161+'9월'!AR161+'10월'!AR161+'11월'!AR161+'12월'!AR161</f>
        <v>0</v>
      </c>
      <c r="H195" s="908">
        <f>'1월'!AS161+'2월'!AS161+'3월'!AS161+'4월'!AS161+'5월'!AS161+'6월'!AS161+'7월'!AS161+'8월'!AS161+'9월'!AS161+'10월'!AS161+'11월'!AS161+'12월'!AS161</f>
        <v>0</v>
      </c>
      <c r="I195" s="908">
        <f>'1월'!AT161+'2월'!AT161+'3월'!AT161+'4월'!AT161+'5월'!AT161+'6월'!AT161+'7월'!AT161+'8월'!AT161+'9월'!AT161+'10월'!AT161+'11월'!AT161+'12월'!AT161</f>
        <v>0</v>
      </c>
      <c r="J195" s="908">
        <f>'1월'!AU161+'2월'!AU161+'3월'!AU161+'4월'!AU161+'5월'!AU161+'6월'!AU161+'7월'!AU161+'8월'!AU161+'9월'!AU161+'10월'!AU161+'11월'!AU161+'12월'!AU161</f>
        <v>0</v>
      </c>
      <c r="K195" s="908">
        <f>'1월'!AV161+'2월'!AV161+'3월'!AV161+'4월'!AV161+'5월'!AV161+'6월'!AV161+'7월'!AV161+'8월'!AV161+'9월'!AV161+'10월'!AV161+'11월'!AV161+'12월'!AV161</f>
        <v>0</v>
      </c>
      <c r="L195" s="908">
        <f>'1월'!AW161+'2월'!AW161+'3월'!AW161+'4월'!AW161+'5월'!AW161+'6월'!AW161+'7월'!AW161+'8월'!AW161+'9월'!AW161+'10월'!AW161+'11월'!AW161+'12월'!AW161</f>
        <v>0</v>
      </c>
      <c r="M195" s="908">
        <f>'1월'!AX161+'2월'!AX161+'3월'!AX161+'4월'!AX161+'5월'!AX161+'6월'!AX161+'7월'!AX161+'8월'!AX161+'9월'!AX161+'10월'!AX161+'11월'!AX161+'12월'!AX161</f>
        <v>0</v>
      </c>
      <c r="N195" s="908">
        <f>'1월'!AY161+'2월'!AY161+'3월'!AY161+'4월'!AY161+'5월'!AY161+'6월'!AY161+'7월'!AY161+'8월'!AY161+'9월'!AY161+'10월'!AY161+'11월'!AY161+'12월'!AY161</f>
        <v>0</v>
      </c>
      <c r="O195" s="908">
        <f>'1월'!AZ161+'2월'!AZ161+'3월'!AZ161+'4월'!AZ161+'5월'!AZ161+'6월'!AZ161+'7월'!AZ161+'8월'!AZ161+'9월'!AZ161+'10월'!AZ161+'11월'!AZ161+'12월'!AZ161</f>
        <v>0</v>
      </c>
      <c r="P195" s="908">
        <f>'1월'!BA161+'2월'!BA161+'3월'!BA161+'4월'!BA161+'5월'!BA161+'6월'!BA161+'7월'!BA161+'8월'!BA161+'9월'!BA161+'10월'!BA161+'11월'!BA161+'12월'!BA161</f>
        <v>0</v>
      </c>
      <c r="Q195" s="908">
        <f>'1월'!BB161+'2월'!BB161+'3월'!BB161+'4월'!BB161+'5월'!BB161+'6월'!BB161+'7월'!BB161+'8월'!BB161+'9월'!BB161+'10월'!BB161+'11월'!BB161+'12월'!BB161</f>
        <v>0</v>
      </c>
      <c r="R195" s="908">
        <f>'1월'!BC161+'2월'!BC161+'3월'!BC161+'4월'!BC161+'5월'!BC161+'6월'!BC161+'7월'!BC161+'8월'!BC161+'9월'!BC161+'10월'!BC161+'11월'!BC161+'12월'!BC161</f>
        <v>0</v>
      </c>
      <c r="S195" s="908">
        <f>'1월'!BD161+'2월'!BD161+'3월'!BD161+'4월'!BD161+'5월'!BD161+'6월'!BD161+'7월'!BD161+'8월'!BD161+'9월'!BD161+'10월'!BD161+'11월'!BD161+'12월'!BD161</f>
        <v>0</v>
      </c>
      <c r="T195" s="908">
        <f>'1월'!BE161+'2월'!BE161+'3월'!BE161+'4월'!BE161+'5월'!BE161+'6월'!BE161+'7월'!BE161+'8월'!BE161+'9월'!BE161+'10월'!BE161+'11월'!BE161+'12월'!BE161</f>
        <v>0</v>
      </c>
      <c r="U195" s="908">
        <f t="shared" si="11"/>
        <v>0</v>
      </c>
    </row>
    <row r="196" spans="1:21" hidden="1">
      <c r="A196" s="244" t="s">
        <v>543</v>
      </c>
      <c r="B196" s="908">
        <f>'1월'!AM162+'2월'!AM162+'3월'!AM162+'4월'!AM162+'5월'!AM162+'6월'!AM162+'7월'!AM162+'8월'!AM162+'9월'!AM162+'10월'!AM162+'11월'!AM162+'12월'!AM162</f>
        <v>1</v>
      </c>
      <c r="C196" s="908">
        <f>'1월'!AN162+'2월'!AN162+'3월'!AN162+'4월'!AN162+'5월'!AN162+'6월'!AN162+'7월'!AN162+'8월'!AN162+'9월'!AN162+'10월'!AN162+'11월'!AN162+'12월'!AN162</f>
        <v>0</v>
      </c>
      <c r="D196" s="908">
        <f>'1월'!AO162+'2월'!AO162+'3월'!AO162+'4월'!AO162+'5월'!AO162+'6월'!AO162+'7월'!AO162+'8월'!AO162+'9월'!AO162+'10월'!AO162+'11월'!AO162+'12월'!AO162</f>
        <v>0</v>
      </c>
      <c r="E196" s="908">
        <f>'1월'!AP162+'2월'!AP162+'3월'!AP162+'4월'!AP162+'5월'!AP162+'6월'!AP162+'7월'!AP162+'8월'!AP162+'9월'!AP162+'10월'!AP162+'11월'!AP162+'12월'!AP162</f>
        <v>0</v>
      </c>
      <c r="F196" s="908">
        <f>'1월'!AQ162+'2월'!AQ162+'3월'!AQ162+'4월'!AQ162+'5월'!AQ162+'6월'!AQ162+'7월'!AQ162+'8월'!AQ162+'9월'!AQ162+'10월'!AQ162+'11월'!AQ162+'12월'!AQ162</f>
        <v>2</v>
      </c>
      <c r="G196" s="908">
        <f>'1월'!AR162+'2월'!AR162+'3월'!AR162+'4월'!AR162+'5월'!AR162+'6월'!AR162+'7월'!AR162+'8월'!AR162+'9월'!AR162+'10월'!AR162+'11월'!AR162+'12월'!AR162</f>
        <v>0</v>
      </c>
      <c r="H196" s="908">
        <f>'1월'!AS162+'2월'!AS162+'3월'!AS162+'4월'!AS162+'5월'!AS162+'6월'!AS162+'7월'!AS162+'8월'!AS162+'9월'!AS162+'10월'!AS162+'11월'!AS162+'12월'!AS162</f>
        <v>0</v>
      </c>
      <c r="I196" s="908">
        <f>'1월'!AT162+'2월'!AT162+'3월'!AT162+'4월'!AT162+'5월'!AT162+'6월'!AT162+'7월'!AT162+'8월'!AT162+'9월'!AT162+'10월'!AT162+'11월'!AT162+'12월'!AT162</f>
        <v>0</v>
      </c>
      <c r="J196" s="908">
        <f>'1월'!AU162+'2월'!AU162+'3월'!AU162+'4월'!AU162+'5월'!AU162+'6월'!AU162+'7월'!AU162+'8월'!AU162+'9월'!AU162+'10월'!AU162+'11월'!AU162+'12월'!AU162</f>
        <v>0</v>
      </c>
      <c r="K196" s="908">
        <f>'1월'!AV162+'2월'!AV162+'3월'!AV162+'4월'!AV162+'5월'!AV162+'6월'!AV162+'7월'!AV162+'8월'!AV162+'9월'!AV162+'10월'!AV162+'11월'!AV162+'12월'!AV162</f>
        <v>0</v>
      </c>
      <c r="L196" s="908">
        <f>'1월'!AW162+'2월'!AW162+'3월'!AW162+'4월'!AW162+'5월'!AW162+'6월'!AW162+'7월'!AW162+'8월'!AW162+'9월'!AW162+'10월'!AW162+'11월'!AW162+'12월'!AW162</f>
        <v>1</v>
      </c>
      <c r="M196" s="908">
        <f>'1월'!AX162+'2월'!AX162+'3월'!AX162+'4월'!AX162+'5월'!AX162+'6월'!AX162+'7월'!AX162+'8월'!AX162+'9월'!AX162+'10월'!AX162+'11월'!AX162+'12월'!AX162</f>
        <v>0</v>
      </c>
      <c r="N196" s="908">
        <f>'1월'!AY162+'2월'!AY162+'3월'!AY162+'4월'!AY162+'5월'!AY162+'6월'!AY162+'7월'!AY162+'8월'!AY162+'9월'!AY162+'10월'!AY162+'11월'!AY162+'12월'!AY162</f>
        <v>0</v>
      </c>
      <c r="O196" s="908">
        <f>'1월'!AZ162+'2월'!AZ162+'3월'!AZ162+'4월'!AZ162+'5월'!AZ162+'6월'!AZ162+'7월'!AZ162+'8월'!AZ162+'9월'!AZ162+'10월'!AZ162+'11월'!AZ162+'12월'!AZ162</f>
        <v>0</v>
      </c>
      <c r="P196" s="908">
        <f>'1월'!BA162+'2월'!BA162+'3월'!BA162+'4월'!BA162+'5월'!BA162+'6월'!BA162+'7월'!BA162+'8월'!BA162+'9월'!BA162+'10월'!BA162+'11월'!BA162+'12월'!BA162</f>
        <v>0</v>
      </c>
      <c r="Q196" s="908">
        <f>'1월'!BB162+'2월'!BB162+'3월'!BB162+'4월'!BB162+'5월'!BB162+'6월'!BB162+'7월'!BB162+'8월'!BB162+'9월'!BB162+'10월'!BB162+'11월'!BB162+'12월'!BB162</f>
        <v>0</v>
      </c>
      <c r="R196" s="908">
        <f>'1월'!BC162+'2월'!BC162+'3월'!BC162+'4월'!BC162+'5월'!BC162+'6월'!BC162+'7월'!BC162+'8월'!BC162+'9월'!BC162+'10월'!BC162+'11월'!BC162+'12월'!BC162</f>
        <v>0</v>
      </c>
      <c r="S196" s="908">
        <f>'1월'!BD162+'2월'!BD162+'3월'!BD162+'4월'!BD162+'5월'!BD162+'6월'!BD162+'7월'!BD162+'8월'!BD162+'9월'!BD162+'10월'!BD162+'11월'!BD162+'12월'!BD162</f>
        <v>0</v>
      </c>
      <c r="T196" s="908">
        <f>'1월'!BE162+'2월'!BE162+'3월'!BE162+'4월'!BE162+'5월'!BE162+'6월'!BE162+'7월'!BE162+'8월'!BE162+'9월'!BE162+'10월'!BE162+'11월'!BE162+'12월'!BE162</f>
        <v>0</v>
      </c>
      <c r="U196" s="908">
        <f t="shared" si="11"/>
        <v>4</v>
      </c>
    </row>
    <row r="197" spans="1:21" hidden="1">
      <c r="A197" s="244" t="s">
        <v>318</v>
      </c>
      <c r="B197" s="908">
        <f>'1월'!AM163+'2월'!AM163+'3월'!AM163+'4월'!AM163+'5월'!AM163+'6월'!AM163+'7월'!AM163+'8월'!AM163+'9월'!AM163+'10월'!AM163+'11월'!AM163+'12월'!AM163</f>
        <v>0</v>
      </c>
      <c r="C197" s="908">
        <f>'1월'!AN163+'2월'!AN163+'3월'!AN163+'4월'!AN163+'5월'!AN163+'6월'!AN163+'7월'!AN163+'8월'!AN163+'9월'!AN163+'10월'!AN163+'11월'!AN163+'12월'!AN163</f>
        <v>0</v>
      </c>
      <c r="D197" s="908">
        <f>'1월'!AO163+'2월'!AO163+'3월'!AO163+'4월'!AO163+'5월'!AO163+'6월'!AO163+'7월'!AO163+'8월'!AO163+'9월'!AO163+'10월'!AO163+'11월'!AO163+'12월'!AO163</f>
        <v>0</v>
      </c>
      <c r="E197" s="908">
        <f>'1월'!AP163+'2월'!AP163+'3월'!AP163+'4월'!AP163+'5월'!AP163+'6월'!AP163+'7월'!AP163+'8월'!AP163+'9월'!AP163+'10월'!AP163+'11월'!AP163+'12월'!AP163</f>
        <v>0</v>
      </c>
      <c r="F197" s="908">
        <f>'1월'!AQ163+'2월'!AQ163+'3월'!AQ163+'4월'!AQ163+'5월'!AQ163+'6월'!AQ163+'7월'!AQ163+'8월'!AQ163+'9월'!AQ163+'10월'!AQ163+'11월'!AQ163+'12월'!AQ163</f>
        <v>0</v>
      </c>
      <c r="G197" s="908">
        <f>'1월'!AR163+'2월'!AR163+'3월'!AR163+'4월'!AR163+'5월'!AR163+'6월'!AR163+'7월'!AR163+'8월'!AR163+'9월'!AR163+'10월'!AR163+'11월'!AR163+'12월'!AR163</f>
        <v>0</v>
      </c>
      <c r="H197" s="908">
        <f>'1월'!AS163+'2월'!AS163+'3월'!AS163+'4월'!AS163+'5월'!AS163+'6월'!AS163+'7월'!AS163+'8월'!AS163+'9월'!AS163+'10월'!AS163+'11월'!AS163+'12월'!AS163</f>
        <v>0</v>
      </c>
      <c r="I197" s="908">
        <f>'1월'!AT163+'2월'!AT163+'3월'!AT163+'4월'!AT163+'5월'!AT163+'6월'!AT163+'7월'!AT163+'8월'!AT163+'9월'!AT163+'10월'!AT163+'11월'!AT163+'12월'!AT163</f>
        <v>0</v>
      </c>
      <c r="J197" s="908">
        <f>'1월'!AU163+'2월'!AU163+'3월'!AU163+'4월'!AU163+'5월'!AU163+'6월'!AU163+'7월'!AU163+'8월'!AU163+'9월'!AU163+'10월'!AU163+'11월'!AU163+'12월'!AU163</f>
        <v>0</v>
      </c>
      <c r="K197" s="908">
        <f>'1월'!AV163+'2월'!AV163+'3월'!AV163+'4월'!AV163+'5월'!AV163+'6월'!AV163+'7월'!AV163+'8월'!AV163+'9월'!AV163+'10월'!AV163+'11월'!AV163+'12월'!AV163</f>
        <v>0</v>
      </c>
      <c r="L197" s="908">
        <f>'1월'!AW163+'2월'!AW163+'3월'!AW163+'4월'!AW163+'5월'!AW163+'6월'!AW163+'7월'!AW163+'8월'!AW163+'9월'!AW163+'10월'!AW163+'11월'!AW163+'12월'!AW163</f>
        <v>0</v>
      </c>
      <c r="M197" s="908">
        <f>'1월'!AX163+'2월'!AX163+'3월'!AX163+'4월'!AX163+'5월'!AX163+'6월'!AX163+'7월'!AX163+'8월'!AX163+'9월'!AX163+'10월'!AX163+'11월'!AX163+'12월'!AX163</f>
        <v>0</v>
      </c>
      <c r="N197" s="908">
        <f>'1월'!AY163+'2월'!AY163+'3월'!AY163+'4월'!AY163+'5월'!AY163+'6월'!AY163+'7월'!AY163+'8월'!AY163+'9월'!AY163+'10월'!AY163+'11월'!AY163+'12월'!AY163</f>
        <v>0</v>
      </c>
      <c r="O197" s="908">
        <f>'1월'!AZ163+'2월'!AZ163+'3월'!AZ163+'4월'!AZ163+'5월'!AZ163+'6월'!AZ163+'7월'!AZ163+'8월'!AZ163+'9월'!AZ163+'10월'!AZ163+'11월'!AZ163+'12월'!AZ163</f>
        <v>0</v>
      </c>
      <c r="P197" s="908">
        <f>'1월'!BA163+'2월'!BA163+'3월'!BA163+'4월'!BA163+'5월'!BA163+'6월'!BA163+'7월'!BA163+'8월'!BA163+'9월'!BA163+'10월'!BA163+'11월'!BA163+'12월'!BA163</f>
        <v>0</v>
      </c>
      <c r="Q197" s="908">
        <f>'1월'!BB163+'2월'!BB163+'3월'!BB163+'4월'!BB163+'5월'!BB163+'6월'!BB163+'7월'!BB163+'8월'!BB163+'9월'!BB163+'10월'!BB163+'11월'!BB163+'12월'!BB163</f>
        <v>0</v>
      </c>
      <c r="R197" s="908">
        <f>'1월'!BC163+'2월'!BC163+'3월'!BC163+'4월'!BC163+'5월'!BC163+'6월'!BC163+'7월'!BC163+'8월'!BC163+'9월'!BC163+'10월'!BC163+'11월'!BC163+'12월'!BC163</f>
        <v>0</v>
      </c>
      <c r="S197" s="908">
        <f>'1월'!BD163+'2월'!BD163+'3월'!BD163+'4월'!BD163+'5월'!BD163+'6월'!BD163+'7월'!BD163+'8월'!BD163+'9월'!BD163+'10월'!BD163+'11월'!BD163+'12월'!BD163</f>
        <v>0</v>
      </c>
      <c r="T197" s="908">
        <f>'1월'!BE163+'2월'!BE163+'3월'!BE163+'4월'!BE163+'5월'!BE163+'6월'!BE163+'7월'!BE163+'8월'!BE163+'9월'!BE163+'10월'!BE163+'11월'!BE163+'12월'!BE163</f>
        <v>0</v>
      </c>
      <c r="U197" s="908">
        <f t="shared" si="11"/>
        <v>0</v>
      </c>
    </row>
    <row r="198" spans="1:21" hidden="1">
      <c r="A198" s="244" t="s">
        <v>319</v>
      </c>
      <c r="B198" s="908">
        <f>'1월'!AM164+'2월'!AM164+'3월'!AM164+'4월'!AM164+'5월'!AM164+'6월'!AM164+'7월'!AM164+'8월'!AM164+'9월'!AM164+'10월'!AM164+'11월'!AM164+'12월'!AM164</f>
        <v>0</v>
      </c>
      <c r="C198" s="908">
        <f>'1월'!AN164+'2월'!AN164+'3월'!AN164+'4월'!AN164+'5월'!AN164+'6월'!AN164+'7월'!AN164+'8월'!AN164+'9월'!AN164+'10월'!AN164+'11월'!AN164+'12월'!AN164</f>
        <v>0</v>
      </c>
      <c r="D198" s="908">
        <f>'1월'!AO164+'2월'!AO164+'3월'!AO164+'4월'!AO164+'5월'!AO164+'6월'!AO164+'7월'!AO164+'8월'!AO164+'9월'!AO164+'10월'!AO164+'11월'!AO164+'12월'!AO164</f>
        <v>0</v>
      </c>
      <c r="E198" s="908">
        <f>'1월'!AP164+'2월'!AP164+'3월'!AP164+'4월'!AP164+'5월'!AP164+'6월'!AP164+'7월'!AP164+'8월'!AP164+'9월'!AP164+'10월'!AP164+'11월'!AP164+'12월'!AP164</f>
        <v>0</v>
      </c>
      <c r="F198" s="908">
        <f>'1월'!AQ164+'2월'!AQ164+'3월'!AQ164+'4월'!AQ164+'5월'!AQ164+'6월'!AQ164+'7월'!AQ164+'8월'!AQ164+'9월'!AQ164+'10월'!AQ164+'11월'!AQ164+'12월'!AQ164</f>
        <v>0</v>
      </c>
      <c r="G198" s="908">
        <f>'1월'!AR164+'2월'!AR164+'3월'!AR164+'4월'!AR164+'5월'!AR164+'6월'!AR164+'7월'!AR164+'8월'!AR164+'9월'!AR164+'10월'!AR164+'11월'!AR164+'12월'!AR164</f>
        <v>0</v>
      </c>
      <c r="H198" s="908">
        <f>'1월'!AS164+'2월'!AS164+'3월'!AS164+'4월'!AS164+'5월'!AS164+'6월'!AS164+'7월'!AS164+'8월'!AS164+'9월'!AS164+'10월'!AS164+'11월'!AS164+'12월'!AS164</f>
        <v>0</v>
      </c>
      <c r="I198" s="908">
        <f>'1월'!AT164+'2월'!AT164+'3월'!AT164+'4월'!AT164+'5월'!AT164+'6월'!AT164+'7월'!AT164+'8월'!AT164+'9월'!AT164+'10월'!AT164+'11월'!AT164+'12월'!AT164</f>
        <v>0</v>
      </c>
      <c r="J198" s="908">
        <f>'1월'!AU164+'2월'!AU164+'3월'!AU164+'4월'!AU164+'5월'!AU164+'6월'!AU164+'7월'!AU164+'8월'!AU164+'9월'!AU164+'10월'!AU164+'11월'!AU164+'12월'!AU164</f>
        <v>0</v>
      </c>
      <c r="K198" s="908">
        <f>'1월'!AV164+'2월'!AV164+'3월'!AV164+'4월'!AV164+'5월'!AV164+'6월'!AV164+'7월'!AV164+'8월'!AV164+'9월'!AV164+'10월'!AV164+'11월'!AV164+'12월'!AV164</f>
        <v>0</v>
      </c>
      <c r="L198" s="908">
        <f>'1월'!AW164+'2월'!AW164+'3월'!AW164+'4월'!AW164+'5월'!AW164+'6월'!AW164+'7월'!AW164+'8월'!AW164+'9월'!AW164+'10월'!AW164+'11월'!AW164+'12월'!AW164</f>
        <v>0</v>
      </c>
      <c r="M198" s="908">
        <f>'1월'!AX164+'2월'!AX164+'3월'!AX164+'4월'!AX164+'5월'!AX164+'6월'!AX164+'7월'!AX164+'8월'!AX164+'9월'!AX164+'10월'!AX164+'11월'!AX164+'12월'!AX164</f>
        <v>0</v>
      </c>
      <c r="N198" s="908">
        <f>'1월'!AY164+'2월'!AY164+'3월'!AY164+'4월'!AY164+'5월'!AY164+'6월'!AY164+'7월'!AY164+'8월'!AY164+'9월'!AY164+'10월'!AY164+'11월'!AY164+'12월'!AY164</f>
        <v>0</v>
      </c>
      <c r="O198" s="908">
        <f>'1월'!AZ164+'2월'!AZ164+'3월'!AZ164+'4월'!AZ164+'5월'!AZ164+'6월'!AZ164+'7월'!AZ164+'8월'!AZ164+'9월'!AZ164+'10월'!AZ164+'11월'!AZ164+'12월'!AZ164</f>
        <v>0</v>
      </c>
      <c r="P198" s="908">
        <f>'1월'!BA164+'2월'!BA164+'3월'!BA164+'4월'!BA164+'5월'!BA164+'6월'!BA164+'7월'!BA164+'8월'!BA164+'9월'!BA164+'10월'!BA164+'11월'!BA164+'12월'!BA164</f>
        <v>0</v>
      </c>
      <c r="Q198" s="908">
        <f>'1월'!BB164+'2월'!BB164+'3월'!BB164+'4월'!BB164+'5월'!BB164+'6월'!BB164+'7월'!BB164+'8월'!BB164+'9월'!BB164+'10월'!BB164+'11월'!BB164+'12월'!BB164</f>
        <v>0</v>
      </c>
      <c r="R198" s="908">
        <f>'1월'!BC164+'2월'!BC164+'3월'!BC164+'4월'!BC164+'5월'!BC164+'6월'!BC164+'7월'!BC164+'8월'!BC164+'9월'!BC164+'10월'!BC164+'11월'!BC164+'12월'!BC164</f>
        <v>0</v>
      </c>
      <c r="S198" s="908">
        <f>'1월'!BD164+'2월'!BD164+'3월'!BD164+'4월'!BD164+'5월'!BD164+'6월'!BD164+'7월'!BD164+'8월'!BD164+'9월'!BD164+'10월'!BD164+'11월'!BD164+'12월'!BD164</f>
        <v>0</v>
      </c>
      <c r="T198" s="908">
        <f>'1월'!BE164+'2월'!BE164+'3월'!BE164+'4월'!BE164+'5월'!BE164+'6월'!BE164+'7월'!BE164+'8월'!BE164+'9월'!BE164+'10월'!BE164+'11월'!BE164+'12월'!BE164</f>
        <v>0</v>
      </c>
      <c r="U198" s="908">
        <f t="shared" si="11"/>
        <v>0</v>
      </c>
    </row>
    <row r="199" spans="1:21" hidden="1">
      <c r="A199" s="288" t="s">
        <v>358</v>
      </c>
      <c r="B199" s="908">
        <f>'1월'!AM165+'2월'!AM165+'3월'!AM165+'4월'!AM165+'5월'!AM165+'6월'!AM165+'7월'!AM165+'8월'!AM165+'9월'!AM165+'10월'!AM165+'11월'!AM165+'12월'!AM165</f>
        <v>0</v>
      </c>
      <c r="C199" s="908">
        <f>'1월'!AN165+'2월'!AN165+'3월'!AN165+'4월'!AN165+'5월'!AN165+'6월'!AN165+'7월'!AN165+'8월'!AN165+'9월'!AN165+'10월'!AN165+'11월'!AN165+'12월'!AN165</f>
        <v>0</v>
      </c>
      <c r="D199" s="908">
        <f>'1월'!AO165+'2월'!AO165+'3월'!AO165+'4월'!AO165+'5월'!AO165+'6월'!AO165+'7월'!AO165+'8월'!AO165+'9월'!AO165+'10월'!AO165+'11월'!AO165+'12월'!AO165</f>
        <v>0</v>
      </c>
      <c r="E199" s="908">
        <f>'1월'!AP165+'2월'!AP165+'3월'!AP165+'4월'!AP165+'5월'!AP165+'6월'!AP165+'7월'!AP165+'8월'!AP165+'9월'!AP165+'10월'!AP165+'11월'!AP165+'12월'!AP165</f>
        <v>0</v>
      </c>
      <c r="F199" s="908">
        <f>'1월'!AQ165+'2월'!AQ165+'3월'!AQ165+'4월'!AQ165+'5월'!AQ165+'6월'!AQ165+'7월'!AQ165+'8월'!AQ165+'9월'!AQ165+'10월'!AQ165+'11월'!AQ165+'12월'!AQ165</f>
        <v>0</v>
      </c>
      <c r="G199" s="908">
        <f>'1월'!AR165+'2월'!AR165+'3월'!AR165+'4월'!AR165+'5월'!AR165+'6월'!AR165+'7월'!AR165+'8월'!AR165+'9월'!AR165+'10월'!AR165+'11월'!AR165+'12월'!AR165</f>
        <v>0</v>
      </c>
      <c r="H199" s="908">
        <f>'1월'!AS165+'2월'!AS165+'3월'!AS165+'4월'!AS165+'5월'!AS165+'6월'!AS165+'7월'!AS165+'8월'!AS165+'9월'!AS165+'10월'!AS165+'11월'!AS165+'12월'!AS165</f>
        <v>0</v>
      </c>
      <c r="I199" s="908">
        <f>'1월'!AT165+'2월'!AT165+'3월'!AT165+'4월'!AT165+'5월'!AT165+'6월'!AT165+'7월'!AT165+'8월'!AT165+'9월'!AT165+'10월'!AT165+'11월'!AT165+'12월'!AT165</f>
        <v>0</v>
      </c>
      <c r="J199" s="908">
        <f>'1월'!AU165+'2월'!AU165+'3월'!AU165+'4월'!AU165+'5월'!AU165+'6월'!AU165+'7월'!AU165+'8월'!AU165+'9월'!AU165+'10월'!AU165+'11월'!AU165+'12월'!AU165</f>
        <v>0</v>
      </c>
      <c r="K199" s="908">
        <f>'1월'!AV165+'2월'!AV165+'3월'!AV165+'4월'!AV165+'5월'!AV165+'6월'!AV165+'7월'!AV165+'8월'!AV165+'9월'!AV165+'10월'!AV165+'11월'!AV165+'12월'!AV165</f>
        <v>0</v>
      </c>
      <c r="L199" s="908">
        <f>'1월'!AW165+'2월'!AW165+'3월'!AW165+'4월'!AW165+'5월'!AW165+'6월'!AW165+'7월'!AW165+'8월'!AW165+'9월'!AW165+'10월'!AW165+'11월'!AW165+'12월'!AW165</f>
        <v>0</v>
      </c>
      <c r="M199" s="908">
        <f>'1월'!AX165+'2월'!AX165+'3월'!AX165+'4월'!AX165+'5월'!AX165+'6월'!AX165+'7월'!AX165+'8월'!AX165+'9월'!AX165+'10월'!AX165+'11월'!AX165+'12월'!AX165</f>
        <v>0</v>
      </c>
      <c r="N199" s="908">
        <f>'1월'!AY165+'2월'!AY165+'3월'!AY165+'4월'!AY165+'5월'!AY165+'6월'!AY165+'7월'!AY165+'8월'!AY165+'9월'!AY165+'10월'!AY165+'11월'!AY165+'12월'!AY165</f>
        <v>0</v>
      </c>
      <c r="O199" s="908">
        <f>'1월'!AZ165+'2월'!AZ165+'3월'!AZ165+'4월'!AZ165+'5월'!AZ165+'6월'!AZ165+'7월'!AZ165+'8월'!AZ165+'9월'!AZ165+'10월'!AZ165+'11월'!AZ165+'12월'!AZ165</f>
        <v>0</v>
      </c>
      <c r="P199" s="908">
        <f>'1월'!BA165+'2월'!BA165+'3월'!BA165+'4월'!BA165+'5월'!BA165+'6월'!BA165+'7월'!BA165+'8월'!BA165+'9월'!BA165+'10월'!BA165+'11월'!BA165+'12월'!BA165</f>
        <v>0</v>
      </c>
      <c r="Q199" s="908">
        <f>'1월'!BB165+'2월'!BB165+'3월'!BB165+'4월'!BB165+'5월'!BB165+'6월'!BB165+'7월'!BB165+'8월'!BB165+'9월'!BB165+'10월'!BB165+'11월'!BB165+'12월'!BB165</f>
        <v>0</v>
      </c>
      <c r="R199" s="908">
        <f>'1월'!BC165+'2월'!BC165+'3월'!BC165+'4월'!BC165+'5월'!BC165+'6월'!BC165+'7월'!BC165+'8월'!BC165+'9월'!BC165+'10월'!BC165+'11월'!BC165+'12월'!BC165</f>
        <v>0</v>
      </c>
      <c r="S199" s="908">
        <f>'1월'!BD165+'2월'!BD165+'3월'!BD165+'4월'!BD165+'5월'!BD165+'6월'!BD165+'7월'!BD165+'8월'!BD165+'9월'!BD165+'10월'!BD165+'11월'!BD165+'12월'!BD165</f>
        <v>0</v>
      </c>
      <c r="T199" s="908">
        <f>'1월'!BE165+'2월'!BE165+'3월'!BE165+'4월'!BE165+'5월'!BE165+'6월'!BE165+'7월'!BE165+'8월'!BE165+'9월'!BE165+'10월'!BE165+'11월'!BE165+'12월'!BE165</f>
        <v>0</v>
      </c>
      <c r="U199" s="908">
        <f t="shared" si="11"/>
        <v>0</v>
      </c>
    </row>
    <row r="200" spans="1:21" hidden="1">
      <c r="A200" s="244" t="s">
        <v>320</v>
      </c>
      <c r="B200" s="908">
        <f>'1월'!AM166+'2월'!AM166+'3월'!AM166+'4월'!AM166+'5월'!AM166+'6월'!AM166+'7월'!AM166+'8월'!AM166+'9월'!AM166+'10월'!AM166+'11월'!AM166+'12월'!AM166</f>
        <v>0</v>
      </c>
      <c r="C200" s="908">
        <f>'1월'!AN166+'2월'!AN166+'3월'!AN166+'4월'!AN166+'5월'!AN166+'6월'!AN166+'7월'!AN166+'8월'!AN166+'9월'!AN166+'10월'!AN166+'11월'!AN166+'12월'!AN166</f>
        <v>0</v>
      </c>
      <c r="D200" s="908">
        <f>'1월'!AO166+'2월'!AO166+'3월'!AO166+'4월'!AO166+'5월'!AO166+'6월'!AO166+'7월'!AO166+'8월'!AO166+'9월'!AO166+'10월'!AO166+'11월'!AO166+'12월'!AO166</f>
        <v>0</v>
      </c>
      <c r="E200" s="908">
        <f>'1월'!AP166+'2월'!AP166+'3월'!AP166+'4월'!AP166+'5월'!AP166+'6월'!AP166+'7월'!AP166+'8월'!AP166+'9월'!AP166+'10월'!AP166+'11월'!AP166+'12월'!AP166</f>
        <v>0</v>
      </c>
      <c r="F200" s="908">
        <f>'1월'!AQ166+'2월'!AQ166+'3월'!AQ166+'4월'!AQ166+'5월'!AQ166+'6월'!AQ166+'7월'!AQ166+'8월'!AQ166+'9월'!AQ166+'10월'!AQ166+'11월'!AQ166+'12월'!AQ166</f>
        <v>0</v>
      </c>
      <c r="G200" s="908">
        <f>'1월'!AR166+'2월'!AR166+'3월'!AR166+'4월'!AR166+'5월'!AR166+'6월'!AR166+'7월'!AR166+'8월'!AR166+'9월'!AR166+'10월'!AR166+'11월'!AR166+'12월'!AR166</f>
        <v>0</v>
      </c>
      <c r="H200" s="908">
        <f>'1월'!AS166+'2월'!AS166+'3월'!AS166+'4월'!AS166+'5월'!AS166+'6월'!AS166+'7월'!AS166+'8월'!AS166+'9월'!AS166+'10월'!AS166+'11월'!AS166+'12월'!AS166</f>
        <v>0</v>
      </c>
      <c r="I200" s="908">
        <f>'1월'!AT166+'2월'!AT166+'3월'!AT166+'4월'!AT166+'5월'!AT166+'6월'!AT166+'7월'!AT166+'8월'!AT166+'9월'!AT166+'10월'!AT166+'11월'!AT166+'12월'!AT166</f>
        <v>0</v>
      </c>
      <c r="J200" s="908">
        <f>'1월'!AU166+'2월'!AU166+'3월'!AU166+'4월'!AU166+'5월'!AU166+'6월'!AU166+'7월'!AU166+'8월'!AU166+'9월'!AU166+'10월'!AU166+'11월'!AU166+'12월'!AU166</f>
        <v>0</v>
      </c>
      <c r="K200" s="908">
        <f>'1월'!AV166+'2월'!AV166+'3월'!AV166+'4월'!AV166+'5월'!AV166+'6월'!AV166+'7월'!AV166+'8월'!AV166+'9월'!AV166+'10월'!AV166+'11월'!AV166+'12월'!AV166</f>
        <v>0</v>
      </c>
      <c r="L200" s="908">
        <f>'1월'!AW166+'2월'!AW166+'3월'!AW166+'4월'!AW166+'5월'!AW166+'6월'!AW166+'7월'!AW166+'8월'!AW166+'9월'!AW166+'10월'!AW166+'11월'!AW166+'12월'!AW166</f>
        <v>0</v>
      </c>
      <c r="M200" s="908">
        <f>'1월'!AX166+'2월'!AX166+'3월'!AX166+'4월'!AX166+'5월'!AX166+'6월'!AX166+'7월'!AX166+'8월'!AX166+'9월'!AX166+'10월'!AX166+'11월'!AX166+'12월'!AX166</f>
        <v>0</v>
      </c>
      <c r="N200" s="908">
        <f>'1월'!AY166+'2월'!AY166+'3월'!AY166+'4월'!AY166+'5월'!AY166+'6월'!AY166+'7월'!AY166+'8월'!AY166+'9월'!AY166+'10월'!AY166+'11월'!AY166+'12월'!AY166</f>
        <v>0</v>
      </c>
      <c r="O200" s="908">
        <f>'1월'!AZ166+'2월'!AZ166+'3월'!AZ166+'4월'!AZ166+'5월'!AZ166+'6월'!AZ166+'7월'!AZ166+'8월'!AZ166+'9월'!AZ166+'10월'!AZ166+'11월'!AZ166+'12월'!AZ166</f>
        <v>0</v>
      </c>
      <c r="P200" s="908">
        <f>'1월'!BA166+'2월'!BA166+'3월'!BA166+'4월'!BA166+'5월'!BA166+'6월'!BA166+'7월'!BA166+'8월'!BA166+'9월'!BA166+'10월'!BA166+'11월'!BA166+'12월'!BA166</f>
        <v>0</v>
      </c>
      <c r="Q200" s="908">
        <f>'1월'!BB166+'2월'!BB166+'3월'!BB166+'4월'!BB166+'5월'!BB166+'6월'!BB166+'7월'!BB166+'8월'!BB166+'9월'!BB166+'10월'!BB166+'11월'!BB166+'12월'!BB166</f>
        <v>0</v>
      </c>
      <c r="R200" s="908">
        <f>'1월'!BC166+'2월'!BC166+'3월'!BC166+'4월'!BC166+'5월'!BC166+'6월'!BC166+'7월'!BC166+'8월'!BC166+'9월'!BC166+'10월'!BC166+'11월'!BC166+'12월'!BC166</f>
        <v>0</v>
      </c>
      <c r="S200" s="908">
        <f>'1월'!BD166+'2월'!BD166+'3월'!BD166+'4월'!BD166+'5월'!BD166+'6월'!BD166+'7월'!BD166+'8월'!BD166+'9월'!BD166+'10월'!BD166+'11월'!BD166+'12월'!BD166</f>
        <v>0</v>
      </c>
      <c r="T200" s="908">
        <f>'1월'!BE166+'2월'!BE166+'3월'!BE166+'4월'!BE166+'5월'!BE166+'6월'!BE166+'7월'!BE166+'8월'!BE166+'9월'!BE166+'10월'!BE166+'11월'!BE166+'12월'!BE166</f>
        <v>0</v>
      </c>
      <c r="U200" s="908">
        <f t="shared" si="11"/>
        <v>0</v>
      </c>
    </row>
    <row r="201" spans="1:21" hidden="1">
      <c r="A201" s="244" t="s">
        <v>321</v>
      </c>
      <c r="B201" s="908">
        <f>'1월'!AM167+'2월'!AM167+'3월'!AM167+'4월'!AM167+'5월'!AM167+'6월'!AM167+'7월'!AM167+'8월'!AM167+'9월'!AM167+'10월'!AM167+'11월'!AM167+'12월'!AM167</f>
        <v>0</v>
      </c>
      <c r="C201" s="908">
        <f>'1월'!AN167+'2월'!AN167+'3월'!AN167+'4월'!AN167+'5월'!AN167+'6월'!AN167+'7월'!AN167+'8월'!AN167+'9월'!AN167+'10월'!AN167+'11월'!AN167+'12월'!AN167</f>
        <v>0</v>
      </c>
      <c r="D201" s="908">
        <f>'1월'!AO167+'2월'!AO167+'3월'!AO167+'4월'!AO167+'5월'!AO167+'6월'!AO167+'7월'!AO167+'8월'!AO167+'9월'!AO167+'10월'!AO167+'11월'!AO167+'12월'!AO167</f>
        <v>0</v>
      </c>
      <c r="E201" s="908">
        <f>'1월'!AP167+'2월'!AP167+'3월'!AP167+'4월'!AP167+'5월'!AP167+'6월'!AP167+'7월'!AP167+'8월'!AP167+'9월'!AP167+'10월'!AP167+'11월'!AP167+'12월'!AP167</f>
        <v>0</v>
      </c>
      <c r="F201" s="908">
        <f>'1월'!AQ167+'2월'!AQ167+'3월'!AQ167+'4월'!AQ167+'5월'!AQ167+'6월'!AQ167+'7월'!AQ167+'8월'!AQ167+'9월'!AQ167+'10월'!AQ167+'11월'!AQ167+'12월'!AQ167</f>
        <v>0</v>
      </c>
      <c r="G201" s="908">
        <f>'1월'!AR167+'2월'!AR167+'3월'!AR167+'4월'!AR167+'5월'!AR167+'6월'!AR167+'7월'!AR167+'8월'!AR167+'9월'!AR167+'10월'!AR167+'11월'!AR167+'12월'!AR167</f>
        <v>0</v>
      </c>
      <c r="H201" s="908">
        <f>'1월'!AS167+'2월'!AS167+'3월'!AS167+'4월'!AS167+'5월'!AS167+'6월'!AS167+'7월'!AS167+'8월'!AS167+'9월'!AS167+'10월'!AS167+'11월'!AS167+'12월'!AS167</f>
        <v>0</v>
      </c>
      <c r="I201" s="908">
        <f>'1월'!AT167+'2월'!AT167+'3월'!AT167+'4월'!AT167+'5월'!AT167+'6월'!AT167+'7월'!AT167+'8월'!AT167+'9월'!AT167+'10월'!AT167+'11월'!AT167+'12월'!AT167</f>
        <v>0</v>
      </c>
      <c r="J201" s="908">
        <f>'1월'!AU167+'2월'!AU167+'3월'!AU167+'4월'!AU167+'5월'!AU167+'6월'!AU167+'7월'!AU167+'8월'!AU167+'9월'!AU167+'10월'!AU167+'11월'!AU167+'12월'!AU167</f>
        <v>0</v>
      </c>
      <c r="K201" s="908">
        <f>'1월'!AV167+'2월'!AV167+'3월'!AV167+'4월'!AV167+'5월'!AV167+'6월'!AV167+'7월'!AV167+'8월'!AV167+'9월'!AV167+'10월'!AV167+'11월'!AV167+'12월'!AV167</f>
        <v>0</v>
      </c>
      <c r="L201" s="908">
        <f>'1월'!AW167+'2월'!AW167+'3월'!AW167+'4월'!AW167+'5월'!AW167+'6월'!AW167+'7월'!AW167+'8월'!AW167+'9월'!AW167+'10월'!AW167+'11월'!AW167+'12월'!AW167</f>
        <v>0</v>
      </c>
      <c r="M201" s="908">
        <f>'1월'!AX167+'2월'!AX167+'3월'!AX167+'4월'!AX167+'5월'!AX167+'6월'!AX167+'7월'!AX167+'8월'!AX167+'9월'!AX167+'10월'!AX167+'11월'!AX167+'12월'!AX167</f>
        <v>0</v>
      </c>
      <c r="N201" s="908">
        <f>'1월'!AY167+'2월'!AY167+'3월'!AY167+'4월'!AY167+'5월'!AY167+'6월'!AY167+'7월'!AY167+'8월'!AY167+'9월'!AY167+'10월'!AY167+'11월'!AY167+'12월'!AY167</f>
        <v>0</v>
      </c>
      <c r="O201" s="908">
        <f>'1월'!AZ167+'2월'!AZ167+'3월'!AZ167+'4월'!AZ167+'5월'!AZ167+'6월'!AZ167+'7월'!AZ167+'8월'!AZ167+'9월'!AZ167+'10월'!AZ167+'11월'!AZ167+'12월'!AZ167</f>
        <v>0</v>
      </c>
      <c r="P201" s="908">
        <f>'1월'!BA167+'2월'!BA167+'3월'!BA167+'4월'!BA167+'5월'!BA167+'6월'!BA167+'7월'!BA167+'8월'!BA167+'9월'!BA167+'10월'!BA167+'11월'!BA167+'12월'!BA167</f>
        <v>0</v>
      </c>
      <c r="Q201" s="908">
        <f>'1월'!BB167+'2월'!BB167+'3월'!BB167+'4월'!BB167+'5월'!BB167+'6월'!BB167+'7월'!BB167+'8월'!BB167+'9월'!BB167+'10월'!BB167+'11월'!BB167+'12월'!BB167</f>
        <v>0</v>
      </c>
      <c r="R201" s="908">
        <f>'1월'!BC167+'2월'!BC167+'3월'!BC167+'4월'!BC167+'5월'!BC167+'6월'!BC167+'7월'!BC167+'8월'!BC167+'9월'!BC167+'10월'!BC167+'11월'!BC167+'12월'!BC167</f>
        <v>0</v>
      </c>
      <c r="S201" s="908">
        <f>'1월'!BD167+'2월'!BD167+'3월'!BD167+'4월'!BD167+'5월'!BD167+'6월'!BD167+'7월'!BD167+'8월'!BD167+'9월'!BD167+'10월'!BD167+'11월'!BD167+'12월'!BD167</f>
        <v>0</v>
      </c>
      <c r="T201" s="908">
        <f>'1월'!BE167+'2월'!BE167+'3월'!BE167+'4월'!BE167+'5월'!BE167+'6월'!BE167+'7월'!BE167+'8월'!BE167+'9월'!BE167+'10월'!BE167+'11월'!BE167+'12월'!BE167</f>
        <v>0</v>
      </c>
      <c r="U201" s="908">
        <f t="shared" si="11"/>
        <v>0</v>
      </c>
    </row>
    <row r="202" spans="1:21" hidden="1">
      <c r="A202" s="244" t="s">
        <v>1023</v>
      </c>
      <c r="B202" s="908">
        <f>'1월'!AM168+'2월'!AM168+'3월'!AM168+'4월'!AM168+'5월'!AM168+'6월'!AM168+'7월'!AM168+'8월'!AM168+'9월'!AM168+'10월'!AM168+'11월'!AM168+'12월'!AM168</f>
        <v>0</v>
      </c>
      <c r="C202" s="908">
        <f>'1월'!AN168+'2월'!AN168+'3월'!AN168+'4월'!AN168+'5월'!AN168+'6월'!AN168+'7월'!AN168+'8월'!AN168+'9월'!AN168+'10월'!AN168+'11월'!AN168+'12월'!AN168</f>
        <v>0</v>
      </c>
      <c r="D202" s="908">
        <f>'1월'!AO168+'2월'!AO168+'3월'!AO168+'4월'!AO168+'5월'!AO168+'6월'!AO168+'7월'!AO168+'8월'!AO168+'9월'!AO168+'10월'!AO168+'11월'!AO168+'12월'!AO168</f>
        <v>0</v>
      </c>
      <c r="E202" s="908">
        <f>'1월'!AP168+'2월'!AP168+'3월'!AP168+'4월'!AP168+'5월'!AP168+'6월'!AP168+'7월'!AP168+'8월'!AP168+'9월'!AP168+'10월'!AP168+'11월'!AP168+'12월'!AP168</f>
        <v>0</v>
      </c>
      <c r="F202" s="908">
        <f>'1월'!AQ168+'2월'!AQ168+'3월'!AQ168+'4월'!AQ168+'5월'!AQ168+'6월'!AQ168+'7월'!AQ168+'8월'!AQ168+'9월'!AQ168+'10월'!AQ168+'11월'!AQ168+'12월'!AQ168</f>
        <v>0</v>
      </c>
      <c r="G202" s="908">
        <f>'1월'!AR168+'2월'!AR168+'3월'!AR168+'4월'!AR168+'5월'!AR168+'6월'!AR168+'7월'!AR168+'8월'!AR168+'9월'!AR168+'10월'!AR168+'11월'!AR168+'12월'!AR168</f>
        <v>0</v>
      </c>
      <c r="H202" s="908">
        <f>'1월'!AS168+'2월'!AS168+'3월'!AS168+'4월'!AS168+'5월'!AS168+'6월'!AS168+'7월'!AS168+'8월'!AS168+'9월'!AS168+'10월'!AS168+'11월'!AS168+'12월'!AS168</f>
        <v>0</v>
      </c>
      <c r="I202" s="908">
        <f>'1월'!AT168+'2월'!AT168+'3월'!AT168+'4월'!AT168+'5월'!AT168+'6월'!AT168+'7월'!AT168+'8월'!AT168+'9월'!AT168+'10월'!AT168+'11월'!AT168+'12월'!AT168</f>
        <v>0</v>
      </c>
      <c r="J202" s="908">
        <f>'1월'!AU168+'2월'!AU168+'3월'!AU168+'4월'!AU168+'5월'!AU168+'6월'!AU168+'7월'!AU168+'8월'!AU168+'9월'!AU168+'10월'!AU168+'11월'!AU168+'12월'!AU168</f>
        <v>0</v>
      </c>
      <c r="K202" s="908">
        <f>'1월'!AV168+'2월'!AV168+'3월'!AV168+'4월'!AV168+'5월'!AV168+'6월'!AV168+'7월'!AV168+'8월'!AV168+'9월'!AV168+'10월'!AV168+'11월'!AV168+'12월'!AV168</f>
        <v>0</v>
      </c>
      <c r="L202" s="908">
        <f>'1월'!AW168+'2월'!AW168+'3월'!AW168+'4월'!AW168+'5월'!AW168+'6월'!AW168+'7월'!AW168+'8월'!AW168+'9월'!AW168+'10월'!AW168+'11월'!AW168+'12월'!AW168</f>
        <v>1</v>
      </c>
      <c r="M202" s="908">
        <f>'1월'!AX168+'2월'!AX168+'3월'!AX168+'4월'!AX168+'5월'!AX168+'6월'!AX168+'7월'!AX168+'8월'!AX168+'9월'!AX168+'10월'!AX168+'11월'!AX168+'12월'!AX168</f>
        <v>0</v>
      </c>
      <c r="N202" s="908">
        <f>'1월'!AY168+'2월'!AY168+'3월'!AY168+'4월'!AY168+'5월'!AY168+'6월'!AY168+'7월'!AY168+'8월'!AY168+'9월'!AY168+'10월'!AY168+'11월'!AY168+'12월'!AY168</f>
        <v>0</v>
      </c>
      <c r="O202" s="908">
        <f>'1월'!AZ168+'2월'!AZ168+'3월'!AZ168+'4월'!AZ168+'5월'!AZ168+'6월'!AZ168+'7월'!AZ168+'8월'!AZ168+'9월'!AZ168+'10월'!AZ168+'11월'!AZ168+'12월'!AZ168</f>
        <v>0</v>
      </c>
      <c r="P202" s="908">
        <f>'1월'!BA168+'2월'!BA168+'3월'!BA168+'4월'!BA168+'5월'!BA168+'6월'!BA168+'7월'!BA168+'8월'!BA168+'9월'!BA168+'10월'!BA168+'11월'!BA168+'12월'!BA168</f>
        <v>0</v>
      </c>
      <c r="Q202" s="908">
        <f>'1월'!BB168+'2월'!BB168+'3월'!BB168+'4월'!BB168+'5월'!BB168+'6월'!BB168+'7월'!BB168+'8월'!BB168+'9월'!BB168+'10월'!BB168+'11월'!BB168+'12월'!BB168</f>
        <v>0</v>
      </c>
      <c r="R202" s="908">
        <f>'1월'!BC168+'2월'!BC168+'3월'!BC168+'4월'!BC168+'5월'!BC168+'6월'!BC168+'7월'!BC168+'8월'!BC168+'9월'!BC168+'10월'!BC168+'11월'!BC168+'12월'!BC168</f>
        <v>0</v>
      </c>
      <c r="S202" s="908">
        <f>'1월'!BD168+'2월'!BD168+'3월'!BD168+'4월'!BD168+'5월'!BD168+'6월'!BD168+'7월'!BD168+'8월'!BD168+'9월'!BD168+'10월'!BD168+'11월'!BD168+'12월'!BD168</f>
        <v>0</v>
      </c>
      <c r="T202" s="908">
        <f>'1월'!BE168+'2월'!BE168+'3월'!BE168+'4월'!BE168+'5월'!BE168+'6월'!BE168+'7월'!BE168+'8월'!BE168+'9월'!BE168+'10월'!BE168+'11월'!BE168+'12월'!BE168</f>
        <v>0</v>
      </c>
      <c r="U202" s="908">
        <f t="shared" si="11"/>
        <v>1</v>
      </c>
    </row>
    <row r="203" spans="1:21" hidden="1">
      <c r="A203" s="244" t="s">
        <v>1024</v>
      </c>
      <c r="B203" s="908">
        <f>'1월'!AM169+'2월'!AM169+'3월'!AM169+'4월'!AM169+'5월'!AM169+'6월'!AM169+'7월'!AM169+'8월'!AM169+'9월'!AM169+'10월'!AM169+'11월'!AM169+'12월'!AM169</f>
        <v>0</v>
      </c>
      <c r="C203" s="908">
        <f>'1월'!AN169+'2월'!AN169+'3월'!AN169+'4월'!AN169+'5월'!AN169+'6월'!AN169+'7월'!AN169+'8월'!AN169+'9월'!AN169+'10월'!AN169+'11월'!AN169+'12월'!AN169</f>
        <v>0</v>
      </c>
      <c r="D203" s="908">
        <f>'1월'!AO169+'2월'!AO169+'3월'!AO169+'4월'!AO169+'5월'!AO169+'6월'!AO169+'7월'!AO169+'8월'!AO169+'9월'!AO169+'10월'!AO169+'11월'!AO169+'12월'!AO169</f>
        <v>0</v>
      </c>
      <c r="E203" s="908">
        <f>'1월'!AP169+'2월'!AP169+'3월'!AP169+'4월'!AP169+'5월'!AP169+'6월'!AP169+'7월'!AP169+'8월'!AP169+'9월'!AP169+'10월'!AP169+'11월'!AP169+'12월'!AP169</f>
        <v>0</v>
      </c>
      <c r="F203" s="908">
        <f>'1월'!AQ169+'2월'!AQ169+'3월'!AQ169+'4월'!AQ169+'5월'!AQ169+'6월'!AQ169+'7월'!AQ169+'8월'!AQ169+'9월'!AQ169+'10월'!AQ169+'11월'!AQ169+'12월'!AQ169</f>
        <v>0</v>
      </c>
      <c r="G203" s="908">
        <f>'1월'!AR169+'2월'!AR169+'3월'!AR169+'4월'!AR169+'5월'!AR169+'6월'!AR169+'7월'!AR169+'8월'!AR169+'9월'!AR169+'10월'!AR169+'11월'!AR169+'12월'!AR169</f>
        <v>0</v>
      </c>
      <c r="H203" s="908">
        <f>'1월'!AS169+'2월'!AS169+'3월'!AS169+'4월'!AS169+'5월'!AS169+'6월'!AS169+'7월'!AS169+'8월'!AS169+'9월'!AS169+'10월'!AS169+'11월'!AS169+'12월'!AS169</f>
        <v>0</v>
      </c>
      <c r="I203" s="908">
        <f>'1월'!AT169+'2월'!AT169+'3월'!AT169+'4월'!AT169+'5월'!AT169+'6월'!AT169+'7월'!AT169+'8월'!AT169+'9월'!AT169+'10월'!AT169+'11월'!AT169+'12월'!AT169</f>
        <v>0</v>
      </c>
      <c r="J203" s="908">
        <f>'1월'!AU169+'2월'!AU169+'3월'!AU169+'4월'!AU169+'5월'!AU169+'6월'!AU169+'7월'!AU169+'8월'!AU169+'9월'!AU169+'10월'!AU169+'11월'!AU169+'12월'!AU169</f>
        <v>0</v>
      </c>
      <c r="K203" s="908">
        <f>'1월'!AV169+'2월'!AV169+'3월'!AV169+'4월'!AV169+'5월'!AV169+'6월'!AV169+'7월'!AV169+'8월'!AV169+'9월'!AV169+'10월'!AV169+'11월'!AV169+'12월'!AV169</f>
        <v>0</v>
      </c>
      <c r="L203" s="908">
        <f>'1월'!AW169+'2월'!AW169+'3월'!AW169+'4월'!AW169+'5월'!AW169+'6월'!AW169+'7월'!AW169+'8월'!AW169+'9월'!AW169+'10월'!AW169+'11월'!AW169+'12월'!AW169</f>
        <v>0</v>
      </c>
      <c r="M203" s="908">
        <f>'1월'!AX169+'2월'!AX169+'3월'!AX169+'4월'!AX169+'5월'!AX169+'6월'!AX169+'7월'!AX169+'8월'!AX169+'9월'!AX169+'10월'!AX169+'11월'!AX169+'12월'!AX169</f>
        <v>0</v>
      </c>
      <c r="N203" s="908">
        <f>'1월'!AY169+'2월'!AY169+'3월'!AY169+'4월'!AY169+'5월'!AY169+'6월'!AY169+'7월'!AY169+'8월'!AY169+'9월'!AY169+'10월'!AY169+'11월'!AY169+'12월'!AY169</f>
        <v>0</v>
      </c>
      <c r="O203" s="908">
        <f>'1월'!AZ169+'2월'!AZ169+'3월'!AZ169+'4월'!AZ169+'5월'!AZ169+'6월'!AZ169+'7월'!AZ169+'8월'!AZ169+'9월'!AZ169+'10월'!AZ169+'11월'!AZ169+'12월'!AZ169</f>
        <v>0</v>
      </c>
      <c r="P203" s="908">
        <f>'1월'!BA169+'2월'!BA169+'3월'!BA169+'4월'!BA169+'5월'!BA169+'6월'!BA169+'7월'!BA169+'8월'!BA169+'9월'!BA169+'10월'!BA169+'11월'!BA169+'12월'!BA169</f>
        <v>0</v>
      </c>
      <c r="Q203" s="908">
        <f>'1월'!BB169+'2월'!BB169+'3월'!BB169+'4월'!BB169+'5월'!BB169+'6월'!BB169+'7월'!BB169+'8월'!BB169+'9월'!BB169+'10월'!BB169+'11월'!BB169+'12월'!BB169</f>
        <v>0</v>
      </c>
      <c r="R203" s="908">
        <f>'1월'!BC169+'2월'!BC169+'3월'!BC169+'4월'!BC169+'5월'!BC169+'6월'!BC169+'7월'!BC169+'8월'!BC169+'9월'!BC169+'10월'!BC169+'11월'!BC169+'12월'!BC169</f>
        <v>0</v>
      </c>
      <c r="S203" s="908">
        <f>'1월'!BD169+'2월'!BD169+'3월'!BD169+'4월'!BD169+'5월'!BD169+'6월'!BD169+'7월'!BD169+'8월'!BD169+'9월'!BD169+'10월'!BD169+'11월'!BD169+'12월'!BD169</f>
        <v>0</v>
      </c>
      <c r="T203" s="908">
        <f>'1월'!BE169+'2월'!BE169+'3월'!BE169+'4월'!BE169+'5월'!BE169+'6월'!BE169+'7월'!BE169+'8월'!BE169+'9월'!BE169+'10월'!BE169+'11월'!BE169+'12월'!BE169</f>
        <v>0</v>
      </c>
      <c r="U203" s="908">
        <f t="shared" si="11"/>
        <v>0</v>
      </c>
    </row>
    <row r="204" spans="1:21" hidden="1">
      <c r="A204" s="244" t="s">
        <v>322</v>
      </c>
      <c r="B204" s="908">
        <f>'1월'!AM170+'2월'!AM170+'3월'!AM170+'4월'!AM170+'5월'!AM170+'6월'!AM170+'7월'!AM170+'8월'!AM170+'9월'!AM170+'10월'!AM170+'11월'!AM170+'12월'!AM170</f>
        <v>0</v>
      </c>
      <c r="C204" s="908">
        <f>'1월'!AN170+'2월'!AN170+'3월'!AN170+'4월'!AN170+'5월'!AN170+'6월'!AN170+'7월'!AN170+'8월'!AN170+'9월'!AN170+'10월'!AN170+'11월'!AN170+'12월'!AN170</f>
        <v>0</v>
      </c>
      <c r="D204" s="908">
        <f>'1월'!AO170+'2월'!AO170+'3월'!AO170+'4월'!AO170+'5월'!AO170+'6월'!AO170+'7월'!AO170+'8월'!AO170+'9월'!AO170+'10월'!AO170+'11월'!AO170+'12월'!AO170</f>
        <v>0</v>
      </c>
      <c r="E204" s="908">
        <f>'1월'!AP170+'2월'!AP170+'3월'!AP170+'4월'!AP170+'5월'!AP170+'6월'!AP170+'7월'!AP170+'8월'!AP170+'9월'!AP170+'10월'!AP170+'11월'!AP170+'12월'!AP170</f>
        <v>0</v>
      </c>
      <c r="F204" s="908">
        <f>'1월'!AQ170+'2월'!AQ170+'3월'!AQ170+'4월'!AQ170+'5월'!AQ170+'6월'!AQ170+'7월'!AQ170+'8월'!AQ170+'9월'!AQ170+'10월'!AQ170+'11월'!AQ170+'12월'!AQ170</f>
        <v>0</v>
      </c>
      <c r="G204" s="908">
        <f>'1월'!AR170+'2월'!AR170+'3월'!AR170+'4월'!AR170+'5월'!AR170+'6월'!AR170+'7월'!AR170+'8월'!AR170+'9월'!AR170+'10월'!AR170+'11월'!AR170+'12월'!AR170</f>
        <v>0</v>
      </c>
      <c r="H204" s="908">
        <f>'1월'!AS170+'2월'!AS170+'3월'!AS170+'4월'!AS170+'5월'!AS170+'6월'!AS170+'7월'!AS170+'8월'!AS170+'9월'!AS170+'10월'!AS170+'11월'!AS170+'12월'!AS170</f>
        <v>0</v>
      </c>
      <c r="I204" s="908">
        <f>'1월'!AT170+'2월'!AT170+'3월'!AT170+'4월'!AT170+'5월'!AT170+'6월'!AT170+'7월'!AT170+'8월'!AT170+'9월'!AT170+'10월'!AT170+'11월'!AT170+'12월'!AT170</f>
        <v>0</v>
      </c>
      <c r="J204" s="908">
        <f>'1월'!AU170+'2월'!AU170+'3월'!AU170+'4월'!AU170+'5월'!AU170+'6월'!AU170+'7월'!AU170+'8월'!AU170+'9월'!AU170+'10월'!AU170+'11월'!AU170+'12월'!AU170</f>
        <v>0</v>
      </c>
      <c r="K204" s="908">
        <f>'1월'!AV170+'2월'!AV170+'3월'!AV170+'4월'!AV170+'5월'!AV170+'6월'!AV170+'7월'!AV170+'8월'!AV170+'9월'!AV170+'10월'!AV170+'11월'!AV170+'12월'!AV170</f>
        <v>0</v>
      </c>
      <c r="L204" s="908">
        <f>'1월'!AW170+'2월'!AW170+'3월'!AW170+'4월'!AW170+'5월'!AW170+'6월'!AW170+'7월'!AW170+'8월'!AW170+'9월'!AW170+'10월'!AW170+'11월'!AW170+'12월'!AW170</f>
        <v>0</v>
      </c>
      <c r="M204" s="908">
        <f>'1월'!AX170+'2월'!AX170+'3월'!AX170+'4월'!AX170+'5월'!AX170+'6월'!AX170+'7월'!AX170+'8월'!AX170+'9월'!AX170+'10월'!AX170+'11월'!AX170+'12월'!AX170</f>
        <v>0</v>
      </c>
      <c r="N204" s="908">
        <f>'1월'!AY170+'2월'!AY170+'3월'!AY170+'4월'!AY170+'5월'!AY170+'6월'!AY170+'7월'!AY170+'8월'!AY170+'9월'!AY170+'10월'!AY170+'11월'!AY170+'12월'!AY170</f>
        <v>0</v>
      </c>
      <c r="O204" s="908">
        <f>'1월'!AZ170+'2월'!AZ170+'3월'!AZ170+'4월'!AZ170+'5월'!AZ170+'6월'!AZ170+'7월'!AZ170+'8월'!AZ170+'9월'!AZ170+'10월'!AZ170+'11월'!AZ170+'12월'!AZ170</f>
        <v>0</v>
      </c>
      <c r="P204" s="908">
        <f>'1월'!BA170+'2월'!BA170+'3월'!BA170+'4월'!BA170+'5월'!BA170+'6월'!BA170+'7월'!BA170+'8월'!BA170+'9월'!BA170+'10월'!BA170+'11월'!BA170+'12월'!BA170</f>
        <v>0</v>
      </c>
      <c r="Q204" s="908">
        <f>'1월'!BB170+'2월'!BB170+'3월'!BB170+'4월'!BB170+'5월'!BB170+'6월'!BB170+'7월'!BB170+'8월'!BB170+'9월'!BB170+'10월'!BB170+'11월'!BB170+'12월'!BB170</f>
        <v>0</v>
      </c>
      <c r="R204" s="908">
        <f>'1월'!BC170+'2월'!BC170+'3월'!BC170+'4월'!BC170+'5월'!BC170+'6월'!BC170+'7월'!BC170+'8월'!BC170+'9월'!BC170+'10월'!BC170+'11월'!BC170+'12월'!BC170</f>
        <v>0</v>
      </c>
      <c r="S204" s="908">
        <f>'1월'!BD170+'2월'!BD170+'3월'!BD170+'4월'!BD170+'5월'!BD170+'6월'!BD170+'7월'!BD170+'8월'!BD170+'9월'!BD170+'10월'!BD170+'11월'!BD170+'12월'!BD170</f>
        <v>0</v>
      </c>
      <c r="T204" s="908">
        <f>'1월'!BE170+'2월'!BE170+'3월'!BE170+'4월'!BE170+'5월'!BE170+'6월'!BE170+'7월'!BE170+'8월'!BE170+'9월'!BE170+'10월'!BE170+'11월'!BE170+'12월'!BE170</f>
        <v>0</v>
      </c>
      <c r="U204" s="908">
        <f t="shared" si="11"/>
        <v>0</v>
      </c>
    </row>
    <row r="205" spans="1:21" hidden="1">
      <c r="A205" s="244" t="s">
        <v>574</v>
      </c>
      <c r="B205" s="908">
        <f>'1월'!AM171+'2월'!AM171+'3월'!AM171+'4월'!AM171+'5월'!AM171+'6월'!AM171+'7월'!AM171+'8월'!AM171+'9월'!AM171+'10월'!AM171+'11월'!AM171+'12월'!AM171</f>
        <v>0</v>
      </c>
      <c r="C205" s="908">
        <f>'1월'!AN171+'2월'!AN171+'3월'!AN171+'4월'!AN171+'5월'!AN171+'6월'!AN171+'7월'!AN171+'8월'!AN171+'9월'!AN171+'10월'!AN171+'11월'!AN171+'12월'!AN171</f>
        <v>0</v>
      </c>
      <c r="D205" s="908">
        <f>'1월'!AO171+'2월'!AO171+'3월'!AO171+'4월'!AO171+'5월'!AO171+'6월'!AO171+'7월'!AO171+'8월'!AO171+'9월'!AO171+'10월'!AO171+'11월'!AO171+'12월'!AO171</f>
        <v>0</v>
      </c>
      <c r="E205" s="908">
        <f>'1월'!AP171+'2월'!AP171+'3월'!AP171+'4월'!AP171+'5월'!AP171+'6월'!AP171+'7월'!AP171+'8월'!AP171+'9월'!AP171+'10월'!AP171+'11월'!AP171+'12월'!AP171</f>
        <v>0</v>
      </c>
      <c r="F205" s="908">
        <f>'1월'!AQ171+'2월'!AQ171+'3월'!AQ171+'4월'!AQ171+'5월'!AQ171+'6월'!AQ171+'7월'!AQ171+'8월'!AQ171+'9월'!AQ171+'10월'!AQ171+'11월'!AQ171+'12월'!AQ171</f>
        <v>0</v>
      </c>
      <c r="G205" s="908">
        <f>'1월'!AR171+'2월'!AR171+'3월'!AR171+'4월'!AR171+'5월'!AR171+'6월'!AR171+'7월'!AR171+'8월'!AR171+'9월'!AR171+'10월'!AR171+'11월'!AR171+'12월'!AR171</f>
        <v>0</v>
      </c>
      <c r="H205" s="908">
        <f>'1월'!AS171+'2월'!AS171+'3월'!AS171+'4월'!AS171+'5월'!AS171+'6월'!AS171+'7월'!AS171+'8월'!AS171+'9월'!AS171+'10월'!AS171+'11월'!AS171+'12월'!AS171</f>
        <v>0</v>
      </c>
      <c r="I205" s="908">
        <f>'1월'!AT171+'2월'!AT171+'3월'!AT171+'4월'!AT171+'5월'!AT171+'6월'!AT171+'7월'!AT171+'8월'!AT171+'9월'!AT171+'10월'!AT171+'11월'!AT171+'12월'!AT171</f>
        <v>0</v>
      </c>
      <c r="J205" s="908">
        <f>'1월'!AU171+'2월'!AU171+'3월'!AU171+'4월'!AU171+'5월'!AU171+'6월'!AU171+'7월'!AU171+'8월'!AU171+'9월'!AU171+'10월'!AU171+'11월'!AU171+'12월'!AU171</f>
        <v>0</v>
      </c>
      <c r="K205" s="908">
        <f>'1월'!AV171+'2월'!AV171+'3월'!AV171+'4월'!AV171+'5월'!AV171+'6월'!AV171+'7월'!AV171+'8월'!AV171+'9월'!AV171+'10월'!AV171+'11월'!AV171+'12월'!AV171</f>
        <v>0</v>
      </c>
      <c r="L205" s="908">
        <f>'1월'!AW171+'2월'!AW171+'3월'!AW171+'4월'!AW171+'5월'!AW171+'6월'!AW171+'7월'!AW171+'8월'!AW171+'9월'!AW171+'10월'!AW171+'11월'!AW171+'12월'!AW171</f>
        <v>0</v>
      </c>
      <c r="M205" s="908">
        <f>'1월'!AX171+'2월'!AX171+'3월'!AX171+'4월'!AX171+'5월'!AX171+'6월'!AX171+'7월'!AX171+'8월'!AX171+'9월'!AX171+'10월'!AX171+'11월'!AX171+'12월'!AX171</f>
        <v>0</v>
      </c>
      <c r="N205" s="908">
        <f>'1월'!AY171+'2월'!AY171+'3월'!AY171+'4월'!AY171+'5월'!AY171+'6월'!AY171+'7월'!AY171+'8월'!AY171+'9월'!AY171+'10월'!AY171+'11월'!AY171+'12월'!AY171</f>
        <v>0</v>
      </c>
      <c r="O205" s="908">
        <f>'1월'!AZ171+'2월'!AZ171+'3월'!AZ171+'4월'!AZ171+'5월'!AZ171+'6월'!AZ171+'7월'!AZ171+'8월'!AZ171+'9월'!AZ171+'10월'!AZ171+'11월'!AZ171+'12월'!AZ171</f>
        <v>0</v>
      </c>
      <c r="P205" s="908">
        <f>'1월'!BA171+'2월'!BA171+'3월'!BA171+'4월'!BA171+'5월'!BA171+'6월'!BA171+'7월'!BA171+'8월'!BA171+'9월'!BA171+'10월'!BA171+'11월'!BA171+'12월'!BA171</f>
        <v>0</v>
      </c>
      <c r="Q205" s="908">
        <f>'1월'!BB171+'2월'!BB171+'3월'!BB171+'4월'!BB171+'5월'!BB171+'6월'!BB171+'7월'!BB171+'8월'!BB171+'9월'!BB171+'10월'!BB171+'11월'!BB171+'12월'!BB171</f>
        <v>0</v>
      </c>
      <c r="R205" s="908">
        <f>'1월'!BC171+'2월'!BC171+'3월'!BC171+'4월'!BC171+'5월'!BC171+'6월'!BC171+'7월'!BC171+'8월'!BC171+'9월'!BC171+'10월'!BC171+'11월'!BC171+'12월'!BC171</f>
        <v>0</v>
      </c>
      <c r="S205" s="908">
        <f>'1월'!BD171+'2월'!BD171+'3월'!BD171+'4월'!BD171+'5월'!BD171+'6월'!BD171+'7월'!BD171+'8월'!BD171+'9월'!BD171+'10월'!BD171+'11월'!BD171+'12월'!BD171</f>
        <v>0</v>
      </c>
      <c r="T205" s="908">
        <f>'1월'!BE171+'2월'!BE171+'3월'!BE171+'4월'!BE171+'5월'!BE171+'6월'!BE171+'7월'!BE171+'8월'!BE171+'9월'!BE171+'10월'!BE171+'11월'!BE171+'12월'!BE171</f>
        <v>0</v>
      </c>
      <c r="U205" s="908">
        <f t="shared" si="11"/>
        <v>0</v>
      </c>
    </row>
    <row r="206" spans="1:21" hidden="1">
      <c r="A206" s="244" t="s">
        <v>576</v>
      </c>
      <c r="B206" s="908">
        <f>'1월'!AM172+'2월'!AM172+'3월'!AM172+'4월'!AM172+'5월'!AM172+'6월'!AM172+'7월'!AM172+'8월'!AM172+'9월'!AM172+'10월'!AM172+'11월'!AM172+'12월'!AM172</f>
        <v>0</v>
      </c>
      <c r="C206" s="908">
        <f>'1월'!AN172+'2월'!AN172+'3월'!AN172+'4월'!AN172+'5월'!AN172+'6월'!AN172+'7월'!AN172+'8월'!AN172+'9월'!AN172+'10월'!AN172+'11월'!AN172+'12월'!AN172</f>
        <v>0</v>
      </c>
      <c r="D206" s="908">
        <f>'1월'!AO172+'2월'!AO172+'3월'!AO172+'4월'!AO172+'5월'!AO172+'6월'!AO172+'7월'!AO172+'8월'!AO172+'9월'!AO172+'10월'!AO172+'11월'!AO172+'12월'!AO172</f>
        <v>0</v>
      </c>
      <c r="E206" s="908">
        <f>'1월'!AP172+'2월'!AP172+'3월'!AP172+'4월'!AP172+'5월'!AP172+'6월'!AP172+'7월'!AP172+'8월'!AP172+'9월'!AP172+'10월'!AP172+'11월'!AP172+'12월'!AP172</f>
        <v>0</v>
      </c>
      <c r="F206" s="908">
        <f>'1월'!AQ172+'2월'!AQ172+'3월'!AQ172+'4월'!AQ172+'5월'!AQ172+'6월'!AQ172+'7월'!AQ172+'8월'!AQ172+'9월'!AQ172+'10월'!AQ172+'11월'!AQ172+'12월'!AQ172</f>
        <v>0</v>
      </c>
      <c r="G206" s="908">
        <f>'1월'!AR172+'2월'!AR172+'3월'!AR172+'4월'!AR172+'5월'!AR172+'6월'!AR172+'7월'!AR172+'8월'!AR172+'9월'!AR172+'10월'!AR172+'11월'!AR172+'12월'!AR172</f>
        <v>0</v>
      </c>
      <c r="H206" s="908">
        <f>'1월'!AS172+'2월'!AS172+'3월'!AS172+'4월'!AS172+'5월'!AS172+'6월'!AS172+'7월'!AS172+'8월'!AS172+'9월'!AS172+'10월'!AS172+'11월'!AS172+'12월'!AS172</f>
        <v>0</v>
      </c>
      <c r="I206" s="908">
        <f>'1월'!AT172+'2월'!AT172+'3월'!AT172+'4월'!AT172+'5월'!AT172+'6월'!AT172+'7월'!AT172+'8월'!AT172+'9월'!AT172+'10월'!AT172+'11월'!AT172+'12월'!AT172</f>
        <v>0</v>
      </c>
      <c r="J206" s="908">
        <f>'1월'!AU172+'2월'!AU172+'3월'!AU172+'4월'!AU172+'5월'!AU172+'6월'!AU172+'7월'!AU172+'8월'!AU172+'9월'!AU172+'10월'!AU172+'11월'!AU172+'12월'!AU172</f>
        <v>0</v>
      </c>
      <c r="K206" s="908">
        <f>'1월'!AV172+'2월'!AV172+'3월'!AV172+'4월'!AV172+'5월'!AV172+'6월'!AV172+'7월'!AV172+'8월'!AV172+'9월'!AV172+'10월'!AV172+'11월'!AV172+'12월'!AV172</f>
        <v>0</v>
      </c>
      <c r="L206" s="908">
        <f>'1월'!AW172+'2월'!AW172+'3월'!AW172+'4월'!AW172+'5월'!AW172+'6월'!AW172+'7월'!AW172+'8월'!AW172+'9월'!AW172+'10월'!AW172+'11월'!AW172+'12월'!AW172</f>
        <v>0</v>
      </c>
      <c r="M206" s="908">
        <f>'1월'!AX172+'2월'!AX172+'3월'!AX172+'4월'!AX172+'5월'!AX172+'6월'!AX172+'7월'!AX172+'8월'!AX172+'9월'!AX172+'10월'!AX172+'11월'!AX172+'12월'!AX172</f>
        <v>0</v>
      </c>
      <c r="N206" s="908">
        <f>'1월'!AY172+'2월'!AY172+'3월'!AY172+'4월'!AY172+'5월'!AY172+'6월'!AY172+'7월'!AY172+'8월'!AY172+'9월'!AY172+'10월'!AY172+'11월'!AY172+'12월'!AY172</f>
        <v>0</v>
      </c>
      <c r="O206" s="908">
        <f>'1월'!AZ172+'2월'!AZ172+'3월'!AZ172+'4월'!AZ172+'5월'!AZ172+'6월'!AZ172+'7월'!AZ172+'8월'!AZ172+'9월'!AZ172+'10월'!AZ172+'11월'!AZ172+'12월'!AZ172</f>
        <v>0</v>
      </c>
      <c r="P206" s="908">
        <f>'1월'!BA172+'2월'!BA172+'3월'!BA172+'4월'!BA172+'5월'!BA172+'6월'!BA172+'7월'!BA172+'8월'!BA172+'9월'!BA172+'10월'!BA172+'11월'!BA172+'12월'!BA172</f>
        <v>0</v>
      </c>
      <c r="Q206" s="908">
        <f>'1월'!BB172+'2월'!BB172+'3월'!BB172+'4월'!BB172+'5월'!BB172+'6월'!BB172+'7월'!BB172+'8월'!BB172+'9월'!BB172+'10월'!BB172+'11월'!BB172+'12월'!BB172</f>
        <v>0</v>
      </c>
      <c r="R206" s="908">
        <f>'1월'!BC172+'2월'!BC172+'3월'!BC172+'4월'!BC172+'5월'!BC172+'6월'!BC172+'7월'!BC172+'8월'!BC172+'9월'!BC172+'10월'!BC172+'11월'!BC172+'12월'!BC172</f>
        <v>0</v>
      </c>
      <c r="S206" s="908">
        <f>'1월'!BD172+'2월'!BD172+'3월'!BD172+'4월'!BD172+'5월'!BD172+'6월'!BD172+'7월'!BD172+'8월'!BD172+'9월'!BD172+'10월'!BD172+'11월'!BD172+'12월'!BD172</f>
        <v>0</v>
      </c>
      <c r="T206" s="908">
        <f>'1월'!BE172+'2월'!BE172+'3월'!BE172+'4월'!BE172+'5월'!BE172+'6월'!BE172+'7월'!BE172+'8월'!BE172+'9월'!BE172+'10월'!BE172+'11월'!BE172+'12월'!BE172</f>
        <v>0</v>
      </c>
      <c r="U206" s="908">
        <f t="shared" si="11"/>
        <v>0</v>
      </c>
    </row>
    <row r="207" spans="1:21" hidden="1">
      <c r="A207" s="244" t="s">
        <v>579</v>
      </c>
      <c r="B207" s="908">
        <f>'1월'!AM173+'2월'!AM173+'3월'!AM173+'4월'!AM173+'5월'!AM173+'6월'!AM173+'7월'!AM173+'8월'!AM173+'9월'!AM173+'10월'!AM173+'11월'!AM173+'12월'!AM173</f>
        <v>0</v>
      </c>
      <c r="C207" s="908">
        <f>'1월'!AN173+'2월'!AN173+'3월'!AN173+'4월'!AN173+'5월'!AN173+'6월'!AN173+'7월'!AN173+'8월'!AN173+'9월'!AN173+'10월'!AN173+'11월'!AN173+'12월'!AN173</f>
        <v>0</v>
      </c>
      <c r="D207" s="908">
        <f>'1월'!AO173+'2월'!AO173+'3월'!AO173+'4월'!AO173+'5월'!AO173+'6월'!AO173+'7월'!AO173+'8월'!AO173+'9월'!AO173+'10월'!AO173+'11월'!AO173+'12월'!AO173</f>
        <v>0</v>
      </c>
      <c r="E207" s="908">
        <f>'1월'!AP173+'2월'!AP173+'3월'!AP173+'4월'!AP173+'5월'!AP173+'6월'!AP173+'7월'!AP173+'8월'!AP173+'9월'!AP173+'10월'!AP173+'11월'!AP173+'12월'!AP173</f>
        <v>0</v>
      </c>
      <c r="F207" s="908">
        <f>'1월'!AQ173+'2월'!AQ173+'3월'!AQ173+'4월'!AQ173+'5월'!AQ173+'6월'!AQ173+'7월'!AQ173+'8월'!AQ173+'9월'!AQ173+'10월'!AQ173+'11월'!AQ173+'12월'!AQ173</f>
        <v>0</v>
      </c>
      <c r="G207" s="908">
        <f>'1월'!AR173+'2월'!AR173+'3월'!AR173+'4월'!AR173+'5월'!AR173+'6월'!AR173+'7월'!AR173+'8월'!AR173+'9월'!AR173+'10월'!AR173+'11월'!AR173+'12월'!AR173</f>
        <v>0</v>
      </c>
      <c r="H207" s="908">
        <f>'1월'!AS173+'2월'!AS173+'3월'!AS173+'4월'!AS173+'5월'!AS173+'6월'!AS173+'7월'!AS173+'8월'!AS173+'9월'!AS173+'10월'!AS173+'11월'!AS173+'12월'!AS173</f>
        <v>0</v>
      </c>
      <c r="I207" s="908">
        <f>'1월'!AT173+'2월'!AT173+'3월'!AT173+'4월'!AT173+'5월'!AT173+'6월'!AT173+'7월'!AT173+'8월'!AT173+'9월'!AT173+'10월'!AT173+'11월'!AT173+'12월'!AT173</f>
        <v>0</v>
      </c>
      <c r="J207" s="908">
        <f>'1월'!AU173+'2월'!AU173+'3월'!AU173+'4월'!AU173+'5월'!AU173+'6월'!AU173+'7월'!AU173+'8월'!AU173+'9월'!AU173+'10월'!AU173+'11월'!AU173+'12월'!AU173</f>
        <v>0</v>
      </c>
      <c r="K207" s="908">
        <f>'1월'!AV173+'2월'!AV173+'3월'!AV173+'4월'!AV173+'5월'!AV173+'6월'!AV173+'7월'!AV173+'8월'!AV173+'9월'!AV173+'10월'!AV173+'11월'!AV173+'12월'!AV173</f>
        <v>0</v>
      </c>
      <c r="L207" s="908">
        <f>'1월'!AW173+'2월'!AW173+'3월'!AW173+'4월'!AW173+'5월'!AW173+'6월'!AW173+'7월'!AW173+'8월'!AW173+'9월'!AW173+'10월'!AW173+'11월'!AW173+'12월'!AW173</f>
        <v>0</v>
      </c>
      <c r="M207" s="908">
        <f>'1월'!AX173+'2월'!AX173+'3월'!AX173+'4월'!AX173+'5월'!AX173+'6월'!AX173+'7월'!AX173+'8월'!AX173+'9월'!AX173+'10월'!AX173+'11월'!AX173+'12월'!AX173</f>
        <v>0</v>
      </c>
      <c r="N207" s="908">
        <f>'1월'!AY173+'2월'!AY173+'3월'!AY173+'4월'!AY173+'5월'!AY173+'6월'!AY173+'7월'!AY173+'8월'!AY173+'9월'!AY173+'10월'!AY173+'11월'!AY173+'12월'!AY173</f>
        <v>0</v>
      </c>
      <c r="O207" s="908">
        <f>'1월'!AZ173+'2월'!AZ173+'3월'!AZ173+'4월'!AZ173+'5월'!AZ173+'6월'!AZ173+'7월'!AZ173+'8월'!AZ173+'9월'!AZ173+'10월'!AZ173+'11월'!AZ173+'12월'!AZ173</f>
        <v>0</v>
      </c>
      <c r="P207" s="908">
        <f>'1월'!BA173+'2월'!BA173+'3월'!BA173+'4월'!BA173+'5월'!BA173+'6월'!BA173+'7월'!BA173+'8월'!BA173+'9월'!BA173+'10월'!BA173+'11월'!BA173+'12월'!BA173</f>
        <v>0</v>
      </c>
      <c r="Q207" s="908">
        <f>'1월'!BB173+'2월'!BB173+'3월'!BB173+'4월'!BB173+'5월'!BB173+'6월'!BB173+'7월'!BB173+'8월'!BB173+'9월'!BB173+'10월'!BB173+'11월'!BB173+'12월'!BB173</f>
        <v>0</v>
      </c>
      <c r="R207" s="908">
        <f>'1월'!BC173+'2월'!BC173+'3월'!BC173+'4월'!BC173+'5월'!BC173+'6월'!BC173+'7월'!BC173+'8월'!BC173+'9월'!BC173+'10월'!BC173+'11월'!BC173+'12월'!BC173</f>
        <v>0</v>
      </c>
      <c r="S207" s="908">
        <f>'1월'!BD173+'2월'!BD173+'3월'!BD173+'4월'!BD173+'5월'!BD173+'6월'!BD173+'7월'!BD173+'8월'!BD173+'9월'!BD173+'10월'!BD173+'11월'!BD173+'12월'!BD173</f>
        <v>1</v>
      </c>
      <c r="T207" s="908">
        <f>'1월'!BE173+'2월'!BE173+'3월'!BE173+'4월'!BE173+'5월'!BE173+'6월'!BE173+'7월'!BE173+'8월'!BE173+'9월'!BE173+'10월'!BE173+'11월'!BE173+'12월'!BE173</f>
        <v>0</v>
      </c>
      <c r="U207" s="908">
        <f t="shared" si="11"/>
        <v>1</v>
      </c>
    </row>
    <row r="208" spans="1:21" hidden="1">
      <c r="A208" s="407" t="s">
        <v>584</v>
      </c>
      <c r="B208" s="908">
        <f>'1월'!AM174+'2월'!AM174+'3월'!AM174+'4월'!AM174+'5월'!AM174+'6월'!AM174+'7월'!AM174+'8월'!AM174+'9월'!AM174+'10월'!AM174+'11월'!AM174+'12월'!AM174</f>
        <v>0</v>
      </c>
      <c r="C208" s="908">
        <f>'1월'!AN174+'2월'!AN174+'3월'!AN174+'4월'!AN174+'5월'!AN174+'6월'!AN174+'7월'!AN174+'8월'!AN174+'9월'!AN174+'10월'!AN174+'11월'!AN174+'12월'!AN174</f>
        <v>0</v>
      </c>
      <c r="D208" s="908">
        <f>'1월'!AO174+'2월'!AO174+'3월'!AO174+'4월'!AO174+'5월'!AO174+'6월'!AO174+'7월'!AO174+'8월'!AO174+'9월'!AO174+'10월'!AO174+'11월'!AO174+'12월'!AO174</f>
        <v>0</v>
      </c>
      <c r="E208" s="908">
        <f>'1월'!AP174+'2월'!AP174+'3월'!AP174+'4월'!AP174+'5월'!AP174+'6월'!AP174+'7월'!AP174+'8월'!AP174+'9월'!AP174+'10월'!AP174+'11월'!AP174+'12월'!AP174</f>
        <v>0</v>
      </c>
      <c r="F208" s="908">
        <f>'1월'!AQ174+'2월'!AQ174+'3월'!AQ174+'4월'!AQ174+'5월'!AQ174+'6월'!AQ174+'7월'!AQ174+'8월'!AQ174+'9월'!AQ174+'10월'!AQ174+'11월'!AQ174+'12월'!AQ174</f>
        <v>0</v>
      </c>
      <c r="G208" s="908">
        <f>'1월'!AR174+'2월'!AR174+'3월'!AR174+'4월'!AR174+'5월'!AR174+'6월'!AR174+'7월'!AR174+'8월'!AR174+'9월'!AR174+'10월'!AR174+'11월'!AR174+'12월'!AR174</f>
        <v>0</v>
      </c>
      <c r="H208" s="908">
        <f>'1월'!AS174+'2월'!AS174+'3월'!AS174+'4월'!AS174+'5월'!AS174+'6월'!AS174+'7월'!AS174+'8월'!AS174+'9월'!AS174+'10월'!AS174+'11월'!AS174+'12월'!AS174</f>
        <v>0</v>
      </c>
      <c r="I208" s="908">
        <f>'1월'!AT174+'2월'!AT174+'3월'!AT174+'4월'!AT174+'5월'!AT174+'6월'!AT174+'7월'!AT174+'8월'!AT174+'9월'!AT174+'10월'!AT174+'11월'!AT174+'12월'!AT174</f>
        <v>0</v>
      </c>
      <c r="J208" s="908">
        <f>'1월'!AU174+'2월'!AU174+'3월'!AU174+'4월'!AU174+'5월'!AU174+'6월'!AU174+'7월'!AU174+'8월'!AU174+'9월'!AU174+'10월'!AU174+'11월'!AU174+'12월'!AU174</f>
        <v>0</v>
      </c>
      <c r="K208" s="908">
        <f>'1월'!AV174+'2월'!AV174+'3월'!AV174+'4월'!AV174+'5월'!AV174+'6월'!AV174+'7월'!AV174+'8월'!AV174+'9월'!AV174+'10월'!AV174+'11월'!AV174+'12월'!AV174</f>
        <v>0</v>
      </c>
      <c r="L208" s="908">
        <f>'1월'!AW174+'2월'!AW174+'3월'!AW174+'4월'!AW174+'5월'!AW174+'6월'!AW174+'7월'!AW174+'8월'!AW174+'9월'!AW174+'10월'!AW174+'11월'!AW174+'12월'!AW174</f>
        <v>0</v>
      </c>
      <c r="M208" s="908">
        <f>'1월'!AX174+'2월'!AX174+'3월'!AX174+'4월'!AX174+'5월'!AX174+'6월'!AX174+'7월'!AX174+'8월'!AX174+'9월'!AX174+'10월'!AX174+'11월'!AX174+'12월'!AX174</f>
        <v>0</v>
      </c>
      <c r="N208" s="908">
        <f>'1월'!AY174+'2월'!AY174+'3월'!AY174+'4월'!AY174+'5월'!AY174+'6월'!AY174+'7월'!AY174+'8월'!AY174+'9월'!AY174+'10월'!AY174+'11월'!AY174+'12월'!AY174</f>
        <v>0</v>
      </c>
      <c r="O208" s="908">
        <f>'1월'!AZ174+'2월'!AZ174+'3월'!AZ174+'4월'!AZ174+'5월'!AZ174+'6월'!AZ174+'7월'!AZ174+'8월'!AZ174+'9월'!AZ174+'10월'!AZ174+'11월'!AZ174+'12월'!AZ174</f>
        <v>0</v>
      </c>
      <c r="P208" s="908">
        <f>'1월'!BA174+'2월'!BA174+'3월'!BA174+'4월'!BA174+'5월'!BA174+'6월'!BA174+'7월'!BA174+'8월'!BA174+'9월'!BA174+'10월'!BA174+'11월'!BA174+'12월'!BA174</f>
        <v>0</v>
      </c>
      <c r="Q208" s="908">
        <f>'1월'!BB174+'2월'!BB174+'3월'!BB174+'4월'!BB174+'5월'!BB174+'6월'!BB174+'7월'!BB174+'8월'!BB174+'9월'!BB174+'10월'!BB174+'11월'!BB174+'12월'!BB174</f>
        <v>0</v>
      </c>
      <c r="R208" s="908">
        <f>'1월'!BC174+'2월'!BC174+'3월'!BC174+'4월'!BC174+'5월'!BC174+'6월'!BC174+'7월'!BC174+'8월'!BC174+'9월'!BC174+'10월'!BC174+'11월'!BC174+'12월'!BC174</f>
        <v>0</v>
      </c>
      <c r="S208" s="908">
        <f>'1월'!BD174+'2월'!BD174+'3월'!BD174+'4월'!BD174+'5월'!BD174+'6월'!BD174+'7월'!BD174+'8월'!BD174+'9월'!BD174+'10월'!BD174+'11월'!BD174+'12월'!BD174</f>
        <v>0</v>
      </c>
      <c r="T208" s="908">
        <f>'1월'!BE174+'2월'!BE174+'3월'!BE174+'4월'!BE174+'5월'!BE174+'6월'!BE174+'7월'!BE174+'8월'!BE174+'9월'!BE174+'10월'!BE174+'11월'!BE174+'12월'!BE174</f>
        <v>0</v>
      </c>
      <c r="U208" s="908">
        <f t="shared" si="11"/>
        <v>0</v>
      </c>
    </row>
    <row r="209" spans="1:21" hidden="1">
      <c r="A209" s="407" t="s">
        <v>585</v>
      </c>
      <c r="B209" s="908">
        <f>'1월'!AM175+'2월'!AM175+'3월'!AM175+'4월'!AM175+'5월'!AM175+'6월'!AM175+'7월'!AM175+'8월'!AM175+'9월'!AM175+'10월'!AM175+'11월'!AM175+'12월'!AM175</f>
        <v>0</v>
      </c>
      <c r="C209" s="908">
        <f>'1월'!AN175+'2월'!AN175+'3월'!AN175+'4월'!AN175+'5월'!AN175+'6월'!AN175+'7월'!AN175+'8월'!AN175+'9월'!AN175+'10월'!AN175+'11월'!AN175+'12월'!AN175</f>
        <v>0</v>
      </c>
      <c r="D209" s="908">
        <f>'1월'!AO175+'2월'!AO175+'3월'!AO175+'4월'!AO175+'5월'!AO175+'6월'!AO175+'7월'!AO175+'8월'!AO175+'9월'!AO175+'10월'!AO175+'11월'!AO175+'12월'!AO175</f>
        <v>0</v>
      </c>
      <c r="E209" s="908">
        <f>'1월'!AP175+'2월'!AP175+'3월'!AP175+'4월'!AP175+'5월'!AP175+'6월'!AP175+'7월'!AP175+'8월'!AP175+'9월'!AP175+'10월'!AP175+'11월'!AP175+'12월'!AP175</f>
        <v>0</v>
      </c>
      <c r="F209" s="908">
        <f>'1월'!AQ175+'2월'!AQ175+'3월'!AQ175+'4월'!AQ175+'5월'!AQ175+'6월'!AQ175+'7월'!AQ175+'8월'!AQ175+'9월'!AQ175+'10월'!AQ175+'11월'!AQ175+'12월'!AQ175</f>
        <v>0</v>
      </c>
      <c r="G209" s="908">
        <f>'1월'!AR175+'2월'!AR175+'3월'!AR175+'4월'!AR175+'5월'!AR175+'6월'!AR175+'7월'!AR175+'8월'!AR175+'9월'!AR175+'10월'!AR175+'11월'!AR175+'12월'!AR175</f>
        <v>0</v>
      </c>
      <c r="H209" s="908">
        <f>'1월'!AS175+'2월'!AS175+'3월'!AS175+'4월'!AS175+'5월'!AS175+'6월'!AS175+'7월'!AS175+'8월'!AS175+'9월'!AS175+'10월'!AS175+'11월'!AS175+'12월'!AS175</f>
        <v>0</v>
      </c>
      <c r="I209" s="908">
        <f>'1월'!AT175+'2월'!AT175+'3월'!AT175+'4월'!AT175+'5월'!AT175+'6월'!AT175+'7월'!AT175+'8월'!AT175+'9월'!AT175+'10월'!AT175+'11월'!AT175+'12월'!AT175</f>
        <v>0</v>
      </c>
      <c r="J209" s="908">
        <f>'1월'!AU175+'2월'!AU175+'3월'!AU175+'4월'!AU175+'5월'!AU175+'6월'!AU175+'7월'!AU175+'8월'!AU175+'9월'!AU175+'10월'!AU175+'11월'!AU175+'12월'!AU175</f>
        <v>0</v>
      </c>
      <c r="K209" s="908">
        <f>'1월'!AV175+'2월'!AV175+'3월'!AV175+'4월'!AV175+'5월'!AV175+'6월'!AV175+'7월'!AV175+'8월'!AV175+'9월'!AV175+'10월'!AV175+'11월'!AV175+'12월'!AV175</f>
        <v>0</v>
      </c>
      <c r="L209" s="908">
        <f>'1월'!AW175+'2월'!AW175+'3월'!AW175+'4월'!AW175+'5월'!AW175+'6월'!AW175+'7월'!AW175+'8월'!AW175+'9월'!AW175+'10월'!AW175+'11월'!AW175+'12월'!AW175</f>
        <v>0</v>
      </c>
      <c r="M209" s="908">
        <f>'1월'!AX175+'2월'!AX175+'3월'!AX175+'4월'!AX175+'5월'!AX175+'6월'!AX175+'7월'!AX175+'8월'!AX175+'9월'!AX175+'10월'!AX175+'11월'!AX175+'12월'!AX175</f>
        <v>0</v>
      </c>
      <c r="N209" s="908">
        <f>'1월'!AY175+'2월'!AY175+'3월'!AY175+'4월'!AY175+'5월'!AY175+'6월'!AY175+'7월'!AY175+'8월'!AY175+'9월'!AY175+'10월'!AY175+'11월'!AY175+'12월'!AY175</f>
        <v>0</v>
      </c>
      <c r="O209" s="908">
        <f>'1월'!AZ175+'2월'!AZ175+'3월'!AZ175+'4월'!AZ175+'5월'!AZ175+'6월'!AZ175+'7월'!AZ175+'8월'!AZ175+'9월'!AZ175+'10월'!AZ175+'11월'!AZ175+'12월'!AZ175</f>
        <v>0</v>
      </c>
      <c r="P209" s="908">
        <f>'1월'!BA175+'2월'!BA175+'3월'!BA175+'4월'!BA175+'5월'!BA175+'6월'!BA175+'7월'!BA175+'8월'!BA175+'9월'!BA175+'10월'!BA175+'11월'!BA175+'12월'!BA175</f>
        <v>0</v>
      </c>
      <c r="Q209" s="908">
        <f>'1월'!BB175+'2월'!BB175+'3월'!BB175+'4월'!BB175+'5월'!BB175+'6월'!BB175+'7월'!BB175+'8월'!BB175+'9월'!BB175+'10월'!BB175+'11월'!BB175+'12월'!BB175</f>
        <v>0</v>
      </c>
      <c r="R209" s="908">
        <f>'1월'!BC175+'2월'!BC175+'3월'!BC175+'4월'!BC175+'5월'!BC175+'6월'!BC175+'7월'!BC175+'8월'!BC175+'9월'!BC175+'10월'!BC175+'11월'!BC175+'12월'!BC175</f>
        <v>0</v>
      </c>
      <c r="S209" s="908">
        <f>'1월'!BD175+'2월'!BD175+'3월'!BD175+'4월'!BD175+'5월'!BD175+'6월'!BD175+'7월'!BD175+'8월'!BD175+'9월'!BD175+'10월'!BD175+'11월'!BD175+'12월'!BD175</f>
        <v>0</v>
      </c>
      <c r="T209" s="908">
        <f>'1월'!BE175+'2월'!BE175+'3월'!BE175+'4월'!BE175+'5월'!BE175+'6월'!BE175+'7월'!BE175+'8월'!BE175+'9월'!BE175+'10월'!BE175+'11월'!BE175+'12월'!BE175</f>
        <v>0</v>
      </c>
      <c r="U209" s="908">
        <f t="shared" si="11"/>
        <v>0</v>
      </c>
    </row>
    <row r="210" spans="1:21" hidden="1">
      <c r="A210" s="407" t="s">
        <v>586</v>
      </c>
      <c r="B210" s="908">
        <f>'1월'!AM176+'2월'!AM176+'3월'!AM176+'4월'!AM176+'5월'!AM176+'6월'!AM176+'7월'!AM176+'8월'!AM176+'9월'!AM176+'10월'!AM176+'11월'!AM176+'12월'!AM176</f>
        <v>0</v>
      </c>
      <c r="C210" s="908">
        <f>'1월'!AN176+'2월'!AN176+'3월'!AN176+'4월'!AN176+'5월'!AN176+'6월'!AN176+'7월'!AN176+'8월'!AN176+'9월'!AN176+'10월'!AN176+'11월'!AN176+'12월'!AN176</f>
        <v>0</v>
      </c>
      <c r="D210" s="908">
        <f>'1월'!AO176+'2월'!AO176+'3월'!AO176+'4월'!AO176+'5월'!AO176+'6월'!AO176+'7월'!AO176+'8월'!AO176+'9월'!AO176+'10월'!AO176+'11월'!AO176+'12월'!AO176</f>
        <v>0</v>
      </c>
      <c r="E210" s="908">
        <f>'1월'!AP176+'2월'!AP176+'3월'!AP176+'4월'!AP176+'5월'!AP176+'6월'!AP176+'7월'!AP176+'8월'!AP176+'9월'!AP176+'10월'!AP176+'11월'!AP176+'12월'!AP176</f>
        <v>0</v>
      </c>
      <c r="F210" s="908">
        <f>'1월'!AQ176+'2월'!AQ176+'3월'!AQ176+'4월'!AQ176+'5월'!AQ176+'6월'!AQ176+'7월'!AQ176+'8월'!AQ176+'9월'!AQ176+'10월'!AQ176+'11월'!AQ176+'12월'!AQ176</f>
        <v>0</v>
      </c>
      <c r="G210" s="908">
        <f>'1월'!AR176+'2월'!AR176+'3월'!AR176+'4월'!AR176+'5월'!AR176+'6월'!AR176+'7월'!AR176+'8월'!AR176+'9월'!AR176+'10월'!AR176+'11월'!AR176+'12월'!AR176</f>
        <v>0</v>
      </c>
      <c r="H210" s="908">
        <f>'1월'!AS176+'2월'!AS176+'3월'!AS176+'4월'!AS176+'5월'!AS176+'6월'!AS176+'7월'!AS176+'8월'!AS176+'9월'!AS176+'10월'!AS176+'11월'!AS176+'12월'!AS176</f>
        <v>0</v>
      </c>
      <c r="I210" s="908">
        <f>'1월'!AT176+'2월'!AT176+'3월'!AT176+'4월'!AT176+'5월'!AT176+'6월'!AT176+'7월'!AT176+'8월'!AT176+'9월'!AT176+'10월'!AT176+'11월'!AT176+'12월'!AT176</f>
        <v>0</v>
      </c>
      <c r="J210" s="908">
        <f>'1월'!AU176+'2월'!AU176+'3월'!AU176+'4월'!AU176+'5월'!AU176+'6월'!AU176+'7월'!AU176+'8월'!AU176+'9월'!AU176+'10월'!AU176+'11월'!AU176+'12월'!AU176</f>
        <v>0</v>
      </c>
      <c r="K210" s="908">
        <f>'1월'!AV176+'2월'!AV176+'3월'!AV176+'4월'!AV176+'5월'!AV176+'6월'!AV176+'7월'!AV176+'8월'!AV176+'9월'!AV176+'10월'!AV176+'11월'!AV176+'12월'!AV176</f>
        <v>0</v>
      </c>
      <c r="L210" s="908">
        <f>'1월'!AW176+'2월'!AW176+'3월'!AW176+'4월'!AW176+'5월'!AW176+'6월'!AW176+'7월'!AW176+'8월'!AW176+'9월'!AW176+'10월'!AW176+'11월'!AW176+'12월'!AW176</f>
        <v>0</v>
      </c>
      <c r="M210" s="908">
        <f>'1월'!AX176+'2월'!AX176+'3월'!AX176+'4월'!AX176+'5월'!AX176+'6월'!AX176+'7월'!AX176+'8월'!AX176+'9월'!AX176+'10월'!AX176+'11월'!AX176+'12월'!AX176</f>
        <v>0</v>
      </c>
      <c r="N210" s="908">
        <f>'1월'!AY176+'2월'!AY176+'3월'!AY176+'4월'!AY176+'5월'!AY176+'6월'!AY176+'7월'!AY176+'8월'!AY176+'9월'!AY176+'10월'!AY176+'11월'!AY176+'12월'!AY176</f>
        <v>0</v>
      </c>
      <c r="O210" s="908">
        <f>'1월'!AZ176+'2월'!AZ176+'3월'!AZ176+'4월'!AZ176+'5월'!AZ176+'6월'!AZ176+'7월'!AZ176+'8월'!AZ176+'9월'!AZ176+'10월'!AZ176+'11월'!AZ176+'12월'!AZ176</f>
        <v>0</v>
      </c>
      <c r="P210" s="908">
        <f>'1월'!BA176+'2월'!BA176+'3월'!BA176+'4월'!BA176+'5월'!BA176+'6월'!BA176+'7월'!BA176+'8월'!BA176+'9월'!BA176+'10월'!BA176+'11월'!BA176+'12월'!BA176</f>
        <v>2</v>
      </c>
      <c r="Q210" s="908">
        <f>'1월'!BB176+'2월'!BB176+'3월'!BB176+'4월'!BB176+'5월'!BB176+'6월'!BB176+'7월'!BB176+'8월'!BB176+'9월'!BB176+'10월'!BB176+'11월'!BB176+'12월'!BB176</f>
        <v>0</v>
      </c>
      <c r="R210" s="908">
        <f>'1월'!BC176+'2월'!BC176+'3월'!BC176+'4월'!BC176+'5월'!BC176+'6월'!BC176+'7월'!BC176+'8월'!BC176+'9월'!BC176+'10월'!BC176+'11월'!BC176+'12월'!BC176</f>
        <v>0</v>
      </c>
      <c r="S210" s="908">
        <f>'1월'!BD176+'2월'!BD176+'3월'!BD176+'4월'!BD176+'5월'!BD176+'6월'!BD176+'7월'!BD176+'8월'!BD176+'9월'!BD176+'10월'!BD176+'11월'!BD176+'12월'!BD176</f>
        <v>0</v>
      </c>
      <c r="T210" s="908">
        <f>'1월'!BE176+'2월'!BE176+'3월'!BE176+'4월'!BE176+'5월'!BE176+'6월'!BE176+'7월'!BE176+'8월'!BE176+'9월'!BE176+'10월'!BE176+'11월'!BE176+'12월'!BE176</f>
        <v>0</v>
      </c>
      <c r="U210" s="908">
        <f t="shared" si="11"/>
        <v>2</v>
      </c>
    </row>
    <row r="211" spans="1:21" hidden="1">
      <c r="A211" s="407" t="s">
        <v>587</v>
      </c>
      <c r="B211" s="908">
        <f>'1월'!AM177+'2월'!AM177+'3월'!AM177+'4월'!AM177+'5월'!AM177+'6월'!AM177+'7월'!AM177+'8월'!AM177+'9월'!AM177+'10월'!AM177+'11월'!AM177+'12월'!AM177</f>
        <v>0</v>
      </c>
      <c r="C211" s="908">
        <f>'1월'!AN177+'2월'!AN177+'3월'!AN177+'4월'!AN177+'5월'!AN177+'6월'!AN177+'7월'!AN177+'8월'!AN177+'9월'!AN177+'10월'!AN177+'11월'!AN177+'12월'!AN177</f>
        <v>0</v>
      </c>
      <c r="D211" s="908">
        <f>'1월'!AO177+'2월'!AO177+'3월'!AO177+'4월'!AO177+'5월'!AO177+'6월'!AO177+'7월'!AO177+'8월'!AO177+'9월'!AO177+'10월'!AO177+'11월'!AO177+'12월'!AO177</f>
        <v>0</v>
      </c>
      <c r="E211" s="908">
        <f>'1월'!AP177+'2월'!AP177+'3월'!AP177+'4월'!AP177+'5월'!AP177+'6월'!AP177+'7월'!AP177+'8월'!AP177+'9월'!AP177+'10월'!AP177+'11월'!AP177+'12월'!AP177</f>
        <v>0</v>
      </c>
      <c r="F211" s="908">
        <f>'1월'!AQ177+'2월'!AQ177+'3월'!AQ177+'4월'!AQ177+'5월'!AQ177+'6월'!AQ177+'7월'!AQ177+'8월'!AQ177+'9월'!AQ177+'10월'!AQ177+'11월'!AQ177+'12월'!AQ177</f>
        <v>0</v>
      </c>
      <c r="G211" s="908">
        <f>'1월'!AR177+'2월'!AR177+'3월'!AR177+'4월'!AR177+'5월'!AR177+'6월'!AR177+'7월'!AR177+'8월'!AR177+'9월'!AR177+'10월'!AR177+'11월'!AR177+'12월'!AR177</f>
        <v>0</v>
      </c>
      <c r="H211" s="908">
        <f>'1월'!AS177+'2월'!AS177+'3월'!AS177+'4월'!AS177+'5월'!AS177+'6월'!AS177+'7월'!AS177+'8월'!AS177+'9월'!AS177+'10월'!AS177+'11월'!AS177+'12월'!AS177</f>
        <v>0</v>
      </c>
      <c r="I211" s="908">
        <f>'1월'!AT177+'2월'!AT177+'3월'!AT177+'4월'!AT177+'5월'!AT177+'6월'!AT177+'7월'!AT177+'8월'!AT177+'9월'!AT177+'10월'!AT177+'11월'!AT177+'12월'!AT177</f>
        <v>0</v>
      </c>
      <c r="J211" s="908">
        <f>'1월'!AU177+'2월'!AU177+'3월'!AU177+'4월'!AU177+'5월'!AU177+'6월'!AU177+'7월'!AU177+'8월'!AU177+'9월'!AU177+'10월'!AU177+'11월'!AU177+'12월'!AU177</f>
        <v>0</v>
      </c>
      <c r="K211" s="908">
        <f>'1월'!AV177+'2월'!AV177+'3월'!AV177+'4월'!AV177+'5월'!AV177+'6월'!AV177+'7월'!AV177+'8월'!AV177+'9월'!AV177+'10월'!AV177+'11월'!AV177+'12월'!AV177</f>
        <v>0</v>
      </c>
      <c r="L211" s="908">
        <f>'1월'!AW177+'2월'!AW177+'3월'!AW177+'4월'!AW177+'5월'!AW177+'6월'!AW177+'7월'!AW177+'8월'!AW177+'9월'!AW177+'10월'!AW177+'11월'!AW177+'12월'!AW177</f>
        <v>0</v>
      </c>
      <c r="M211" s="908">
        <f>'1월'!AX177+'2월'!AX177+'3월'!AX177+'4월'!AX177+'5월'!AX177+'6월'!AX177+'7월'!AX177+'8월'!AX177+'9월'!AX177+'10월'!AX177+'11월'!AX177+'12월'!AX177</f>
        <v>0</v>
      </c>
      <c r="N211" s="908">
        <f>'1월'!AY177+'2월'!AY177+'3월'!AY177+'4월'!AY177+'5월'!AY177+'6월'!AY177+'7월'!AY177+'8월'!AY177+'9월'!AY177+'10월'!AY177+'11월'!AY177+'12월'!AY177</f>
        <v>0</v>
      </c>
      <c r="O211" s="908">
        <f>'1월'!AZ177+'2월'!AZ177+'3월'!AZ177+'4월'!AZ177+'5월'!AZ177+'6월'!AZ177+'7월'!AZ177+'8월'!AZ177+'9월'!AZ177+'10월'!AZ177+'11월'!AZ177+'12월'!AZ177</f>
        <v>0</v>
      </c>
      <c r="P211" s="908">
        <f>'1월'!BA177+'2월'!BA177+'3월'!BA177+'4월'!BA177+'5월'!BA177+'6월'!BA177+'7월'!BA177+'8월'!BA177+'9월'!BA177+'10월'!BA177+'11월'!BA177+'12월'!BA177</f>
        <v>0</v>
      </c>
      <c r="Q211" s="908">
        <f>'1월'!BB177+'2월'!BB177+'3월'!BB177+'4월'!BB177+'5월'!BB177+'6월'!BB177+'7월'!BB177+'8월'!BB177+'9월'!BB177+'10월'!BB177+'11월'!BB177+'12월'!BB177</f>
        <v>0</v>
      </c>
      <c r="R211" s="908">
        <f>'1월'!BC177+'2월'!BC177+'3월'!BC177+'4월'!BC177+'5월'!BC177+'6월'!BC177+'7월'!BC177+'8월'!BC177+'9월'!BC177+'10월'!BC177+'11월'!BC177+'12월'!BC177</f>
        <v>0</v>
      </c>
      <c r="S211" s="908">
        <f>'1월'!BD177+'2월'!BD177+'3월'!BD177+'4월'!BD177+'5월'!BD177+'6월'!BD177+'7월'!BD177+'8월'!BD177+'9월'!BD177+'10월'!BD177+'11월'!BD177+'12월'!BD177</f>
        <v>0</v>
      </c>
      <c r="T211" s="908">
        <f>'1월'!BE177+'2월'!BE177+'3월'!BE177+'4월'!BE177+'5월'!BE177+'6월'!BE177+'7월'!BE177+'8월'!BE177+'9월'!BE177+'10월'!BE177+'11월'!BE177+'12월'!BE177</f>
        <v>0</v>
      </c>
      <c r="U211" s="908">
        <f t="shared" si="11"/>
        <v>0</v>
      </c>
    </row>
    <row r="212" spans="1:21" hidden="1">
      <c r="A212" s="407" t="s">
        <v>588</v>
      </c>
      <c r="B212" s="908">
        <f>'1월'!AM178+'2월'!AM178+'3월'!AM178+'4월'!AM178+'5월'!AM178+'6월'!AM178+'7월'!AM178+'8월'!AM178+'9월'!AM178+'10월'!AM178+'11월'!AM178+'12월'!AM178</f>
        <v>0</v>
      </c>
      <c r="C212" s="908">
        <f>'1월'!AN178+'2월'!AN178+'3월'!AN178+'4월'!AN178+'5월'!AN178+'6월'!AN178+'7월'!AN178+'8월'!AN178+'9월'!AN178+'10월'!AN178+'11월'!AN178+'12월'!AN178</f>
        <v>0</v>
      </c>
      <c r="D212" s="908">
        <f>'1월'!AO178+'2월'!AO178+'3월'!AO178+'4월'!AO178+'5월'!AO178+'6월'!AO178+'7월'!AO178+'8월'!AO178+'9월'!AO178+'10월'!AO178+'11월'!AO178+'12월'!AO178</f>
        <v>0</v>
      </c>
      <c r="E212" s="908">
        <f>'1월'!AP178+'2월'!AP178+'3월'!AP178+'4월'!AP178+'5월'!AP178+'6월'!AP178+'7월'!AP178+'8월'!AP178+'9월'!AP178+'10월'!AP178+'11월'!AP178+'12월'!AP178</f>
        <v>0</v>
      </c>
      <c r="F212" s="908">
        <f>'1월'!AQ178+'2월'!AQ178+'3월'!AQ178+'4월'!AQ178+'5월'!AQ178+'6월'!AQ178+'7월'!AQ178+'8월'!AQ178+'9월'!AQ178+'10월'!AQ178+'11월'!AQ178+'12월'!AQ178</f>
        <v>0</v>
      </c>
      <c r="G212" s="908">
        <f>'1월'!AR178+'2월'!AR178+'3월'!AR178+'4월'!AR178+'5월'!AR178+'6월'!AR178+'7월'!AR178+'8월'!AR178+'9월'!AR178+'10월'!AR178+'11월'!AR178+'12월'!AR178</f>
        <v>0</v>
      </c>
      <c r="H212" s="908">
        <f>'1월'!AS178+'2월'!AS178+'3월'!AS178+'4월'!AS178+'5월'!AS178+'6월'!AS178+'7월'!AS178+'8월'!AS178+'9월'!AS178+'10월'!AS178+'11월'!AS178+'12월'!AS178</f>
        <v>0</v>
      </c>
      <c r="I212" s="908">
        <f>'1월'!AT178+'2월'!AT178+'3월'!AT178+'4월'!AT178+'5월'!AT178+'6월'!AT178+'7월'!AT178+'8월'!AT178+'9월'!AT178+'10월'!AT178+'11월'!AT178+'12월'!AT178</f>
        <v>0</v>
      </c>
      <c r="J212" s="908">
        <f>'1월'!AU178+'2월'!AU178+'3월'!AU178+'4월'!AU178+'5월'!AU178+'6월'!AU178+'7월'!AU178+'8월'!AU178+'9월'!AU178+'10월'!AU178+'11월'!AU178+'12월'!AU178</f>
        <v>0</v>
      </c>
      <c r="K212" s="908">
        <f>'1월'!AV178+'2월'!AV178+'3월'!AV178+'4월'!AV178+'5월'!AV178+'6월'!AV178+'7월'!AV178+'8월'!AV178+'9월'!AV178+'10월'!AV178+'11월'!AV178+'12월'!AV178</f>
        <v>0</v>
      </c>
      <c r="L212" s="908">
        <f>'1월'!AW178+'2월'!AW178+'3월'!AW178+'4월'!AW178+'5월'!AW178+'6월'!AW178+'7월'!AW178+'8월'!AW178+'9월'!AW178+'10월'!AW178+'11월'!AW178+'12월'!AW178</f>
        <v>0</v>
      </c>
      <c r="M212" s="908">
        <f>'1월'!AX178+'2월'!AX178+'3월'!AX178+'4월'!AX178+'5월'!AX178+'6월'!AX178+'7월'!AX178+'8월'!AX178+'9월'!AX178+'10월'!AX178+'11월'!AX178+'12월'!AX178</f>
        <v>0</v>
      </c>
      <c r="N212" s="908">
        <f>'1월'!AY178+'2월'!AY178+'3월'!AY178+'4월'!AY178+'5월'!AY178+'6월'!AY178+'7월'!AY178+'8월'!AY178+'9월'!AY178+'10월'!AY178+'11월'!AY178+'12월'!AY178</f>
        <v>0</v>
      </c>
      <c r="O212" s="908">
        <f>'1월'!AZ178+'2월'!AZ178+'3월'!AZ178+'4월'!AZ178+'5월'!AZ178+'6월'!AZ178+'7월'!AZ178+'8월'!AZ178+'9월'!AZ178+'10월'!AZ178+'11월'!AZ178+'12월'!AZ178</f>
        <v>0</v>
      </c>
      <c r="P212" s="908">
        <f>'1월'!BA178+'2월'!BA178+'3월'!BA178+'4월'!BA178+'5월'!BA178+'6월'!BA178+'7월'!BA178+'8월'!BA178+'9월'!BA178+'10월'!BA178+'11월'!BA178+'12월'!BA178</f>
        <v>0</v>
      </c>
      <c r="Q212" s="908">
        <f>'1월'!BB178+'2월'!BB178+'3월'!BB178+'4월'!BB178+'5월'!BB178+'6월'!BB178+'7월'!BB178+'8월'!BB178+'9월'!BB178+'10월'!BB178+'11월'!BB178+'12월'!BB178</f>
        <v>0</v>
      </c>
      <c r="R212" s="908">
        <f>'1월'!BC178+'2월'!BC178+'3월'!BC178+'4월'!BC178+'5월'!BC178+'6월'!BC178+'7월'!BC178+'8월'!BC178+'9월'!BC178+'10월'!BC178+'11월'!BC178+'12월'!BC178</f>
        <v>0</v>
      </c>
      <c r="S212" s="908">
        <f>'1월'!BD178+'2월'!BD178+'3월'!BD178+'4월'!BD178+'5월'!BD178+'6월'!BD178+'7월'!BD178+'8월'!BD178+'9월'!BD178+'10월'!BD178+'11월'!BD178+'12월'!BD178</f>
        <v>0</v>
      </c>
      <c r="T212" s="908">
        <f>'1월'!BE178+'2월'!BE178+'3월'!BE178+'4월'!BE178+'5월'!BE178+'6월'!BE178+'7월'!BE178+'8월'!BE178+'9월'!BE178+'10월'!BE178+'11월'!BE178+'12월'!BE178</f>
        <v>0</v>
      </c>
      <c r="U212" s="908">
        <f t="shared" si="11"/>
        <v>0</v>
      </c>
    </row>
    <row r="213" spans="1:21" hidden="1">
      <c r="A213" s="407" t="s">
        <v>589</v>
      </c>
      <c r="B213" s="908">
        <f>'1월'!AM179+'2월'!AM179+'3월'!AM179+'4월'!AM179+'5월'!AM179+'6월'!AM179+'7월'!AM179+'8월'!AM179+'9월'!AM179+'10월'!AM179+'11월'!AM179+'12월'!AM179</f>
        <v>0</v>
      </c>
      <c r="C213" s="908">
        <f>'1월'!AN179+'2월'!AN179+'3월'!AN179+'4월'!AN179+'5월'!AN179+'6월'!AN179+'7월'!AN179+'8월'!AN179+'9월'!AN179+'10월'!AN179+'11월'!AN179+'12월'!AN179</f>
        <v>0</v>
      </c>
      <c r="D213" s="908">
        <f>'1월'!AO179+'2월'!AO179+'3월'!AO179+'4월'!AO179+'5월'!AO179+'6월'!AO179+'7월'!AO179+'8월'!AO179+'9월'!AO179+'10월'!AO179+'11월'!AO179+'12월'!AO179</f>
        <v>0</v>
      </c>
      <c r="E213" s="908">
        <f>'1월'!AP179+'2월'!AP179+'3월'!AP179+'4월'!AP179+'5월'!AP179+'6월'!AP179+'7월'!AP179+'8월'!AP179+'9월'!AP179+'10월'!AP179+'11월'!AP179+'12월'!AP179</f>
        <v>0</v>
      </c>
      <c r="F213" s="908">
        <f>'1월'!AQ179+'2월'!AQ179+'3월'!AQ179+'4월'!AQ179+'5월'!AQ179+'6월'!AQ179+'7월'!AQ179+'8월'!AQ179+'9월'!AQ179+'10월'!AQ179+'11월'!AQ179+'12월'!AQ179</f>
        <v>0</v>
      </c>
      <c r="G213" s="908">
        <f>'1월'!AR179+'2월'!AR179+'3월'!AR179+'4월'!AR179+'5월'!AR179+'6월'!AR179+'7월'!AR179+'8월'!AR179+'9월'!AR179+'10월'!AR179+'11월'!AR179+'12월'!AR179</f>
        <v>0</v>
      </c>
      <c r="H213" s="908">
        <f>'1월'!AS179+'2월'!AS179+'3월'!AS179+'4월'!AS179+'5월'!AS179+'6월'!AS179+'7월'!AS179+'8월'!AS179+'9월'!AS179+'10월'!AS179+'11월'!AS179+'12월'!AS179</f>
        <v>0</v>
      </c>
      <c r="I213" s="908">
        <f>'1월'!AT179+'2월'!AT179+'3월'!AT179+'4월'!AT179+'5월'!AT179+'6월'!AT179+'7월'!AT179+'8월'!AT179+'9월'!AT179+'10월'!AT179+'11월'!AT179+'12월'!AT179</f>
        <v>0</v>
      </c>
      <c r="J213" s="908">
        <f>'1월'!AU179+'2월'!AU179+'3월'!AU179+'4월'!AU179+'5월'!AU179+'6월'!AU179+'7월'!AU179+'8월'!AU179+'9월'!AU179+'10월'!AU179+'11월'!AU179+'12월'!AU179</f>
        <v>0</v>
      </c>
      <c r="K213" s="908">
        <f>'1월'!AV179+'2월'!AV179+'3월'!AV179+'4월'!AV179+'5월'!AV179+'6월'!AV179+'7월'!AV179+'8월'!AV179+'9월'!AV179+'10월'!AV179+'11월'!AV179+'12월'!AV179</f>
        <v>1</v>
      </c>
      <c r="L213" s="908">
        <f>'1월'!AW179+'2월'!AW179+'3월'!AW179+'4월'!AW179+'5월'!AW179+'6월'!AW179+'7월'!AW179+'8월'!AW179+'9월'!AW179+'10월'!AW179+'11월'!AW179+'12월'!AW179</f>
        <v>0</v>
      </c>
      <c r="M213" s="908">
        <f>'1월'!AX179+'2월'!AX179+'3월'!AX179+'4월'!AX179+'5월'!AX179+'6월'!AX179+'7월'!AX179+'8월'!AX179+'9월'!AX179+'10월'!AX179+'11월'!AX179+'12월'!AX179</f>
        <v>0</v>
      </c>
      <c r="N213" s="908">
        <f>'1월'!AY179+'2월'!AY179+'3월'!AY179+'4월'!AY179+'5월'!AY179+'6월'!AY179+'7월'!AY179+'8월'!AY179+'9월'!AY179+'10월'!AY179+'11월'!AY179+'12월'!AY179</f>
        <v>0</v>
      </c>
      <c r="O213" s="908">
        <f>'1월'!AZ179+'2월'!AZ179+'3월'!AZ179+'4월'!AZ179+'5월'!AZ179+'6월'!AZ179+'7월'!AZ179+'8월'!AZ179+'9월'!AZ179+'10월'!AZ179+'11월'!AZ179+'12월'!AZ179</f>
        <v>0</v>
      </c>
      <c r="P213" s="908">
        <f>'1월'!BA179+'2월'!BA179+'3월'!BA179+'4월'!BA179+'5월'!BA179+'6월'!BA179+'7월'!BA179+'8월'!BA179+'9월'!BA179+'10월'!BA179+'11월'!BA179+'12월'!BA179</f>
        <v>0</v>
      </c>
      <c r="Q213" s="908">
        <f>'1월'!BB179+'2월'!BB179+'3월'!BB179+'4월'!BB179+'5월'!BB179+'6월'!BB179+'7월'!BB179+'8월'!BB179+'9월'!BB179+'10월'!BB179+'11월'!BB179+'12월'!BB179</f>
        <v>0</v>
      </c>
      <c r="R213" s="908">
        <f>'1월'!BC179+'2월'!BC179+'3월'!BC179+'4월'!BC179+'5월'!BC179+'6월'!BC179+'7월'!BC179+'8월'!BC179+'9월'!BC179+'10월'!BC179+'11월'!BC179+'12월'!BC179</f>
        <v>0</v>
      </c>
      <c r="S213" s="908">
        <f>'1월'!BD179+'2월'!BD179+'3월'!BD179+'4월'!BD179+'5월'!BD179+'6월'!BD179+'7월'!BD179+'8월'!BD179+'9월'!BD179+'10월'!BD179+'11월'!BD179+'12월'!BD179</f>
        <v>0</v>
      </c>
      <c r="T213" s="908">
        <f>'1월'!BE179+'2월'!BE179+'3월'!BE179+'4월'!BE179+'5월'!BE179+'6월'!BE179+'7월'!BE179+'8월'!BE179+'9월'!BE179+'10월'!BE179+'11월'!BE179+'12월'!BE179</f>
        <v>0</v>
      </c>
      <c r="U213" s="908">
        <f t="shared" si="11"/>
        <v>1</v>
      </c>
    </row>
    <row r="214" spans="1:21" hidden="1">
      <c r="A214" s="407" t="s">
        <v>590</v>
      </c>
      <c r="B214" s="908">
        <f>'1월'!AM180+'2월'!AM180+'3월'!AM180+'4월'!AM180+'5월'!AM180+'6월'!AM180+'7월'!AM180+'8월'!AM180+'9월'!AM180+'10월'!AM180+'11월'!AM180+'12월'!AM180</f>
        <v>0</v>
      </c>
      <c r="C214" s="908">
        <f>'1월'!AN180+'2월'!AN180+'3월'!AN180+'4월'!AN180+'5월'!AN180+'6월'!AN180+'7월'!AN180+'8월'!AN180+'9월'!AN180+'10월'!AN180+'11월'!AN180+'12월'!AN180</f>
        <v>0</v>
      </c>
      <c r="D214" s="908">
        <f>'1월'!AO180+'2월'!AO180+'3월'!AO180+'4월'!AO180+'5월'!AO180+'6월'!AO180+'7월'!AO180+'8월'!AO180+'9월'!AO180+'10월'!AO180+'11월'!AO180+'12월'!AO180</f>
        <v>0</v>
      </c>
      <c r="E214" s="908">
        <f>'1월'!AP180+'2월'!AP180+'3월'!AP180+'4월'!AP180+'5월'!AP180+'6월'!AP180+'7월'!AP180+'8월'!AP180+'9월'!AP180+'10월'!AP180+'11월'!AP180+'12월'!AP180</f>
        <v>1</v>
      </c>
      <c r="F214" s="908">
        <f>'1월'!AQ180+'2월'!AQ180+'3월'!AQ180+'4월'!AQ180+'5월'!AQ180+'6월'!AQ180+'7월'!AQ180+'8월'!AQ180+'9월'!AQ180+'10월'!AQ180+'11월'!AQ180+'12월'!AQ180</f>
        <v>0</v>
      </c>
      <c r="G214" s="908">
        <f>'1월'!AR180+'2월'!AR180+'3월'!AR180+'4월'!AR180+'5월'!AR180+'6월'!AR180+'7월'!AR180+'8월'!AR180+'9월'!AR180+'10월'!AR180+'11월'!AR180+'12월'!AR180</f>
        <v>0</v>
      </c>
      <c r="H214" s="908">
        <f>'1월'!AS180+'2월'!AS180+'3월'!AS180+'4월'!AS180+'5월'!AS180+'6월'!AS180+'7월'!AS180+'8월'!AS180+'9월'!AS180+'10월'!AS180+'11월'!AS180+'12월'!AS180</f>
        <v>0</v>
      </c>
      <c r="I214" s="908">
        <f>'1월'!AT180+'2월'!AT180+'3월'!AT180+'4월'!AT180+'5월'!AT180+'6월'!AT180+'7월'!AT180+'8월'!AT180+'9월'!AT180+'10월'!AT180+'11월'!AT180+'12월'!AT180</f>
        <v>0</v>
      </c>
      <c r="J214" s="908">
        <f>'1월'!AU180+'2월'!AU180+'3월'!AU180+'4월'!AU180+'5월'!AU180+'6월'!AU180+'7월'!AU180+'8월'!AU180+'9월'!AU180+'10월'!AU180+'11월'!AU180+'12월'!AU180</f>
        <v>0</v>
      </c>
      <c r="K214" s="908">
        <f>'1월'!AV180+'2월'!AV180+'3월'!AV180+'4월'!AV180+'5월'!AV180+'6월'!AV180+'7월'!AV180+'8월'!AV180+'9월'!AV180+'10월'!AV180+'11월'!AV180+'12월'!AV180</f>
        <v>0</v>
      </c>
      <c r="L214" s="908">
        <f>'1월'!AW180+'2월'!AW180+'3월'!AW180+'4월'!AW180+'5월'!AW180+'6월'!AW180+'7월'!AW180+'8월'!AW180+'9월'!AW180+'10월'!AW180+'11월'!AW180+'12월'!AW180</f>
        <v>1</v>
      </c>
      <c r="M214" s="908">
        <f>'1월'!AX180+'2월'!AX180+'3월'!AX180+'4월'!AX180+'5월'!AX180+'6월'!AX180+'7월'!AX180+'8월'!AX180+'9월'!AX180+'10월'!AX180+'11월'!AX180+'12월'!AX180</f>
        <v>0</v>
      </c>
      <c r="N214" s="908">
        <f>'1월'!AY180+'2월'!AY180+'3월'!AY180+'4월'!AY180+'5월'!AY180+'6월'!AY180+'7월'!AY180+'8월'!AY180+'9월'!AY180+'10월'!AY180+'11월'!AY180+'12월'!AY180</f>
        <v>0</v>
      </c>
      <c r="O214" s="908">
        <f>'1월'!AZ180+'2월'!AZ180+'3월'!AZ180+'4월'!AZ180+'5월'!AZ180+'6월'!AZ180+'7월'!AZ180+'8월'!AZ180+'9월'!AZ180+'10월'!AZ180+'11월'!AZ180+'12월'!AZ180</f>
        <v>0</v>
      </c>
      <c r="P214" s="908">
        <f>'1월'!BA180+'2월'!BA180+'3월'!BA180+'4월'!BA180+'5월'!BA180+'6월'!BA180+'7월'!BA180+'8월'!BA180+'9월'!BA180+'10월'!BA180+'11월'!BA180+'12월'!BA180</f>
        <v>0</v>
      </c>
      <c r="Q214" s="908">
        <f>'1월'!BB180+'2월'!BB180+'3월'!BB180+'4월'!BB180+'5월'!BB180+'6월'!BB180+'7월'!BB180+'8월'!BB180+'9월'!BB180+'10월'!BB180+'11월'!BB180+'12월'!BB180</f>
        <v>0</v>
      </c>
      <c r="R214" s="908">
        <f>'1월'!BC180+'2월'!BC180+'3월'!BC180+'4월'!BC180+'5월'!BC180+'6월'!BC180+'7월'!BC180+'8월'!BC180+'9월'!BC180+'10월'!BC180+'11월'!BC180+'12월'!BC180</f>
        <v>0</v>
      </c>
      <c r="S214" s="908">
        <f>'1월'!BD180+'2월'!BD180+'3월'!BD180+'4월'!BD180+'5월'!BD180+'6월'!BD180+'7월'!BD180+'8월'!BD180+'9월'!BD180+'10월'!BD180+'11월'!BD180+'12월'!BD180</f>
        <v>0</v>
      </c>
      <c r="T214" s="908">
        <f>'1월'!BE180+'2월'!BE180+'3월'!BE180+'4월'!BE180+'5월'!BE180+'6월'!BE180+'7월'!BE180+'8월'!BE180+'9월'!BE180+'10월'!BE180+'11월'!BE180+'12월'!BE180</f>
        <v>0</v>
      </c>
      <c r="U214" s="908">
        <f t="shared" si="11"/>
        <v>2</v>
      </c>
    </row>
    <row r="215" spans="1:21" hidden="1">
      <c r="A215" s="407" t="s">
        <v>591</v>
      </c>
      <c r="B215" s="908">
        <f>'1월'!AM181+'2월'!AM181+'3월'!AM181+'4월'!AM181+'5월'!AM181+'6월'!AM181+'7월'!AM181+'8월'!AM181+'9월'!AM181+'10월'!AM181+'11월'!AM181+'12월'!AM181</f>
        <v>0</v>
      </c>
      <c r="C215" s="908">
        <f>'1월'!AN181+'2월'!AN181+'3월'!AN181+'4월'!AN181+'5월'!AN181+'6월'!AN181+'7월'!AN181+'8월'!AN181+'9월'!AN181+'10월'!AN181+'11월'!AN181+'12월'!AN181</f>
        <v>0</v>
      </c>
      <c r="D215" s="908">
        <f>'1월'!AO181+'2월'!AO181+'3월'!AO181+'4월'!AO181+'5월'!AO181+'6월'!AO181+'7월'!AO181+'8월'!AO181+'9월'!AO181+'10월'!AO181+'11월'!AO181+'12월'!AO181</f>
        <v>0</v>
      </c>
      <c r="E215" s="908">
        <f>'1월'!AP181+'2월'!AP181+'3월'!AP181+'4월'!AP181+'5월'!AP181+'6월'!AP181+'7월'!AP181+'8월'!AP181+'9월'!AP181+'10월'!AP181+'11월'!AP181+'12월'!AP181</f>
        <v>0</v>
      </c>
      <c r="F215" s="908">
        <f>'1월'!AQ181+'2월'!AQ181+'3월'!AQ181+'4월'!AQ181+'5월'!AQ181+'6월'!AQ181+'7월'!AQ181+'8월'!AQ181+'9월'!AQ181+'10월'!AQ181+'11월'!AQ181+'12월'!AQ181</f>
        <v>0</v>
      </c>
      <c r="G215" s="908">
        <f>'1월'!AR181+'2월'!AR181+'3월'!AR181+'4월'!AR181+'5월'!AR181+'6월'!AR181+'7월'!AR181+'8월'!AR181+'9월'!AR181+'10월'!AR181+'11월'!AR181+'12월'!AR181</f>
        <v>0</v>
      </c>
      <c r="H215" s="908">
        <f>'1월'!AS181+'2월'!AS181+'3월'!AS181+'4월'!AS181+'5월'!AS181+'6월'!AS181+'7월'!AS181+'8월'!AS181+'9월'!AS181+'10월'!AS181+'11월'!AS181+'12월'!AS181</f>
        <v>0</v>
      </c>
      <c r="I215" s="908">
        <f>'1월'!AT181+'2월'!AT181+'3월'!AT181+'4월'!AT181+'5월'!AT181+'6월'!AT181+'7월'!AT181+'8월'!AT181+'9월'!AT181+'10월'!AT181+'11월'!AT181+'12월'!AT181</f>
        <v>0</v>
      </c>
      <c r="J215" s="908">
        <f>'1월'!AU181+'2월'!AU181+'3월'!AU181+'4월'!AU181+'5월'!AU181+'6월'!AU181+'7월'!AU181+'8월'!AU181+'9월'!AU181+'10월'!AU181+'11월'!AU181+'12월'!AU181</f>
        <v>0</v>
      </c>
      <c r="K215" s="908">
        <f>'1월'!AV181+'2월'!AV181+'3월'!AV181+'4월'!AV181+'5월'!AV181+'6월'!AV181+'7월'!AV181+'8월'!AV181+'9월'!AV181+'10월'!AV181+'11월'!AV181+'12월'!AV181</f>
        <v>0</v>
      </c>
      <c r="L215" s="908">
        <f>'1월'!AW181+'2월'!AW181+'3월'!AW181+'4월'!AW181+'5월'!AW181+'6월'!AW181+'7월'!AW181+'8월'!AW181+'9월'!AW181+'10월'!AW181+'11월'!AW181+'12월'!AW181</f>
        <v>0</v>
      </c>
      <c r="M215" s="908">
        <f>'1월'!AX181+'2월'!AX181+'3월'!AX181+'4월'!AX181+'5월'!AX181+'6월'!AX181+'7월'!AX181+'8월'!AX181+'9월'!AX181+'10월'!AX181+'11월'!AX181+'12월'!AX181</f>
        <v>0</v>
      </c>
      <c r="N215" s="908">
        <f>'1월'!AY181+'2월'!AY181+'3월'!AY181+'4월'!AY181+'5월'!AY181+'6월'!AY181+'7월'!AY181+'8월'!AY181+'9월'!AY181+'10월'!AY181+'11월'!AY181+'12월'!AY181</f>
        <v>0</v>
      </c>
      <c r="O215" s="908">
        <f>'1월'!AZ181+'2월'!AZ181+'3월'!AZ181+'4월'!AZ181+'5월'!AZ181+'6월'!AZ181+'7월'!AZ181+'8월'!AZ181+'9월'!AZ181+'10월'!AZ181+'11월'!AZ181+'12월'!AZ181</f>
        <v>0</v>
      </c>
      <c r="P215" s="908">
        <f>'1월'!BA181+'2월'!BA181+'3월'!BA181+'4월'!BA181+'5월'!BA181+'6월'!BA181+'7월'!BA181+'8월'!BA181+'9월'!BA181+'10월'!BA181+'11월'!BA181+'12월'!BA181</f>
        <v>0</v>
      </c>
      <c r="Q215" s="908">
        <f>'1월'!BB181+'2월'!BB181+'3월'!BB181+'4월'!BB181+'5월'!BB181+'6월'!BB181+'7월'!BB181+'8월'!BB181+'9월'!BB181+'10월'!BB181+'11월'!BB181+'12월'!BB181</f>
        <v>0</v>
      </c>
      <c r="R215" s="908">
        <f>'1월'!BC181+'2월'!BC181+'3월'!BC181+'4월'!BC181+'5월'!BC181+'6월'!BC181+'7월'!BC181+'8월'!BC181+'9월'!BC181+'10월'!BC181+'11월'!BC181+'12월'!BC181</f>
        <v>0</v>
      </c>
      <c r="S215" s="908">
        <f>'1월'!BD181+'2월'!BD181+'3월'!BD181+'4월'!BD181+'5월'!BD181+'6월'!BD181+'7월'!BD181+'8월'!BD181+'9월'!BD181+'10월'!BD181+'11월'!BD181+'12월'!BD181</f>
        <v>0</v>
      </c>
      <c r="T215" s="908">
        <f>'1월'!BE181+'2월'!BE181+'3월'!BE181+'4월'!BE181+'5월'!BE181+'6월'!BE181+'7월'!BE181+'8월'!BE181+'9월'!BE181+'10월'!BE181+'11월'!BE181+'12월'!BE181</f>
        <v>0</v>
      </c>
      <c r="U215" s="908">
        <f t="shared" si="11"/>
        <v>0</v>
      </c>
    </row>
    <row r="216" spans="1:21" hidden="1">
      <c r="A216" s="407" t="s">
        <v>592</v>
      </c>
      <c r="B216" s="908">
        <f>'1월'!AM182+'2월'!AM182+'3월'!AM182+'4월'!AM182+'5월'!AM182+'6월'!AM182+'7월'!AM182+'8월'!AM182+'9월'!AM182+'10월'!AM182+'11월'!AM182+'12월'!AM182</f>
        <v>0</v>
      </c>
      <c r="C216" s="908">
        <f>'1월'!AN182+'2월'!AN182+'3월'!AN182+'4월'!AN182+'5월'!AN182+'6월'!AN182+'7월'!AN182+'8월'!AN182+'9월'!AN182+'10월'!AN182+'11월'!AN182+'12월'!AN182</f>
        <v>0</v>
      </c>
      <c r="D216" s="908">
        <f>'1월'!AO182+'2월'!AO182+'3월'!AO182+'4월'!AO182+'5월'!AO182+'6월'!AO182+'7월'!AO182+'8월'!AO182+'9월'!AO182+'10월'!AO182+'11월'!AO182+'12월'!AO182</f>
        <v>0</v>
      </c>
      <c r="E216" s="908">
        <f>'1월'!AP182+'2월'!AP182+'3월'!AP182+'4월'!AP182+'5월'!AP182+'6월'!AP182+'7월'!AP182+'8월'!AP182+'9월'!AP182+'10월'!AP182+'11월'!AP182+'12월'!AP182</f>
        <v>0</v>
      </c>
      <c r="F216" s="908">
        <f>'1월'!AQ182+'2월'!AQ182+'3월'!AQ182+'4월'!AQ182+'5월'!AQ182+'6월'!AQ182+'7월'!AQ182+'8월'!AQ182+'9월'!AQ182+'10월'!AQ182+'11월'!AQ182+'12월'!AQ182</f>
        <v>0</v>
      </c>
      <c r="G216" s="908">
        <f>'1월'!AR182+'2월'!AR182+'3월'!AR182+'4월'!AR182+'5월'!AR182+'6월'!AR182+'7월'!AR182+'8월'!AR182+'9월'!AR182+'10월'!AR182+'11월'!AR182+'12월'!AR182</f>
        <v>0</v>
      </c>
      <c r="H216" s="908">
        <f>'1월'!AS182+'2월'!AS182+'3월'!AS182+'4월'!AS182+'5월'!AS182+'6월'!AS182+'7월'!AS182+'8월'!AS182+'9월'!AS182+'10월'!AS182+'11월'!AS182+'12월'!AS182</f>
        <v>0</v>
      </c>
      <c r="I216" s="908">
        <f>'1월'!AT182+'2월'!AT182+'3월'!AT182+'4월'!AT182+'5월'!AT182+'6월'!AT182+'7월'!AT182+'8월'!AT182+'9월'!AT182+'10월'!AT182+'11월'!AT182+'12월'!AT182</f>
        <v>0</v>
      </c>
      <c r="J216" s="908">
        <f>'1월'!AU182+'2월'!AU182+'3월'!AU182+'4월'!AU182+'5월'!AU182+'6월'!AU182+'7월'!AU182+'8월'!AU182+'9월'!AU182+'10월'!AU182+'11월'!AU182+'12월'!AU182</f>
        <v>0</v>
      </c>
      <c r="K216" s="908">
        <f>'1월'!AV182+'2월'!AV182+'3월'!AV182+'4월'!AV182+'5월'!AV182+'6월'!AV182+'7월'!AV182+'8월'!AV182+'9월'!AV182+'10월'!AV182+'11월'!AV182+'12월'!AV182</f>
        <v>0</v>
      </c>
      <c r="L216" s="908">
        <f>'1월'!AW182+'2월'!AW182+'3월'!AW182+'4월'!AW182+'5월'!AW182+'6월'!AW182+'7월'!AW182+'8월'!AW182+'9월'!AW182+'10월'!AW182+'11월'!AW182+'12월'!AW182</f>
        <v>2</v>
      </c>
      <c r="M216" s="908">
        <f>'1월'!AX182+'2월'!AX182+'3월'!AX182+'4월'!AX182+'5월'!AX182+'6월'!AX182+'7월'!AX182+'8월'!AX182+'9월'!AX182+'10월'!AX182+'11월'!AX182+'12월'!AX182</f>
        <v>0</v>
      </c>
      <c r="N216" s="908">
        <f>'1월'!AY182+'2월'!AY182+'3월'!AY182+'4월'!AY182+'5월'!AY182+'6월'!AY182+'7월'!AY182+'8월'!AY182+'9월'!AY182+'10월'!AY182+'11월'!AY182+'12월'!AY182</f>
        <v>0</v>
      </c>
      <c r="O216" s="908">
        <f>'1월'!AZ182+'2월'!AZ182+'3월'!AZ182+'4월'!AZ182+'5월'!AZ182+'6월'!AZ182+'7월'!AZ182+'8월'!AZ182+'9월'!AZ182+'10월'!AZ182+'11월'!AZ182+'12월'!AZ182</f>
        <v>0</v>
      </c>
      <c r="P216" s="908">
        <f>'1월'!BA182+'2월'!BA182+'3월'!BA182+'4월'!BA182+'5월'!BA182+'6월'!BA182+'7월'!BA182+'8월'!BA182+'9월'!BA182+'10월'!BA182+'11월'!BA182+'12월'!BA182</f>
        <v>0</v>
      </c>
      <c r="Q216" s="908">
        <f>'1월'!BB182+'2월'!BB182+'3월'!BB182+'4월'!BB182+'5월'!BB182+'6월'!BB182+'7월'!BB182+'8월'!BB182+'9월'!BB182+'10월'!BB182+'11월'!BB182+'12월'!BB182</f>
        <v>0</v>
      </c>
      <c r="R216" s="908">
        <f>'1월'!BC182+'2월'!BC182+'3월'!BC182+'4월'!BC182+'5월'!BC182+'6월'!BC182+'7월'!BC182+'8월'!BC182+'9월'!BC182+'10월'!BC182+'11월'!BC182+'12월'!BC182</f>
        <v>0</v>
      </c>
      <c r="S216" s="908">
        <f>'1월'!BD182+'2월'!BD182+'3월'!BD182+'4월'!BD182+'5월'!BD182+'6월'!BD182+'7월'!BD182+'8월'!BD182+'9월'!BD182+'10월'!BD182+'11월'!BD182+'12월'!BD182</f>
        <v>0</v>
      </c>
      <c r="T216" s="908">
        <f>'1월'!BE182+'2월'!BE182+'3월'!BE182+'4월'!BE182+'5월'!BE182+'6월'!BE182+'7월'!BE182+'8월'!BE182+'9월'!BE182+'10월'!BE182+'11월'!BE182+'12월'!BE182</f>
        <v>0</v>
      </c>
      <c r="U216" s="908">
        <f t="shared" si="11"/>
        <v>2</v>
      </c>
    </row>
    <row r="217" spans="1:21" hidden="1">
      <c r="A217" s="407" t="s">
        <v>593</v>
      </c>
      <c r="B217" s="908">
        <f>'1월'!AM183+'2월'!AM183+'3월'!AM183+'4월'!AM183+'5월'!AM183+'6월'!AM183+'7월'!AM183+'8월'!AM183+'9월'!AM183+'10월'!AM183+'11월'!AM183+'12월'!AM183</f>
        <v>0</v>
      </c>
      <c r="C217" s="908">
        <f>'1월'!AN183+'2월'!AN183+'3월'!AN183+'4월'!AN183+'5월'!AN183+'6월'!AN183+'7월'!AN183+'8월'!AN183+'9월'!AN183+'10월'!AN183+'11월'!AN183+'12월'!AN183</f>
        <v>0</v>
      </c>
      <c r="D217" s="908">
        <f>'1월'!AO183+'2월'!AO183+'3월'!AO183+'4월'!AO183+'5월'!AO183+'6월'!AO183+'7월'!AO183+'8월'!AO183+'9월'!AO183+'10월'!AO183+'11월'!AO183+'12월'!AO183</f>
        <v>0</v>
      </c>
      <c r="E217" s="908">
        <f>'1월'!AP183+'2월'!AP183+'3월'!AP183+'4월'!AP183+'5월'!AP183+'6월'!AP183+'7월'!AP183+'8월'!AP183+'9월'!AP183+'10월'!AP183+'11월'!AP183+'12월'!AP183</f>
        <v>0</v>
      </c>
      <c r="F217" s="908">
        <f>'1월'!AQ183+'2월'!AQ183+'3월'!AQ183+'4월'!AQ183+'5월'!AQ183+'6월'!AQ183+'7월'!AQ183+'8월'!AQ183+'9월'!AQ183+'10월'!AQ183+'11월'!AQ183+'12월'!AQ183</f>
        <v>0</v>
      </c>
      <c r="G217" s="908">
        <f>'1월'!AR183+'2월'!AR183+'3월'!AR183+'4월'!AR183+'5월'!AR183+'6월'!AR183+'7월'!AR183+'8월'!AR183+'9월'!AR183+'10월'!AR183+'11월'!AR183+'12월'!AR183</f>
        <v>0</v>
      </c>
      <c r="H217" s="908">
        <f>'1월'!AS183+'2월'!AS183+'3월'!AS183+'4월'!AS183+'5월'!AS183+'6월'!AS183+'7월'!AS183+'8월'!AS183+'9월'!AS183+'10월'!AS183+'11월'!AS183+'12월'!AS183</f>
        <v>0</v>
      </c>
      <c r="I217" s="908">
        <f>'1월'!AT183+'2월'!AT183+'3월'!AT183+'4월'!AT183+'5월'!AT183+'6월'!AT183+'7월'!AT183+'8월'!AT183+'9월'!AT183+'10월'!AT183+'11월'!AT183+'12월'!AT183</f>
        <v>0</v>
      </c>
      <c r="J217" s="908">
        <f>'1월'!AU183+'2월'!AU183+'3월'!AU183+'4월'!AU183+'5월'!AU183+'6월'!AU183+'7월'!AU183+'8월'!AU183+'9월'!AU183+'10월'!AU183+'11월'!AU183+'12월'!AU183</f>
        <v>0</v>
      </c>
      <c r="K217" s="908">
        <f>'1월'!AV183+'2월'!AV183+'3월'!AV183+'4월'!AV183+'5월'!AV183+'6월'!AV183+'7월'!AV183+'8월'!AV183+'9월'!AV183+'10월'!AV183+'11월'!AV183+'12월'!AV183</f>
        <v>0</v>
      </c>
      <c r="L217" s="908">
        <f>'1월'!AW183+'2월'!AW183+'3월'!AW183+'4월'!AW183+'5월'!AW183+'6월'!AW183+'7월'!AW183+'8월'!AW183+'9월'!AW183+'10월'!AW183+'11월'!AW183+'12월'!AW183</f>
        <v>0</v>
      </c>
      <c r="M217" s="908">
        <f>'1월'!AX183+'2월'!AX183+'3월'!AX183+'4월'!AX183+'5월'!AX183+'6월'!AX183+'7월'!AX183+'8월'!AX183+'9월'!AX183+'10월'!AX183+'11월'!AX183+'12월'!AX183</f>
        <v>0</v>
      </c>
      <c r="N217" s="908">
        <f>'1월'!AY183+'2월'!AY183+'3월'!AY183+'4월'!AY183+'5월'!AY183+'6월'!AY183+'7월'!AY183+'8월'!AY183+'9월'!AY183+'10월'!AY183+'11월'!AY183+'12월'!AY183</f>
        <v>0</v>
      </c>
      <c r="O217" s="908">
        <f>'1월'!AZ183+'2월'!AZ183+'3월'!AZ183+'4월'!AZ183+'5월'!AZ183+'6월'!AZ183+'7월'!AZ183+'8월'!AZ183+'9월'!AZ183+'10월'!AZ183+'11월'!AZ183+'12월'!AZ183</f>
        <v>0</v>
      </c>
      <c r="P217" s="908">
        <f>'1월'!BA183+'2월'!BA183+'3월'!BA183+'4월'!BA183+'5월'!BA183+'6월'!BA183+'7월'!BA183+'8월'!BA183+'9월'!BA183+'10월'!BA183+'11월'!BA183+'12월'!BA183</f>
        <v>0</v>
      </c>
      <c r="Q217" s="908">
        <f>'1월'!BB183+'2월'!BB183+'3월'!BB183+'4월'!BB183+'5월'!BB183+'6월'!BB183+'7월'!BB183+'8월'!BB183+'9월'!BB183+'10월'!BB183+'11월'!BB183+'12월'!BB183</f>
        <v>0</v>
      </c>
      <c r="R217" s="908">
        <f>'1월'!BC183+'2월'!BC183+'3월'!BC183+'4월'!BC183+'5월'!BC183+'6월'!BC183+'7월'!BC183+'8월'!BC183+'9월'!BC183+'10월'!BC183+'11월'!BC183+'12월'!BC183</f>
        <v>0</v>
      </c>
      <c r="S217" s="908">
        <f>'1월'!BD183+'2월'!BD183+'3월'!BD183+'4월'!BD183+'5월'!BD183+'6월'!BD183+'7월'!BD183+'8월'!BD183+'9월'!BD183+'10월'!BD183+'11월'!BD183+'12월'!BD183</f>
        <v>0</v>
      </c>
      <c r="T217" s="908">
        <f>'1월'!BE183+'2월'!BE183+'3월'!BE183+'4월'!BE183+'5월'!BE183+'6월'!BE183+'7월'!BE183+'8월'!BE183+'9월'!BE183+'10월'!BE183+'11월'!BE183+'12월'!BE183</f>
        <v>0</v>
      </c>
      <c r="U217" s="908">
        <f t="shared" si="11"/>
        <v>0</v>
      </c>
    </row>
    <row r="218" spans="1:21" hidden="1">
      <c r="A218" s="407" t="s">
        <v>594</v>
      </c>
      <c r="B218" s="908">
        <f>'1월'!AM184+'2월'!AM184+'3월'!AM184+'4월'!AM184+'5월'!AM184+'6월'!AM184+'7월'!AM184+'8월'!AM184+'9월'!AM184+'10월'!AM184+'11월'!AM184+'12월'!AM184</f>
        <v>0</v>
      </c>
      <c r="C218" s="908">
        <f>'1월'!AN184+'2월'!AN184+'3월'!AN184+'4월'!AN184+'5월'!AN184+'6월'!AN184+'7월'!AN184+'8월'!AN184+'9월'!AN184+'10월'!AN184+'11월'!AN184+'12월'!AN184</f>
        <v>0</v>
      </c>
      <c r="D218" s="908">
        <f>'1월'!AO184+'2월'!AO184+'3월'!AO184+'4월'!AO184+'5월'!AO184+'6월'!AO184+'7월'!AO184+'8월'!AO184+'9월'!AO184+'10월'!AO184+'11월'!AO184+'12월'!AO184</f>
        <v>0</v>
      </c>
      <c r="E218" s="908">
        <f>'1월'!AP184+'2월'!AP184+'3월'!AP184+'4월'!AP184+'5월'!AP184+'6월'!AP184+'7월'!AP184+'8월'!AP184+'9월'!AP184+'10월'!AP184+'11월'!AP184+'12월'!AP184</f>
        <v>1</v>
      </c>
      <c r="F218" s="908">
        <f>'1월'!AQ184+'2월'!AQ184+'3월'!AQ184+'4월'!AQ184+'5월'!AQ184+'6월'!AQ184+'7월'!AQ184+'8월'!AQ184+'9월'!AQ184+'10월'!AQ184+'11월'!AQ184+'12월'!AQ184</f>
        <v>0</v>
      </c>
      <c r="G218" s="908">
        <f>'1월'!AR184+'2월'!AR184+'3월'!AR184+'4월'!AR184+'5월'!AR184+'6월'!AR184+'7월'!AR184+'8월'!AR184+'9월'!AR184+'10월'!AR184+'11월'!AR184+'12월'!AR184</f>
        <v>0</v>
      </c>
      <c r="H218" s="908">
        <f>'1월'!AS184+'2월'!AS184+'3월'!AS184+'4월'!AS184+'5월'!AS184+'6월'!AS184+'7월'!AS184+'8월'!AS184+'9월'!AS184+'10월'!AS184+'11월'!AS184+'12월'!AS184</f>
        <v>0</v>
      </c>
      <c r="I218" s="908">
        <f>'1월'!AT184+'2월'!AT184+'3월'!AT184+'4월'!AT184+'5월'!AT184+'6월'!AT184+'7월'!AT184+'8월'!AT184+'9월'!AT184+'10월'!AT184+'11월'!AT184+'12월'!AT184</f>
        <v>0</v>
      </c>
      <c r="J218" s="908">
        <f>'1월'!AU184+'2월'!AU184+'3월'!AU184+'4월'!AU184+'5월'!AU184+'6월'!AU184+'7월'!AU184+'8월'!AU184+'9월'!AU184+'10월'!AU184+'11월'!AU184+'12월'!AU184</f>
        <v>0</v>
      </c>
      <c r="K218" s="908">
        <f>'1월'!AV184+'2월'!AV184+'3월'!AV184+'4월'!AV184+'5월'!AV184+'6월'!AV184+'7월'!AV184+'8월'!AV184+'9월'!AV184+'10월'!AV184+'11월'!AV184+'12월'!AV184</f>
        <v>0</v>
      </c>
      <c r="L218" s="908">
        <f>'1월'!AW184+'2월'!AW184+'3월'!AW184+'4월'!AW184+'5월'!AW184+'6월'!AW184+'7월'!AW184+'8월'!AW184+'9월'!AW184+'10월'!AW184+'11월'!AW184+'12월'!AW184</f>
        <v>0</v>
      </c>
      <c r="M218" s="908">
        <f>'1월'!AX184+'2월'!AX184+'3월'!AX184+'4월'!AX184+'5월'!AX184+'6월'!AX184+'7월'!AX184+'8월'!AX184+'9월'!AX184+'10월'!AX184+'11월'!AX184+'12월'!AX184</f>
        <v>0</v>
      </c>
      <c r="N218" s="908">
        <f>'1월'!AY184+'2월'!AY184+'3월'!AY184+'4월'!AY184+'5월'!AY184+'6월'!AY184+'7월'!AY184+'8월'!AY184+'9월'!AY184+'10월'!AY184+'11월'!AY184+'12월'!AY184</f>
        <v>0</v>
      </c>
      <c r="O218" s="908">
        <f>'1월'!AZ184+'2월'!AZ184+'3월'!AZ184+'4월'!AZ184+'5월'!AZ184+'6월'!AZ184+'7월'!AZ184+'8월'!AZ184+'9월'!AZ184+'10월'!AZ184+'11월'!AZ184+'12월'!AZ184</f>
        <v>0</v>
      </c>
      <c r="P218" s="908">
        <f>'1월'!BA184+'2월'!BA184+'3월'!BA184+'4월'!BA184+'5월'!BA184+'6월'!BA184+'7월'!BA184+'8월'!BA184+'9월'!BA184+'10월'!BA184+'11월'!BA184+'12월'!BA184</f>
        <v>0</v>
      </c>
      <c r="Q218" s="908">
        <f>'1월'!BB184+'2월'!BB184+'3월'!BB184+'4월'!BB184+'5월'!BB184+'6월'!BB184+'7월'!BB184+'8월'!BB184+'9월'!BB184+'10월'!BB184+'11월'!BB184+'12월'!BB184</f>
        <v>0</v>
      </c>
      <c r="R218" s="908">
        <f>'1월'!BC184+'2월'!BC184+'3월'!BC184+'4월'!BC184+'5월'!BC184+'6월'!BC184+'7월'!BC184+'8월'!BC184+'9월'!BC184+'10월'!BC184+'11월'!BC184+'12월'!BC184</f>
        <v>0</v>
      </c>
      <c r="S218" s="908">
        <f>'1월'!BD184+'2월'!BD184+'3월'!BD184+'4월'!BD184+'5월'!BD184+'6월'!BD184+'7월'!BD184+'8월'!BD184+'9월'!BD184+'10월'!BD184+'11월'!BD184+'12월'!BD184</f>
        <v>0</v>
      </c>
      <c r="T218" s="908">
        <f>'1월'!BE184+'2월'!BE184+'3월'!BE184+'4월'!BE184+'5월'!BE184+'6월'!BE184+'7월'!BE184+'8월'!BE184+'9월'!BE184+'10월'!BE184+'11월'!BE184+'12월'!BE184</f>
        <v>0</v>
      </c>
      <c r="U218" s="908">
        <f t="shared" si="11"/>
        <v>1</v>
      </c>
    </row>
    <row r="219" spans="1:21" hidden="1">
      <c r="A219" s="407" t="s">
        <v>595</v>
      </c>
      <c r="B219" s="908">
        <f>'1월'!AM185+'2월'!AM185+'3월'!AM185+'4월'!AM185+'5월'!AM185+'6월'!AM185+'7월'!AM185+'8월'!AM185+'9월'!AM185+'10월'!AM185+'11월'!AM185+'12월'!AM185</f>
        <v>0</v>
      </c>
      <c r="C219" s="908">
        <f>'1월'!AN185+'2월'!AN185+'3월'!AN185+'4월'!AN185+'5월'!AN185+'6월'!AN185+'7월'!AN185+'8월'!AN185+'9월'!AN185+'10월'!AN185+'11월'!AN185+'12월'!AN185</f>
        <v>0</v>
      </c>
      <c r="D219" s="908">
        <f>'1월'!AO185+'2월'!AO185+'3월'!AO185+'4월'!AO185+'5월'!AO185+'6월'!AO185+'7월'!AO185+'8월'!AO185+'9월'!AO185+'10월'!AO185+'11월'!AO185+'12월'!AO185</f>
        <v>0</v>
      </c>
      <c r="E219" s="908">
        <f>'1월'!AP185+'2월'!AP185+'3월'!AP185+'4월'!AP185+'5월'!AP185+'6월'!AP185+'7월'!AP185+'8월'!AP185+'9월'!AP185+'10월'!AP185+'11월'!AP185+'12월'!AP185</f>
        <v>0</v>
      </c>
      <c r="F219" s="908">
        <f>'1월'!AQ185+'2월'!AQ185+'3월'!AQ185+'4월'!AQ185+'5월'!AQ185+'6월'!AQ185+'7월'!AQ185+'8월'!AQ185+'9월'!AQ185+'10월'!AQ185+'11월'!AQ185+'12월'!AQ185</f>
        <v>0</v>
      </c>
      <c r="G219" s="908">
        <f>'1월'!AR185+'2월'!AR185+'3월'!AR185+'4월'!AR185+'5월'!AR185+'6월'!AR185+'7월'!AR185+'8월'!AR185+'9월'!AR185+'10월'!AR185+'11월'!AR185+'12월'!AR185</f>
        <v>0</v>
      </c>
      <c r="H219" s="908">
        <f>'1월'!AS185+'2월'!AS185+'3월'!AS185+'4월'!AS185+'5월'!AS185+'6월'!AS185+'7월'!AS185+'8월'!AS185+'9월'!AS185+'10월'!AS185+'11월'!AS185+'12월'!AS185</f>
        <v>0</v>
      </c>
      <c r="I219" s="908">
        <f>'1월'!AT185+'2월'!AT185+'3월'!AT185+'4월'!AT185+'5월'!AT185+'6월'!AT185+'7월'!AT185+'8월'!AT185+'9월'!AT185+'10월'!AT185+'11월'!AT185+'12월'!AT185</f>
        <v>0</v>
      </c>
      <c r="J219" s="908">
        <f>'1월'!AU185+'2월'!AU185+'3월'!AU185+'4월'!AU185+'5월'!AU185+'6월'!AU185+'7월'!AU185+'8월'!AU185+'9월'!AU185+'10월'!AU185+'11월'!AU185+'12월'!AU185</f>
        <v>0</v>
      </c>
      <c r="K219" s="908">
        <f>'1월'!AV185+'2월'!AV185+'3월'!AV185+'4월'!AV185+'5월'!AV185+'6월'!AV185+'7월'!AV185+'8월'!AV185+'9월'!AV185+'10월'!AV185+'11월'!AV185+'12월'!AV185</f>
        <v>0</v>
      </c>
      <c r="L219" s="908">
        <f>'1월'!AW185+'2월'!AW185+'3월'!AW185+'4월'!AW185+'5월'!AW185+'6월'!AW185+'7월'!AW185+'8월'!AW185+'9월'!AW185+'10월'!AW185+'11월'!AW185+'12월'!AW185</f>
        <v>3</v>
      </c>
      <c r="M219" s="908">
        <f>'1월'!AX185+'2월'!AX185+'3월'!AX185+'4월'!AX185+'5월'!AX185+'6월'!AX185+'7월'!AX185+'8월'!AX185+'9월'!AX185+'10월'!AX185+'11월'!AX185+'12월'!AX185</f>
        <v>0</v>
      </c>
      <c r="N219" s="908">
        <f>'1월'!AY185+'2월'!AY185+'3월'!AY185+'4월'!AY185+'5월'!AY185+'6월'!AY185+'7월'!AY185+'8월'!AY185+'9월'!AY185+'10월'!AY185+'11월'!AY185+'12월'!AY185</f>
        <v>0</v>
      </c>
      <c r="O219" s="908">
        <f>'1월'!AZ185+'2월'!AZ185+'3월'!AZ185+'4월'!AZ185+'5월'!AZ185+'6월'!AZ185+'7월'!AZ185+'8월'!AZ185+'9월'!AZ185+'10월'!AZ185+'11월'!AZ185+'12월'!AZ185</f>
        <v>0</v>
      </c>
      <c r="P219" s="908">
        <f>'1월'!BA185+'2월'!BA185+'3월'!BA185+'4월'!BA185+'5월'!BA185+'6월'!BA185+'7월'!BA185+'8월'!BA185+'9월'!BA185+'10월'!BA185+'11월'!BA185+'12월'!BA185</f>
        <v>0</v>
      </c>
      <c r="Q219" s="908">
        <f>'1월'!BB185+'2월'!BB185+'3월'!BB185+'4월'!BB185+'5월'!BB185+'6월'!BB185+'7월'!BB185+'8월'!BB185+'9월'!BB185+'10월'!BB185+'11월'!BB185+'12월'!BB185</f>
        <v>0</v>
      </c>
      <c r="R219" s="908">
        <f>'1월'!BC185+'2월'!BC185+'3월'!BC185+'4월'!BC185+'5월'!BC185+'6월'!BC185+'7월'!BC185+'8월'!BC185+'9월'!BC185+'10월'!BC185+'11월'!BC185+'12월'!BC185</f>
        <v>0</v>
      </c>
      <c r="S219" s="908">
        <f>'1월'!BD185+'2월'!BD185+'3월'!BD185+'4월'!BD185+'5월'!BD185+'6월'!BD185+'7월'!BD185+'8월'!BD185+'9월'!BD185+'10월'!BD185+'11월'!BD185+'12월'!BD185</f>
        <v>0</v>
      </c>
      <c r="T219" s="908">
        <f>'1월'!BE185+'2월'!BE185+'3월'!BE185+'4월'!BE185+'5월'!BE185+'6월'!BE185+'7월'!BE185+'8월'!BE185+'9월'!BE185+'10월'!BE185+'11월'!BE185+'12월'!BE185</f>
        <v>0</v>
      </c>
      <c r="U219" s="908">
        <f t="shared" si="11"/>
        <v>3</v>
      </c>
    </row>
    <row r="220" spans="1:21" hidden="1">
      <c r="A220" s="288" t="s">
        <v>835</v>
      </c>
      <c r="B220" s="908">
        <f>'1월'!AM186+'2월'!AM186+'3월'!AM186+'4월'!AM186+'5월'!AM186+'6월'!AM186+'7월'!AM186+'8월'!AM186+'9월'!AM186+'10월'!AM186+'11월'!AM186+'12월'!AM186</f>
        <v>0</v>
      </c>
      <c r="C220" s="908">
        <f>'1월'!AN186+'2월'!AN186+'3월'!AN186+'4월'!AN186+'5월'!AN186+'6월'!AN186+'7월'!AN186+'8월'!AN186+'9월'!AN186+'10월'!AN186+'11월'!AN186+'12월'!AN186</f>
        <v>0</v>
      </c>
      <c r="D220" s="908">
        <f>'1월'!AO186+'2월'!AO186+'3월'!AO186+'4월'!AO186+'5월'!AO186+'6월'!AO186+'7월'!AO186+'8월'!AO186+'9월'!AO186+'10월'!AO186+'11월'!AO186+'12월'!AO186</f>
        <v>0</v>
      </c>
      <c r="E220" s="908">
        <f>'1월'!AP186+'2월'!AP186+'3월'!AP186+'4월'!AP186+'5월'!AP186+'6월'!AP186+'7월'!AP186+'8월'!AP186+'9월'!AP186+'10월'!AP186+'11월'!AP186+'12월'!AP186</f>
        <v>0</v>
      </c>
      <c r="F220" s="908">
        <f>'1월'!AQ186+'2월'!AQ186+'3월'!AQ186+'4월'!AQ186+'5월'!AQ186+'6월'!AQ186+'7월'!AQ186+'8월'!AQ186+'9월'!AQ186+'10월'!AQ186+'11월'!AQ186+'12월'!AQ186</f>
        <v>0</v>
      </c>
      <c r="G220" s="908">
        <f>'1월'!AR186+'2월'!AR186+'3월'!AR186+'4월'!AR186+'5월'!AR186+'6월'!AR186+'7월'!AR186+'8월'!AR186+'9월'!AR186+'10월'!AR186+'11월'!AR186+'12월'!AR186</f>
        <v>0</v>
      </c>
      <c r="H220" s="908">
        <f>'1월'!AS186+'2월'!AS186+'3월'!AS186+'4월'!AS186+'5월'!AS186+'6월'!AS186+'7월'!AS186+'8월'!AS186+'9월'!AS186+'10월'!AS186+'11월'!AS186+'12월'!AS186</f>
        <v>0</v>
      </c>
      <c r="I220" s="908">
        <f>'1월'!AT186+'2월'!AT186+'3월'!AT186+'4월'!AT186+'5월'!AT186+'6월'!AT186+'7월'!AT186+'8월'!AT186+'9월'!AT186+'10월'!AT186+'11월'!AT186+'12월'!AT186</f>
        <v>0</v>
      </c>
      <c r="J220" s="908">
        <f>'1월'!AU186+'2월'!AU186+'3월'!AU186+'4월'!AU186+'5월'!AU186+'6월'!AU186+'7월'!AU186+'8월'!AU186+'9월'!AU186+'10월'!AU186+'11월'!AU186+'12월'!AU186</f>
        <v>0</v>
      </c>
      <c r="K220" s="908">
        <f>'1월'!AV186+'2월'!AV186+'3월'!AV186+'4월'!AV186+'5월'!AV186+'6월'!AV186+'7월'!AV186+'8월'!AV186+'9월'!AV186+'10월'!AV186+'11월'!AV186+'12월'!AV186</f>
        <v>0</v>
      </c>
      <c r="L220" s="908">
        <f>'1월'!AW186+'2월'!AW186+'3월'!AW186+'4월'!AW186+'5월'!AW186+'6월'!AW186+'7월'!AW186+'8월'!AW186+'9월'!AW186+'10월'!AW186+'11월'!AW186+'12월'!AW186</f>
        <v>0</v>
      </c>
      <c r="M220" s="908">
        <f>'1월'!AX186+'2월'!AX186+'3월'!AX186+'4월'!AX186+'5월'!AX186+'6월'!AX186+'7월'!AX186+'8월'!AX186+'9월'!AX186+'10월'!AX186+'11월'!AX186+'12월'!AX186</f>
        <v>0</v>
      </c>
      <c r="N220" s="908">
        <f>'1월'!AY186+'2월'!AY186+'3월'!AY186+'4월'!AY186+'5월'!AY186+'6월'!AY186+'7월'!AY186+'8월'!AY186+'9월'!AY186+'10월'!AY186+'11월'!AY186+'12월'!AY186</f>
        <v>0</v>
      </c>
      <c r="O220" s="908">
        <f>'1월'!AZ186+'2월'!AZ186+'3월'!AZ186+'4월'!AZ186+'5월'!AZ186+'6월'!AZ186+'7월'!AZ186+'8월'!AZ186+'9월'!AZ186+'10월'!AZ186+'11월'!AZ186+'12월'!AZ186</f>
        <v>0</v>
      </c>
      <c r="P220" s="908">
        <f>'1월'!BA186+'2월'!BA186+'3월'!BA186+'4월'!BA186+'5월'!BA186+'6월'!BA186+'7월'!BA186+'8월'!BA186+'9월'!BA186+'10월'!BA186+'11월'!BA186+'12월'!BA186</f>
        <v>0</v>
      </c>
      <c r="Q220" s="908">
        <f>'1월'!BB186+'2월'!BB186+'3월'!BB186+'4월'!BB186+'5월'!BB186+'6월'!BB186+'7월'!BB186+'8월'!BB186+'9월'!BB186+'10월'!BB186+'11월'!BB186+'12월'!BB186</f>
        <v>0</v>
      </c>
      <c r="R220" s="908">
        <f>'1월'!BC186+'2월'!BC186+'3월'!BC186+'4월'!BC186+'5월'!BC186+'6월'!BC186+'7월'!BC186+'8월'!BC186+'9월'!BC186+'10월'!BC186+'11월'!BC186+'12월'!BC186</f>
        <v>0</v>
      </c>
      <c r="S220" s="908">
        <f>'1월'!BD186+'2월'!BD186+'3월'!BD186+'4월'!BD186+'5월'!BD186+'6월'!BD186+'7월'!BD186+'8월'!BD186+'9월'!BD186+'10월'!BD186+'11월'!BD186+'12월'!BD186</f>
        <v>0</v>
      </c>
      <c r="T220" s="908">
        <f>'1월'!BE186+'2월'!BE186+'3월'!BE186+'4월'!BE186+'5월'!BE186+'6월'!BE186+'7월'!BE186+'8월'!BE186+'9월'!BE186+'10월'!BE186+'11월'!BE186+'12월'!BE186</f>
        <v>0</v>
      </c>
      <c r="U220" s="908">
        <f>SUM(B220:T220)</f>
        <v>0</v>
      </c>
    </row>
    <row r="221" spans="1:21" hidden="1">
      <c r="A221" s="288" t="s">
        <v>856</v>
      </c>
      <c r="B221" s="908">
        <f>'1월'!AM187+'2월'!AM187+'3월'!AM187+'4월'!AM187+'5월'!AM187+'6월'!AM187+'7월'!AM187+'8월'!AM187+'9월'!AM187+'10월'!AM187+'11월'!AM187+'12월'!AM187</f>
        <v>0</v>
      </c>
      <c r="C221" s="908">
        <f>'1월'!AN187+'2월'!AN187+'3월'!AN187+'4월'!AN187+'5월'!AN187+'6월'!AN187+'7월'!AN187+'8월'!AN187+'9월'!AN187+'10월'!AN187+'11월'!AN187+'12월'!AN187</f>
        <v>0</v>
      </c>
      <c r="D221" s="908">
        <f>'1월'!AO187+'2월'!AO187+'3월'!AO187+'4월'!AO187+'5월'!AO187+'6월'!AO187+'7월'!AO187+'8월'!AO187+'9월'!AO187+'10월'!AO187+'11월'!AO187+'12월'!AO187</f>
        <v>0</v>
      </c>
      <c r="E221" s="908">
        <f>'1월'!AP187+'2월'!AP187+'3월'!AP187+'4월'!AP187+'5월'!AP187+'6월'!AP187+'7월'!AP187+'8월'!AP187+'9월'!AP187+'10월'!AP187+'11월'!AP187+'12월'!AP187</f>
        <v>0</v>
      </c>
      <c r="F221" s="908">
        <f>'1월'!AQ187+'2월'!AQ187+'3월'!AQ187+'4월'!AQ187+'5월'!AQ187+'6월'!AQ187+'7월'!AQ187+'8월'!AQ187+'9월'!AQ187+'10월'!AQ187+'11월'!AQ187+'12월'!AQ187</f>
        <v>0</v>
      </c>
      <c r="G221" s="908">
        <f>'1월'!AR187+'2월'!AR187+'3월'!AR187+'4월'!AR187+'5월'!AR187+'6월'!AR187+'7월'!AR187+'8월'!AR187+'9월'!AR187+'10월'!AR187+'11월'!AR187+'12월'!AR187</f>
        <v>0</v>
      </c>
      <c r="H221" s="908">
        <f>'1월'!AS187+'2월'!AS187+'3월'!AS187+'4월'!AS187+'5월'!AS187+'6월'!AS187+'7월'!AS187+'8월'!AS187+'9월'!AS187+'10월'!AS187+'11월'!AS187+'12월'!AS187</f>
        <v>0</v>
      </c>
      <c r="I221" s="908">
        <f>'1월'!AT187+'2월'!AT187+'3월'!AT187+'4월'!AT187+'5월'!AT187+'6월'!AT187+'7월'!AT187+'8월'!AT187+'9월'!AT187+'10월'!AT187+'11월'!AT187+'12월'!AT187</f>
        <v>0</v>
      </c>
      <c r="J221" s="908">
        <f>'1월'!AU187+'2월'!AU187+'3월'!AU187+'4월'!AU187+'5월'!AU187+'6월'!AU187+'7월'!AU187+'8월'!AU187+'9월'!AU187+'10월'!AU187+'11월'!AU187+'12월'!AU187</f>
        <v>0</v>
      </c>
      <c r="K221" s="908">
        <f>'1월'!AV187+'2월'!AV187+'3월'!AV187+'4월'!AV187+'5월'!AV187+'6월'!AV187+'7월'!AV187+'8월'!AV187+'9월'!AV187+'10월'!AV187+'11월'!AV187+'12월'!AV187</f>
        <v>0</v>
      </c>
      <c r="L221" s="908">
        <f>'1월'!AW187+'2월'!AW187+'3월'!AW187+'4월'!AW187+'5월'!AW187+'6월'!AW187+'7월'!AW187+'8월'!AW187+'9월'!AW187+'10월'!AW187+'11월'!AW187+'12월'!AW187</f>
        <v>0</v>
      </c>
      <c r="M221" s="908">
        <f>'1월'!AX187+'2월'!AX187+'3월'!AX187+'4월'!AX187+'5월'!AX187+'6월'!AX187+'7월'!AX187+'8월'!AX187+'9월'!AX187+'10월'!AX187+'11월'!AX187+'12월'!AX187</f>
        <v>0</v>
      </c>
      <c r="N221" s="908">
        <f>'1월'!AY187+'2월'!AY187+'3월'!AY187+'4월'!AY187+'5월'!AY187+'6월'!AY187+'7월'!AY187+'8월'!AY187+'9월'!AY187+'10월'!AY187+'11월'!AY187+'12월'!AY187</f>
        <v>0</v>
      </c>
      <c r="O221" s="908">
        <f>'1월'!AZ187+'2월'!AZ187+'3월'!AZ187+'4월'!AZ187+'5월'!AZ187+'6월'!AZ187+'7월'!AZ187+'8월'!AZ187+'9월'!AZ187+'10월'!AZ187+'11월'!AZ187+'12월'!AZ187</f>
        <v>0</v>
      </c>
      <c r="P221" s="908">
        <f>'1월'!BA187+'2월'!BA187+'3월'!BA187+'4월'!BA187+'5월'!BA187+'6월'!BA187+'7월'!BA187+'8월'!BA187+'9월'!BA187+'10월'!BA187+'11월'!BA187+'12월'!BA187</f>
        <v>0</v>
      </c>
      <c r="Q221" s="908">
        <f>'1월'!BB187+'2월'!BB187+'3월'!BB187+'4월'!BB187+'5월'!BB187+'6월'!BB187+'7월'!BB187+'8월'!BB187+'9월'!BB187+'10월'!BB187+'11월'!BB187+'12월'!BB187</f>
        <v>0</v>
      </c>
      <c r="R221" s="908">
        <f>'1월'!BC187+'2월'!BC187+'3월'!BC187+'4월'!BC187+'5월'!BC187+'6월'!BC187+'7월'!BC187+'8월'!BC187+'9월'!BC187+'10월'!BC187+'11월'!BC187+'12월'!BC187</f>
        <v>0</v>
      </c>
      <c r="S221" s="908">
        <f>'1월'!BD187+'2월'!BD187+'3월'!BD187+'4월'!BD187+'5월'!BD187+'6월'!BD187+'7월'!BD187+'8월'!BD187+'9월'!BD187+'10월'!BD187+'11월'!BD187+'12월'!BD187</f>
        <v>0</v>
      </c>
      <c r="T221" s="908">
        <f>'1월'!BE187+'2월'!BE187+'3월'!BE187+'4월'!BE187+'5월'!BE187+'6월'!BE187+'7월'!BE187+'8월'!BE187+'9월'!BE187+'10월'!BE187+'11월'!BE187+'12월'!BE187</f>
        <v>0</v>
      </c>
      <c r="U221" s="908">
        <f>SUM(B221:T221)</f>
        <v>0</v>
      </c>
    </row>
    <row r="222" spans="1:21" hidden="1">
      <c r="A222" s="288" t="s">
        <v>857</v>
      </c>
      <c r="B222" s="908">
        <f>'1월'!AM188+'2월'!AM188+'3월'!AM188+'4월'!AM188+'5월'!AM188+'6월'!AM188+'7월'!AM188+'8월'!AM188+'9월'!AM188+'10월'!AM188+'11월'!AM188+'12월'!AM188</f>
        <v>0</v>
      </c>
      <c r="C222" s="908">
        <f>'1월'!AN188+'2월'!AN188+'3월'!AN188+'4월'!AN188+'5월'!AN188+'6월'!AN188+'7월'!AN188+'8월'!AN188+'9월'!AN188+'10월'!AN188+'11월'!AN188+'12월'!AN188</f>
        <v>0</v>
      </c>
      <c r="D222" s="908">
        <f>'1월'!AO188+'2월'!AO188+'3월'!AO188+'4월'!AO188+'5월'!AO188+'6월'!AO188+'7월'!AO188+'8월'!AO188+'9월'!AO188+'10월'!AO188+'11월'!AO188+'12월'!AO188</f>
        <v>0</v>
      </c>
      <c r="E222" s="908">
        <f>'1월'!AP188+'2월'!AP188+'3월'!AP188+'4월'!AP188+'5월'!AP188+'6월'!AP188+'7월'!AP188+'8월'!AP188+'9월'!AP188+'10월'!AP188+'11월'!AP188+'12월'!AP188</f>
        <v>0</v>
      </c>
      <c r="F222" s="908">
        <f>'1월'!AQ188+'2월'!AQ188+'3월'!AQ188+'4월'!AQ188+'5월'!AQ188+'6월'!AQ188+'7월'!AQ188+'8월'!AQ188+'9월'!AQ188+'10월'!AQ188+'11월'!AQ188+'12월'!AQ188</f>
        <v>0</v>
      </c>
      <c r="G222" s="908">
        <f>'1월'!AR188+'2월'!AR188+'3월'!AR188+'4월'!AR188+'5월'!AR188+'6월'!AR188+'7월'!AR188+'8월'!AR188+'9월'!AR188+'10월'!AR188+'11월'!AR188+'12월'!AR188</f>
        <v>0</v>
      </c>
      <c r="H222" s="908">
        <f>'1월'!AS188+'2월'!AS188+'3월'!AS188+'4월'!AS188+'5월'!AS188+'6월'!AS188+'7월'!AS188+'8월'!AS188+'9월'!AS188+'10월'!AS188+'11월'!AS188+'12월'!AS188</f>
        <v>0</v>
      </c>
      <c r="I222" s="908">
        <f>'1월'!AT188+'2월'!AT188+'3월'!AT188+'4월'!AT188+'5월'!AT188+'6월'!AT188+'7월'!AT188+'8월'!AT188+'9월'!AT188+'10월'!AT188+'11월'!AT188+'12월'!AT188</f>
        <v>0</v>
      </c>
      <c r="J222" s="908">
        <f>'1월'!AU188+'2월'!AU188+'3월'!AU188+'4월'!AU188+'5월'!AU188+'6월'!AU188+'7월'!AU188+'8월'!AU188+'9월'!AU188+'10월'!AU188+'11월'!AU188+'12월'!AU188</f>
        <v>0</v>
      </c>
      <c r="K222" s="908">
        <f>'1월'!AV188+'2월'!AV188+'3월'!AV188+'4월'!AV188+'5월'!AV188+'6월'!AV188+'7월'!AV188+'8월'!AV188+'9월'!AV188+'10월'!AV188+'11월'!AV188+'12월'!AV188</f>
        <v>0</v>
      </c>
      <c r="L222" s="908">
        <f>'1월'!AW188+'2월'!AW188+'3월'!AW188+'4월'!AW188+'5월'!AW188+'6월'!AW188+'7월'!AW188+'8월'!AW188+'9월'!AW188+'10월'!AW188+'11월'!AW188+'12월'!AW188</f>
        <v>0</v>
      </c>
      <c r="M222" s="908">
        <f>'1월'!AX188+'2월'!AX188+'3월'!AX188+'4월'!AX188+'5월'!AX188+'6월'!AX188+'7월'!AX188+'8월'!AX188+'9월'!AX188+'10월'!AX188+'11월'!AX188+'12월'!AX188</f>
        <v>0</v>
      </c>
      <c r="N222" s="908">
        <f>'1월'!AY188+'2월'!AY188+'3월'!AY188+'4월'!AY188+'5월'!AY188+'6월'!AY188+'7월'!AY188+'8월'!AY188+'9월'!AY188+'10월'!AY188+'11월'!AY188+'12월'!AY188</f>
        <v>0</v>
      </c>
      <c r="O222" s="908">
        <f>'1월'!AZ188+'2월'!AZ188+'3월'!AZ188+'4월'!AZ188+'5월'!AZ188+'6월'!AZ188+'7월'!AZ188+'8월'!AZ188+'9월'!AZ188+'10월'!AZ188+'11월'!AZ188+'12월'!AZ188</f>
        <v>0</v>
      </c>
      <c r="P222" s="908">
        <f>'1월'!BA188+'2월'!BA188+'3월'!BA188+'4월'!BA188+'5월'!BA188+'6월'!BA188+'7월'!BA188+'8월'!BA188+'9월'!BA188+'10월'!BA188+'11월'!BA188+'12월'!BA188</f>
        <v>0</v>
      </c>
      <c r="Q222" s="908">
        <f>'1월'!BB188+'2월'!BB188+'3월'!BB188+'4월'!BB188+'5월'!BB188+'6월'!BB188+'7월'!BB188+'8월'!BB188+'9월'!BB188+'10월'!BB188+'11월'!BB188+'12월'!BB188</f>
        <v>0</v>
      </c>
      <c r="R222" s="908">
        <f>'1월'!BC188+'2월'!BC188+'3월'!BC188+'4월'!BC188+'5월'!BC188+'6월'!BC188+'7월'!BC188+'8월'!BC188+'9월'!BC188+'10월'!BC188+'11월'!BC188+'12월'!BC188</f>
        <v>0</v>
      </c>
      <c r="S222" s="908">
        <f>'1월'!BD188+'2월'!BD188+'3월'!BD188+'4월'!BD188+'5월'!BD188+'6월'!BD188+'7월'!BD188+'8월'!BD188+'9월'!BD188+'10월'!BD188+'11월'!BD188+'12월'!BD188</f>
        <v>0</v>
      </c>
      <c r="T222" s="908">
        <f>'1월'!BE188+'2월'!BE188+'3월'!BE188+'4월'!BE188+'5월'!BE188+'6월'!BE188+'7월'!BE188+'8월'!BE188+'9월'!BE188+'10월'!BE188+'11월'!BE188+'12월'!BE188</f>
        <v>0</v>
      </c>
      <c r="U222" s="908">
        <f>SUM(B222:T222)</f>
        <v>0</v>
      </c>
    </row>
    <row r="223" spans="1:21" hidden="1">
      <c r="B223" s="45">
        <f>SUM(B43:B222)</f>
        <v>18</v>
      </c>
      <c r="C223" s="45">
        <f t="shared" ref="C223:S223" si="12">SUM(C43:C222)</f>
        <v>4</v>
      </c>
      <c r="D223" s="45">
        <f t="shared" si="12"/>
        <v>7</v>
      </c>
      <c r="E223" s="45">
        <f t="shared" si="12"/>
        <v>9</v>
      </c>
      <c r="F223" s="45">
        <f t="shared" si="12"/>
        <v>2</v>
      </c>
      <c r="G223" s="45">
        <f t="shared" si="12"/>
        <v>1</v>
      </c>
      <c r="H223" s="45">
        <f t="shared" si="12"/>
        <v>2</v>
      </c>
      <c r="I223" s="45">
        <f t="shared" si="12"/>
        <v>2</v>
      </c>
      <c r="J223" s="45">
        <f t="shared" si="12"/>
        <v>8</v>
      </c>
      <c r="K223" s="45">
        <f t="shared" si="12"/>
        <v>1</v>
      </c>
      <c r="L223" s="45">
        <f t="shared" si="12"/>
        <v>29</v>
      </c>
      <c r="M223" s="45">
        <f t="shared" si="12"/>
        <v>1</v>
      </c>
      <c r="N223" s="45">
        <f t="shared" si="12"/>
        <v>2</v>
      </c>
      <c r="O223" s="45">
        <f t="shared" si="12"/>
        <v>7</v>
      </c>
      <c r="P223" s="45">
        <f t="shared" si="12"/>
        <v>2</v>
      </c>
      <c r="Q223" s="45">
        <f t="shared" si="12"/>
        <v>3</v>
      </c>
      <c r="R223" s="45">
        <f t="shared" si="12"/>
        <v>2</v>
      </c>
      <c r="S223" s="45">
        <f t="shared" si="12"/>
        <v>14</v>
      </c>
      <c r="T223" s="45">
        <f>SUM(T43:T222)</f>
        <v>2</v>
      </c>
      <c r="U223" s="45">
        <f>SUM(B223:T223)</f>
        <v>116</v>
      </c>
    </row>
  </sheetData>
  <mergeCells count="22">
    <mergeCell ref="N41:N42"/>
    <mergeCell ref="I41:I42"/>
    <mergeCell ref="J41:J42"/>
    <mergeCell ref="K41:K42"/>
    <mergeCell ref="L41:L42"/>
    <mergeCell ref="M41:M42"/>
    <mergeCell ref="U41:U42"/>
    <mergeCell ref="A1:T1"/>
    <mergeCell ref="A41:A42"/>
    <mergeCell ref="B41:B42"/>
    <mergeCell ref="E41:E42"/>
    <mergeCell ref="F41:F42"/>
    <mergeCell ref="G41:G42"/>
    <mergeCell ref="H41:H42"/>
    <mergeCell ref="O41:O42"/>
    <mergeCell ref="P41:P42"/>
    <mergeCell ref="S41:S42"/>
    <mergeCell ref="R41:R42"/>
    <mergeCell ref="C41:C42"/>
    <mergeCell ref="Q41:Q42"/>
    <mergeCell ref="D41:D42"/>
    <mergeCell ref="T41:T42"/>
  </mergeCells>
  <phoneticPr fontId="23" type="noConversion"/>
  <conditionalFormatting sqref="S2">
    <cfRule type="containsText" priority="168" operator="containsText" text="X">
      <formula>NOT(ISERROR(SEARCH("X",S2)))</formula>
    </cfRule>
  </conditionalFormatting>
  <conditionalFormatting sqref="T2">
    <cfRule type="containsText" priority="167" operator="containsText" text="X">
      <formula>NOT(ISERROR(SEARCH("X",T2)))</formula>
    </cfRule>
  </conditionalFormatting>
  <hyperlinks>
    <hyperlink ref="W3" r:id="rId1" location=" 09. 생산 수리 일지\생산 2023년 수리일보.xlsx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AB183"/>
  <sheetViews>
    <sheetView showGridLines="0" zoomScale="106" zoomScaleNormal="106" workbookViewId="0">
      <pane xSplit="1" ySplit="2" topLeftCell="B3" activePane="bottomRight" state="frozen"/>
      <selection activeCell="V10" sqref="V10"/>
      <selection pane="topRight" activeCell="V10" sqref="V10"/>
      <selection pane="bottomLeft" activeCell="V10" sqref="V10"/>
      <selection pane="bottomRight" activeCell="E11" sqref="E11"/>
    </sheetView>
  </sheetViews>
  <sheetFormatPr defaultRowHeight="16.5"/>
  <cols>
    <col min="2" max="2" width="13.875" bestFit="1" customWidth="1"/>
    <col min="3" max="4" width="15.375" style="45" bestFit="1" customWidth="1"/>
    <col min="5" max="5" width="12.125" style="45" bestFit="1" customWidth="1"/>
    <col min="6" max="6" width="3.75" customWidth="1"/>
    <col min="7" max="7" width="23" bestFit="1" customWidth="1"/>
    <col min="8" max="19" width="9.625" customWidth="1"/>
    <col min="24" max="24" width="12.375" bestFit="1" customWidth="1"/>
  </cols>
  <sheetData>
    <row r="1" spans="1:23" ht="17.25" thickBot="1"/>
    <row r="2" spans="1:23">
      <c r="A2" s="44" t="s">
        <v>53</v>
      </c>
      <c r="B2" s="44" t="s">
        <v>40</v>
      </c>
      <c r="C2" s="44" t="s">
        <v>38</v>
      </c>
      <c r="D2" s="44" t="s">
        <v>37</v>
      </c>
      <c r="E2" s="44" t="s">
        <v>39</v>
      </c>
      <c r="G2" s="449"/>
      <c r="H2" s="454" t="s">
        <v>94</v>
      </c>
      <c r="I2" s="454" t="s">
        <v>95</v>
      </c>
      <c r="J2" s="454" t="s">
        <v>96</v>
      </c>
      <c r="K2" s="454" t="s">
        <v>97</v>
      </c>
      <c r="L2" s="454" t="s">
        <v>98</v>
      </c>
      <c r="M2" s="454" t="s">
        <v>99</v>
      </c>
      <c r="N2" s="454" t="s">
        <v>100</v>
      </c>
      <c r="O2" s="454" t="s">
        <v>101</v>
      </c>
      <c r="P2" s="454" t="s">
        <v>102</v>
      </c>
      <c r="Q2" s="454" t="s">
        <v>103</v>
      </c>
      <c r="R2" s="454" t="s">
        <v>104</v>
      </c>
      <c r="S2" s="458" t="s">
        <v>105</v>
      </c>
      <c r="T2" s="461" t="s">
        <v>661</v>
      </c>
    </row>
    <row r="3" spans="1:23">
      <c r="A3" s="44">
        <v>1</v>
      </c>
      <c r="B3" s="788" t="s">
        <v>198</v>
      </c>
      <c r="C3" s="406">
        <f>'1월'!AH8+'2월'!AH8+'3월'!AH8+'4월'!AH8+'5월'!AH8+'6월'!AH8+'7월'!AH8+'8월'!AH8+'9월'!AH8+'10월'!AH8+'11월'!AH8+'12월'!AH8</f>
        <v>0</v>
      </c>
      <c r="D3" s="70">
        <f>'1월'!AI8+'2월'!AI8+'3월'!AI8+'4월'!AI8+'5월'!AI8+'6월'!AI8+'7월'!AI8+'8월'!AI8+'9월'!AI8+'10월'!AI8+'11월'!AI8+'12월'!AI8</f>
        <v>0</v>
      </c>
      <c r="E3" s="146" t="str">
        <f>IFERROR(D3*100/C3,"0")</f>
        <v>0</v>
      </c>
      <c r="G3" s="580" t="s">
        <v>106</v>
      </c>
      <c r="H3" s="450">
        <f>'월 품질 현황'!C3</f>
        <v>548</v>
      </c>
      <c r="I3" s="450">
        <f>'월 품질 현황'!D3</f>
        <v>415</v>
      </c>
      <c r="J3" s="450">
        <f>'월 품질 현황'!E3</f>
        <v>712</v>
      </c>
      <c r="K3" s="450">
        <f>'월 품질 현황'!F3</f>
        <v>836</v>
      </c>
      <c r="L3" s="450">
        <f>'월 품질 현황'!G3</f>
        <v>821</v>
      </c>
      <c r="M3" s="450">
        <f>'월 품질 현황'!H3</f>
        <v>1013</v>
      </c>
      <c r="N3" s="450">
        <f>'월 품질 현황'!I3</f>
        <v>968</v>
      </c>
      <c r="O3" s="450">
        <f>'월 품질 현황'!J3</f>
        <v>868</v>
      </c>
      <c r="P3" s="450">
        <f>'월 품질 현황'!K3</f>
        <v>922</v>
      </c>
      <c r="Q3" s="450">
        <f>'월 품질 현황'!L3</f>
        <v>594</v>
      </c>
      <c r="R3" s="450">
        <f>'월 품질 현황'!M3</f>
        <v>430</v>
      </c>
      <c r="S3" s="459">
        <f>'월 품질 현황'!N3</f>
        <v>413</v>
      </c>
      <c r="T3" s="744">
        <f>SUM(H3:S3)</f>
        <v>8540</v>
      </c>
    </row>
    <row r="4" spans="1:23">
      <c r="A4" s="44">
        <v>2</v>
      </c>
      <c r="B4" s="788" t="s">
        <v>199</v>
      </c>
      <c r="C4" s="406">
        <f>'1월'!AH9+'2월'!AH9+'3월'!AH9+'4월'!AH9+'5월'!AH9+'6월'!AH9+'7월'!AH9+'8월'!AH9+'9월'!AH9+'10월'!AH9+'11월'!AH9+'12월'!AH9</f>
        <v>0</v>
      </c>
      <c r="D4" s="217">
        <f>'1월'!AI9+'2월'!AI9+'3월'!AI9+'4월'!AI9+'5월'!AI9+'6월'!AI9+'7월'!AI9+'8월'!AI9+'9월'!AI9+'10월'!AI9+'11월'!AI9+'12월'!AI9</f>
        <v>0</v>
      </c>
      <c r="E4" s="146" t="str">
        <f t="shared" ref="E4:E67" si="0">IFERROR(D4*100/C4,"0")</f>
        <v>0</v>
      </c>
      <c r="G4" s="580" t="s">
        <v>6</v>
      </c>
      <c r="H4" s="450">
        <f>'1월'!F3</f>
        <v>15</v>
      </c>
      <c r="I4" s="451">
        <f>'2월'!F3</f>
        <v>18</v>
      </c>
      <c r="J4" s="450">
        <f>'3월'!F3</f>
        <v>17</v>
      </c>
      <c r="K4" s="450">
        <f>'4월'!F3</f>
        <v>8</v>
      </c>
      <c r="L4" s="450">
        <f>'5월'!F3</f>
        <v>12</v>
      </c>
      <c r="M4" s="450">
        <f>'6월'!F3</f>
        <v>7</v>
      </c>
      <c r="N4" s="450">
        <f>'7월'!F3</f>
        <v>7</v>
      </c>
      <c r="O4" s="450">
        <f>'8월'!F3</f>
        <v>6</v>
      </c>
      <c r="P4" s="450">
        <f>'9월'!F3</f>
        <v>11</v>
      </c>
      <c r="Q4" s="450">
        <f>'10월'!F3</f>
        <v>7</v>
      </c>
      <c r="R4" s="450">
        <f>'11월'!F3</f>
        <v>5</v>
      </c>
      <c r="S4" s="459">
        <f>'12월'!F3</f>
        <v>2</v>
      </c>
      <c r="T4" s="744">
        <f>SUM(H4:S4)</f>
        <v>115</v>
      </c>
    </row>
    <row r="5" spans="1:23">
      <c r="A5" s="44">
        <v>3</v>
      </c>
      <c r="B5" s="788" t="s">
        <v>200</v>
      </c>
      <c r="C5" s="406">
        <f>'1월'!AH10+'2월'!AH10+'3월'!AH10+'4월'!AH10+'5월'!AH10+'6월'!AH10+'7월'!AH10+'8월'!AH10+'9월'!AH10+'10월'!AH10+'11월'!AH10+'12월'!AH10</f>
        <v>0</v>
      </c>
      <c r="D5" s="217">
        <f>'1월'!AI10+'2월'!AI10+'3월'!AI10+'4월'!AI10+'5월'!AI10+'6월'!AI10+'7월'!AI10+'8월'!AI10+'9월'!AI10+'10월'!AI10+'11월'!AI10+'12월'!AI10</f>
        <v>0</v>
      </c>
      <c r="E5" s="146" t="str">
        <f t="shared" si="0"/>
        <v>0</v>
      </c>
      <c r="G5" s="581" t="s">
        <v>693</v>
      </c>
      <c r="H5" s="468">
        <f>H3-H4</f>
        <v>533</v>
      </c>
      <c r="I5" s="468">
        <f>I3-I4</f>
        <v>397</v>
      </c>
      <c r="J5" s="468">
        <f t="shared" ref="J5:S5" si="1">J3-J4</f>
        <v>695</v>
      </c>
      <c r="K5" s="468">
        <f t="shared" si="1"/>
        <v>828</v>
      </c>
      <c r="L5" s="468">
        <f t="shared" si="1"/>
        <v>809</v>
      </c>
      <c r="M5" s="468">
        <f t="shared" si="1"/>
        <v>1006</v>
      </c>
      <c r="N5" s="468">
        <f t="shared" si="1"/>
        <v>961</v>
      </c>
      <c r="O5" s="468">
        <f t="shared" si="1"/>
        <v>862</v>
      </c>
      <c r="P5" s="468">
        <f t="shared" si="1"/>
        <v>911</v>
      </c>
      <c r="Q5" s="468">
        <f t="shared" si="1"/>
        <v>587</v>
      </c>
      <c r="R5" s="468">
        <f t="shared" si="1"/>
        <v>425</v>
      </c>
      <c r="S5" s="469">
        <f t="shared" si="1"/>
        <v>411</v>
      </c>
      <c r="T5" s="744">
        <f>SUM(H5:S5)</f>
        <v>8425</v>
      </c>
    </row>
    <row r="6" spans="1:23" ht="17.25" thickBot="1">
      <c r="A6" s="44">
        <v>4</v>
      </c>
      <c r="B6" s="788" t="s">
        <v>201</v>
      </c>
      <c r="C6" s="406">
        <f>'1월'!AH11+'2월'!AH11+'3월'!AH11+'4월'!AH11+'5월'!AH11+'6월'!AH11+'7월'!AH11+'8월'!AH11+'9월'!AH11+'10월'!AH11+'11월'!AH11+'12월'!AH11</f>
        <v>0</v>
      </c>
      <c r="D6" s="217">
        <f>'1월'!AI11+'2월'!AI11+'3월'!AI11+'4월'!AI11+'5월'!AI11+'6월'!AI11+'7월'!AI11+'8월'!AI11+'9월'!AI11+'10월'!AI11+'11월'!AI11+'12월'!AI11</f>
        <v>0</v>
      </c>
      <c r="E6" s="146" t="str">
        <f t="shared" si="0"/>
        <v>0</v>
      </c>
      <c r="G6" s="582" t="s">
        <v>656</v>
      </c>
      <c r="H6" s="578">
        <f t="shared" ref="H6:R6" si="2">IFERROR((H4*100/H3),"0")</f>
        <v>2.7372262773722627</v>
      </c>
      <c r="I6" s="578">
        <f t="shared" si="2"/>
        <v>4.3373493975903612</v>
      </c>
      <c r="J6" s="578">
        <f t="shared" si="2"/>
        <v>2.3876404494382024</v>
      </c>
      <c r="K6" s="578">
        <f t="shared" si="2"/>
        <v>0.9569377990430622</v>
      </c>
      <c r="L6" s="578">
        <f t="shared" si="2"/>
        <v>1.4616321559074299</v>
      </c>
      <c r="M6" s="578">
        <f t="shared" si="2"/>
        <v>0.69101678183613036</v>
      </c>
      <c r="N6" s="578">
        <f t="shared" si="2"/>
        <v>0.72314049586776863</v>
      </c>
      <c r="O6" s="578">
        <f t="shared" si="2"/>
        <v>0.69124423963133641</v>
      </c>
      <c r="P6" s="578">
        <f t="shared" si="2"/>
        <v>1.1930585683297179</v>
      </c>
      <c r="Q6" s="578">
        <f t="shared" si="2"/>
        <v>1.1784511784511784</v>
      </c>
      <c r="R6" s="578">
        <f t="shared" si="2"/>
        <v>1.1627906976744187</v>
      </c>
      <c r="S6" s="579">
        <f>IFERROR((S4*100/S3),"0")</f>
        <v>0.48426150121065376</v>
      </c>
      <c r="T6" s="818">
        <f>T4*100/T3</f>
        <v>1.3466042154566744</v>
      </c>
    </row>
    <row r="7" spans="1:23">
      <c r="A7" s="44">
        <v>5</v>
      </c>
      <c r="B7" s="788" t="s">
        <v>202</v>
      </c>
      <c r="C7" s="406">
        <f>'1월'!AH12+'2월'!AH12+'3월'!AH12+'4월'!AH12+'5월'!AH12+'6월'!AH12+'7월'!AH12+'8월'!AH12+'9월'!AH12+'10월'!AH12+'11월'!AH12+'12월'!AH12</f>
        <v>0</v>
      </c>
      <c r="D7" s="217">
        <f>'1월'!AI12+'2월'!AI12+'3월'!AI12+'4월'!AI12+'5월'!AI12+'6월'!AI12+'7월'!AI12+'8월'!AI12+'9월'!AI12+'10월'!AI12+'11월'!AI12+'12월'!AI12</f>
        <v>0</v>
      </c>
      <c r="E7" s="146" t="str">
        <f t="shared" si="0"/>
        <v>0</v>
      </c>
      <c r="G7" s="881" t="s">
        <v>657</v>
      </c>
      <c r="H7" s="618">
        <f>가동율!AM5</f>
        <v>17</v>
      </c>
      <c r="I7" s="618">
        <f>가동율!AM6</f>
        <v>20</v>
      </c>
      <c r="J7" s="618">
        <f>가동율!AM7</f>
        <v>20</v>
      </c>
      <c r="K7" s="618">
        <f>가동율!AM8</f>
        <v>22</v>
      </c>
      <c r="L7" s="618">
        <f>가동율!AM9</f>
        <v>18</v>
      </c>
      <c r="M7" s="618">
        <f>가동율!AM10</f>
        <v>19</v>
      </c>
      <c r="N7" s="618">
        <f>가동율!AM11</f>
        <v>21</v>
      </c>
      <c r="O7" s="618">
        <f>가동율!AM12</f>
        <v>19</v>
      </c>
      <c r="P7" s="618">
        <f>가동율!AM13</f>
        <v>22</v>
      </c>
      <c r="Q7" s="618">
        <f>가동율!AM14</f>
        <v>17</v>
      </c>
      <c r="R7" s="618">
        <f>가동율!AM15</f>
        <v>20</v>
      </c>
      <c r="S7" s="618">
        <f>가동율!AM16</f>
        <v>21</v>
      </c>
      <c r="T7" s="746">
        <f>SUM(H7:S7)</f>
        <v>236</v>
      </c>
    </row>
    <row r="8" spans="1:23">
      <c r="A8" s="44">
        <v>6</v>
      </c>
      <c r="B8" s="788" t="s">
        <v>203</v>
      </c>
      <c r="C8" s="406">
        <f>'1월'!AH13+'2월'!AH13+'3월'!AH13+'4월'!AH13+'5월'!AH13+'6월'!AH13+'7월'!AH13+'8월'!AH13+'9월'!AH13+'10월'!AH13+'11월'!AH13+'12월'!AH13</f>
        <v>0</v>
      </c>
      <c r="D8" s="217">
        <f>'1월'!AI13+'2월'!AI13+'3월'!AI13+'4월'!AI13+'5월'!AI13+'6월'!AI13+'7월'!AI13+'8월'!AI13+'9월'!AI13+'10월'!AI13+'11월'!AI13+'12월'!AI13</f>
        <v>0</v>
      </c>
      <c r="E8" s="146" t="str">
        <f t="shared" si="0"/>
        <v>0</v>
      </c>
      <c r="G8" s="882" t="s">
        <v>811</v>
      </c>
      <c r="H8" s="583">
        <v>2</v>
      </c>
      <c r="I8" s="583">
        <v>2</v>
      </c>
      <c r="J8" s="583">
        <v>2</v>
      </c>
      <c r="K8" s="583">
        <v>2</v>
      </c>
      <c r="L8" s="583">
        <v>2</v>
      </c>
      <c r="M8" s="583">
        <v>2</v>
      </c>
      <c r="N8" s="583">
        <v>2</v>
      </c>
      <c r="O8" s="583">
        <v>2</v>
      </c>
      <c r="P8" s="583">
        <v>2</v>
      </c>
      <c r="Q8" s="583">
        <v>2</v>
      </c>
      <c r="R8" s="583">
        <v>2</v>
      </c>
      <c r="S8" s="583">
        <v>2</v>
      </c>
      <c r="T8" s="744">
        <f>SUM(H8:S8)</f>
        <v>24</v>
      </c>
    </row>
    <row r="9" spans="1:23">
      <c r="A9" s="44">
        <v>7</v>
      </c>
      <c r="B9" s="788" t="s">
        <v>204</v>
      </c>
      <c r="C9" s="406">
        <f>'1월'!AH14+'2월'!AH14+'3월'!AH14+'4월'!AH14+'5월'!AH14+'6월'!AH14+'7월'!AH14+'8월'!AH14+'9월'!AH14+'10월'!AH14+'11월'!AH14+'12월'!AH14</f>
        <v>0</v>
      </c>
      <c r="D9" s="217">
        <f>'1월'!AI14+'2월'!AI14+'3월'!AI14+'4월'!AI14+'5월'!AI14+'6월'!AI14+'7월'!AI14+'8월'!AI14+'9월'!AI14+'10월'!AI14+'11월'!AI14+'12월'!AI14</f>
        <v>0</v>
      </c>
      <c r="E9" s="146" t="str">
        <f t="shared" si="0"/>
        <v>0</v>
      </c>
      <c r="G9" s="882" t="s">
        <v>1384</v>
      </c>
      <c r="H9" s="619">
        <f t="shared" ref="H9:S9" si="3">H10*H7</f>
        <v>32.75</v>
      </c>
      <c r="I9" s="619">
        <f t="shared" si="3"/>
        <v>39</v>
      </c>
      <c r="J9" s="619">
        <f t="shared" si="3"/>
        <v>39</v>
      </c>
      <c r="K9" s="619">
        <f t="shared" si="3"/>
        <v>40.5</v>
      </c>
      <c r="L9" s="619">
        <f t="shared" si="3"/>
        <v>36</v>
      </c>
      <c r="M9" s="619">
        <f t="shared" si="3"/>
        <v>38</v>
      </c>
      <c r="N9" s="619">
        <f t="shared" si="3"/>
        <v>42</v>
      </c>
      <c r="O9" s="619">
        <f t="shared" si="3"/>
        <v>37</v>
      </c>
      <c r="P9" s="619">
        <f t="shared" si="3"/>
        <v>44</v>
      </c>
      <c r="Q9" s="619">
        <f t="shared" si="3"/>
        <v>32</v>
      </c>
      <c r="R9" s="619">
        <f t="shared" si="3"/>
        <v>38.5</v>
      </c>
      <c r="S9" s="619">
        <f t="shared" si="3"/>
        <v>38.75</v>
      </c>
      <c r="T9" s="744">
        <f>SUM(H9:S9)</f>
        <v>457.5</v>
      </c>
    </row>
    <row r="10" spans="1:23">
      <c r="A10" s="44">
        <v>8</v>
      </c>
      <c r="B10" s="788" t="s">
        <v>205</v>
      </c>
      <c r="C10" s="406">
        <f>'1월'!AH15+'2월'!AH15+'3월'!AH15+'4월'!AH15+'5월'!AH15+'6월'!AH15+'7월'!AH15+'8월'!AH15+'9월'!AH15+'10월'!AH15+'11월'!AH15+'12월'!AH15</f>
        <v>0</v>
      </c>
      <c r="D10" s="217">
        <f>'1월'!AI15+'2월'!AI15+'3월'!AI15+'4월'!AI15+'5월'!AI15+'6월'!AI15+'7월'!AI15+'8월'!AI15+'9월'!AI15+'10월'!AI15+'11월'!AI15+'12월'!AI15</f>
        <v>0</v>
      </c>
      <c r="E10" s="146" t="str">
        <f t="shared" si="0"/>
        <v>0</v>
      </c>
      <c r="G10" s="882" t="s">
        <v>812</v>
      </c>
      <c r="H10" s="584">
        <f>가동율!AL5</f>
        <v>1.9264705882352942</v>
      </c>
      <c r="I10" s="584">
        <f>가동율!AL6</f>
        <v>1.95</v>
      </c>
      <c r="J10" s="584">
        <f>가동율!AL7</f>
        <v>1.95</v>
      </c>
      <c r="K10" s="584">
        <f>가동율!AL8</f>
        <v>1.8409090909090908</v>
      </c>
      <c r="L10" s="584">
        <f>가동율!AL9</f>
        <v>2</v>
      </c>
      <c r="M10" s="584">
        <f>가동율!AL10</f>
        <v>2</v>
      </c>
      <c r="N10" s="584">
        <f>가동율!AL11</f>
        <v>2</v>
      </c>
      <c r="O10" s="584">
        <f>가동율!AL12</f>
        <v>1.9473684210526316</v>
      </c>
      <c r="P10" s="584">
        <f>가동율!AL13</f>
        <v>2</v>
      </c>
      <c r="Q10" s="584">
        <f>가동율!AL14</f>
        <v>1.8823529411764706</v>
      </c>
      <c r="R10" s="584">
        <f>가동율!AL15</f>
        <v>1.925</v>
      </c>
      <c r="S10" s="584">
        <f>가동율!AL16</f>
        <v>1.8452380952380953</v>
      </c>
      <c r="T10" s="744">
        <f>T9/T7</f>
        <v>1.9385593220338984</v>
      </c>
    </row>
    <row r="11" spans="1:23" ht="17.25" thickBot="1">
      <c r="A11" s="44">
        <v>9</v>
      </c>
      <c r="B11" s="788" t="s">
        <v>206</v>
      </c>
      <c r="C11" s="406">
        <f>'1월'!AH16+'2월'!AH16+'3월'!AH16+'4월'!AH16+'5월'!AH16+'6월'!AH16+'7월'!AH16+'8월'!AH16+'9월'!AH16+'10월'!AH16+'11월'!AH16+'12월'!AH16</f>
        <v>0</v>
      </c>
      <c r="D11" s="217">
        <f>'1월'!AI16+'2월'!AI16+'3월'!AI16+'4월'!AI16+'5월'!AI16+'6월'!AI16+'7월'!AI16+'8월'!AI16+'9월'!AI16+'10월'!AI16+'11월'!AI16+'12월'!AI16</f>
        <v>0</v>
      </c>
      <c r="E11" s="146" t="str">
        <f t="shared" si="0"/>
        <v>0</v>
      </c>
      <c r="G11" s="883" t="s">
        <v>672</v>
      </c>
      <c r="H11" s="585">
        <f>가동율!AN5</f>
        <v>96.32352941176471</v>
      </c>
      <c r="I11" s="585">
        <f>가동율!AN6</f>
        <v>97.5</v>
      </c>
      <c r="J11" s="585">
        <f>가동율!AN7</f>
        <v>97.5</v>
      </c>
      <c r="K11" s="585">
        <f>가동율!AN8</f>
        <v>92.045454545454547</v>
      </c>
      <c r="L11" s="585">
        <f>가동율!AN9</f>
        <v>100</v>
      </c>
      <c r="M11" s="585">
        <f>가동율!AN10</f>
        <v>100</v>
      </c>
      <c r="N11" s="585">
        <f>가동율!AN11</f>
        <v>100</v>
      </c>
      <c r="O11" s="585">
        <f>가동율!AN12</f>
        <v>97.368421052631575</v>
      </c>
      <c r="P11" s="585">
        <f>가동율!AN13</f>
        <v>100</v>
      </c>
      <c r="Q11" s="585">
        <f>가동율!AN14</f>
        <v>94.117647058823536</v>
      </c>
      <c r="R11" s="585">
        <f>가동율!AN15</f>
        <v>96.25</v>
      </c>
      <c r="S11" s="585">
        <f>가동율!AN16</f>
        <v>92.261904761904759</v>
      </c>
      <c r="T11" s="821">
        <f>가동율!AK17*100/가동율!AJ17</f>
        <v>96.927966101694921</v>
      </c>
    </row>
    <row r="12" spans="1:23">
      <c r="A12" s="44">
        <v>10</v>
      </c>
      <c r="B12" s="788" t="s">
        <v>207</v>
      </c>
      <c r="C12" s="406">
        <f>'1월'!AH17+'2월'!AH17+'3월'!AH17+'4월'!AH17+'5월'!AH17+'6월'!AH17+'7월'!AH17+'8월'!AH17+'9월'!AH17+'10월'!AH17+'11월'!AH17+'12월'!AH17</f>
        <v>0</v>
      </c>
      <c r="D12" s="217">
        <f>'1월'!AI17+'2월'!AI17+'3월'!AI17+'4월'!AI17+'5월'!AI17+'6월'!AI17+'7월'!AI17+'8월'!AI17+'9월'!AI17+'10월'!AI17+'11월'!AI17+'12월'!AI17</f>
        <v>0</v>
      </c>
      <c r="E12" s="146" t="str">
        <f t="shared" si="0"/>
        <v>0</v>
      </c>
      <c r="G12" s="884" t="s">
        <v>814</v>
      </c>
      <c r="H12" s="598">
        <f>가동율!AR5</f>
        <v>625.50656660412767</v>
      </c>
      <c r="I12" s="598">
        <f>가동율!AR6</f>
        <v>742.98438287153647</v>
      </c>
      <c r="J12" s="598">
        <f>가동율!AR7</f>
        <v>742.42532374100722</v>
      </c>
      <c r="K12" s="598">
        <f>가동율!AR8</f>
        <v>800.1391304347826</v>
      </c>
      <c r="L12" s="598">
        <f>가동율!AR9</f>
        <v>710.77972805933257</v>
      </c>
      <c r="M12" s="598">
        <f>가동율!AR10</f>
        <v>746.58290258449313</v>
      </c>
      <c r="N12" s="598">
        <f>가동율!AR11</f>
        <v>815.87513007284076</v>
      </c>
      <c r="O12" s="598">
        <f>가동율!AR12</f>
        <v>737.93967517401393</v>
      </c>
      <c r="P12" s="598">
        <f>가동율!AR13</f>
        <v>838.81097694840832</v>
      </c>
      <c r="Q12" s="598">
        <f>가동율!AR14</f>
        <v>616.10085178875636</v>
      </c>
      <c r="R12" s="598">
        <f>가동율!AR15</f>
        <v>742.89599999999973</v>
      </c>
      <c r="S12" s="599">
        <f>가동율!AR16</f>
        <v>752.5231143552312</v>
      </c>
      <c r="T12" s="744">
        <f>SUM(H12:S12)</f>
        <v>8872.5637826345301</v>
      </c>
    </row>
    <row r="13" spans="1:23">
      <c r="A13" s="44">
        <v>11</v>
      </c>
      <c r="B13" s="788" t="s">
        <v>208</v>
      </c>
      <c r="C13" s="406">
        <f>'1월'!AH18+'2월'!AH18+'3월'!AH18+'4월'!AH18+'5월'!AH18+'6월'!AH18+'7월'!AH18+'8월'!AH18+'9월'!AH18+'10월'!AH18+'11월'!AH18+'12월'!AH18</f>
        <v>0</v>
      </c>
      <c r="D13" s="217">
        <f>'1월'!AI18+'2월'!AI18+'3월'!AI18+'4월'!AI18+'5월'!AI18+'6월'!AI18+'7월'!AI18+'8월'!AI18+'9월'!AI18+'10월'!AI18+'11월'!AI18+'12월'!AI18</f>
        <v>0</v>
      </c>
      <c r="E13" s="146" t="str">
        <f t="shared" si="0"/>
        <v>0</v>
      </c>
      <c r="G13" s="885" t="s">
        <v>815</v>
      </c>
      <c r="H13" s="597">
        <f>H5</f>
        <v>533</v>
      </c>
      <c r="I13" s="597">
        <f t="shared" ref="I13:S13" si="4">I5</f>
        <v>397</v>
      </c>
      <c r="J13" s="597">
        <f t="shared" si="4"/>
        <v>695</v>
      </c>
      <c r="K13" s="597">
        <f t="shared" si="4"/>
        <v>828</v>
      </c>
      <c r="L13" s="597">
        <f t="shared" si="4"/>
        <v>809</v>
      </c>
      <c r="M13" s="597">
        <f t="shared" si="4"/>
        <v>1006</v>
      </c>
      <c r="N13" s="597">
        <f t="shared" si="4"/>
        <v>961</v>
      </c>
      <c r="O13" s="597">
        <f t="shared" si="4"/>
        <v>862</v>
      </c>
      <c r="P13" s="597">
        <f t="shared" si="4"/>
        <v>911</v>
      </c>
      <c r="Q13" s="597">
        <f t="shared" si="4"/>
        <v>587</v>
      </c>
      <c r="R13" s="597">
        <f t="shared" si="4"/>
        <v>425</v>
      </c>
      <c r="S13" s="597">
        <f t="shared" si="4"/>
        <v>411</v>
      </c>
      <c r="T13" s="747">
        <f>SUM(H13:S13)</f>
        <v>8425</v>
      </c>
    </row>
    <row r="14" spans="1:23">
      <c r="A14" s="44">
        <v>12</v>
      </c>
      <c r="B14" s="788" t="s">
        <v>209</v>
      </c>
      <c r="C14" s="406">
        <f>'1월'!AH19+'2월'!AH19+'3월'!AH19+'4월'!AH19+'5월'!AH19+'6월'!AH19+'7월'!AH19+'8월'!AH19+'9월'!AH19+'10월'!AH19+'11월'!AH19+'12월'!AH19</f>
        <v>11</v>
      </c>
      <c r="D14" s="217">
        <f>'1월'!AI19+'2월'!AI19+'3월'!AI19+'4월'!AI19+'5월'!AI19+'6월'!AI19+'7월'!AI19+'8월'!AI19+'9월'!AI19+'10월'!AI19+'11월'!AI19+'12월'!AI19</f>
        <v>0</v>
      </c>
      <c r="E14" s="146">
        <f t="shared" si="0"/>
        <v>0</v>
      </c>
      <c r="G14" s="886" t="s">
        <v>662</v>
      </c>
      <c r="H14" s="452">
        <f>IFERROR(H13*100/H12,"0")</f>
        <v>85.210935976844269</v>
      </c>
      <c r="I14" s="452">
        <f>IFERROR(I13*100/I12,"0")</f>
        <v>53.433155413798531</v>
      </c>
      <c r="J14" s="452">
        <f t="shared" ref="J14:S14" si="5">IFERROR(J13*100/J12,"0")</f>
        <v>93.612108554967421</v>
      </c>
      <c r="K14" s="452">
        <f t="shared" si="5"/>
        <v>103.48200312989046</v>
      </c>
      <c r="L14" s="452">
        <f t="shared" si="5"/>
        <v>113.81866534219283</v>
      </c>
      <c r="M14" s="452">
        <f t="shared" si="5"/>
        <v>134.74725934889031</v>
      </c>
      <c r="N14" s="452">
        <f t="shared" si="5"/>
        <v>117.78763251604478</v>
      </c>
      <c r="O14" s="452">
        <f t="shared" si="5"/>
        <v>116.81171632311697</v>
      </c>
      <c r="P14" s="452">
        <f t="shared" si="5"/>
        <v>108.60611330030696</v>
      </c>
      <c r="Q14" s="452">
        <f t="shared" si="5"/>
        <v>95.276609064203299</v>
      </c>
      <c r="R14" s="452">
        <f t="shared" si="5"/>
        <v>57.208546014516187</v>
      </c>
      <c r="S14" s="452">
        <f t="shared" si="5"/>
        <v>54.616262565190254</v>
      </c>
      <c r="T14" s="744">
        <f>IFERROR(T13*100/T12,"0")</f>
        <v>94.955643108359425</v>
      </c>
      <c r="W14" s="276"/>
    </row>
    <row r="15" spans="1:23">
      <c r="A15" s="44">
        <v>13</v>
      </c>
      <c r="B15" s="788" t="s">
        <v>210</v>
      </c>
      <c r="C15" s="406">
        <f>'1월'!AH20+'2월'!AH20+'3월'!AH20+'4월'!AH20+'5월'!AH20+'6월'!AH20+'7월'!AH20+'8월'!AH20+'9월'!AH20+'10월'!AH20+'11월'!AH20+'12월'!AH20</f>
        <v>346</v>
      </c>
      <c r="D15" s="217">
        <f>'1월'!AI20+'2월'!AI20+'3월'!AI20+'4월'!AI20+'5월'!AI20+'6월'!AI20+'7월'!AI20+'8월'!AI20+'9월'!AI20+'10월'!AI20+'11월'!AI20+'12월'!AI20</f>
        <v>1</v>
      </c>
      <c r="E15" s="146">
        <f t="shared" si="0"/>
        <v>0.28901734104046245</v>
      </c>
      <c r="G15" s="886" t="s">
        <v>660</v>
      </c>
      <c r="H15" s="453">
        <f>가동율!AT5</f>
        <v>16.274809160305342</v>
      </c>
      <c r="I15" s="453">
        <f>가동율!AT6</f>
        <v>10.179487179487179</v>
      </c>
      <c r="J15" s="453">
        <f>가동율!AT7</f>
        <v>17.820512820512821</v>
      </c>
      <c r="K15" s="453">
        <f>가동율!AT8</f>
        <v>20.444444444444443</v>
      </c>
      <c r="L15" s="453">
        <f>가동율!AT9</f>
        <v>22.472222222222221</v>
      </c>
      <c r="M15" s="453">
        <f>가동율!AT10</f>
        <v>26.473684210526315</v>
      </c>
      <c r="N15" s="453">
        <f>가동율!AT11</f>
        <v>22.88095238095238</v>
      </c>
      <c r="O15" s="453">
        <f>가동율!AT12</f>
        <v>23.297297297297298</v>
      </c>
      <c r="P15" s="453">
        <f>가동율!AT13</f>
        <v>20.704545454545453</v>
      </c>
      <c r="Q15" s="453">
        <f>가동율!AT14</f>
        <v>18.34375</v>
      </c>
      <c r="R15" s="453">
        <f>가동율!AT15</f>
        <v>11.038961038961039</v>
      </c>
      <c r="S15" s="453">
        <f>가동율!AT16</f>
        <v>10.606451612903227</v>
      </c>
      <c r="T15" s="744">
        <f>AVERAGE(H15:S15)</f>
        <v>18.378093151846475</v>
      </c>
    </row>
    <row r="16" spans="1:23" ht="17.25" thickBot="1">
      <c r="A16" s="44">
        <v>14</v>
      </c>
      <c r="B16" s="788" t="s">
        <v>211</v>
      </c>
      <c r="C16" s="406">
        <f>'1월'!AH21+'2월'!AH21+'3월'!AH21+'4월'!AH21+'5월'!AH21+'6월'!AH21+'7월'!AH21+'8월'!AH21+'9월'!AH21+'10월'!AH21+'11월'!AH21+'12월'!AH21</f>
        <v>0</v>
      </c>
      <c r="D16" s="217">
        <f>'1월'!AI21+'2월'!AI21+'3월'!AI21+'4월'!AI21+'5월'!AI21+'6월'!AI21+'7월'!AI21+'8월'!AI21+'9월'!AI21+'10월'!AI21+'11월'!AI21+'12월'!AI21</f>
        <v>0</v>
      </c>
      <c r="E16" s="146" t="str">
        <f t="shared" si="0"/>
        <v>0</v>
      </c>
      <c r="G16" s="887" t="s">
        <v>1025</v>
      </c>
      <c r="H16" s="834">
        <f>가동율!AQ5</f>
        <v>19.099437148217639</v>
      </c>
      <c r="I16" s="834">
        <f>가동율!AQ6</f>
        <v>19.050881612090677</v>
      </c>
      <c r="J16" s="834">
        <f>가동율!AQ7</f>
        <v>19.036546762589929</v>
      </c>
      <c r="K16" s="834">
        <f>가동율!AQ9</f>
        <v>19.743881334981459</v>
      </c>
      <c r="L16" s="834">
        <f>가동율!AQ10</f>
        <v>19.646918489065609</v>
      </c>
      <c r="M16" s="834">
        <f>가동율!AQ10</f>
        <v>19.646918489065609</v>
      </c>
      <c r="N16" s="834">
        <f>가동율!AQ11</f>
        <v>19.425598335067637</v>
      </c>
      <c r="O16" s="834">
        <f>가동율!AQ12</f>
        <v>19.944315545243619</v>
      </c>
      <c r="P16" s="834">
        <f>가동율!AQ13</f>
        <v>19.063885839736553</v>
      </c>
      <c r="Q16" s="834">
        <f>가동율!AQ14</f>
        <v>19.253151618398636</v>
      </c>
      <c r="R16" s="834">
        <f>가동율!AQ15</f>
        <v>19.295999999999996</v>
      </c>
      <c r="S16" s="834">
        <f>가동율!AQ16</f>
        <v>19.419951338199514</v>
      </c>
      <c r="T16" s="745">
        <f>AVERAGE(H16:S16)</f>
        <v>19.385623876054741</v>
      </c>
      <c r="W16" s="457"/>
    </row>
    <row r="17" spans="1:20">
      <c r="A17" s="44">
        <v>15</v>
      </c>
      <c r="B17" s="788" t="s">
        <v>212</v>
      </c>
      <c r="C17" s="406">
        <f>'1월'!AH22+'2월'!AH22+'3월'!AH22+'4월'!AH22+'5월'!AH22+'6월'!AH22+'7월'!AH22+'8월'!AH22+'9월'!AH22+'10월'!AH22+'11월'!AH22+'12월'!AH22</f>
        <v>0</v>
      </c>
      <c r="D17" s="217">
        <f>'1월'!AI22+'2월'!AI22+'3월'!AI22+'4월'!AI22+'5월'!AI22+'6월'!AI22+'7월'!AI22+'8월'!AI22+'9월'!AI22+'10월'!AI22+'11월'!AI22+'12월'!AI22</f>
        <v>0</v>
      </c>
      <c r="E17" s="146" t="str">
        <f t="shared" si="0"/>
        <v>0</v>
      </c>
      <c r="G17" s="888" t="s">
        <v>659</v>
      </c>
      <c r="H17" s="837">
        <f>IFERROR((가동율!AR5/H7)/8,"0")</f>
        <v>4.5993129897362328</v>
      </c>
      <c r="I17" s="837">
        <f>IFERROR((가동율!AR6/가동율!AM6)/8,"0")</f>
        <v>4.6436523929471027</v>
      </c>
      <c r="J17" s="837">
        <f>IFERROR((가동율!AR7/가동율!AM7)/8,"0")</f>
        <v>4.6401582733812949</v>
      </c>
      <c r="K17" s="837">
        <f>IFERROR((가동율!AR8/가동율!AM8)/8,"0")</f>
        <v>4.5462450592885375</v>
      </c>
      <c r="L17" s="837">
        <f>IFERROR((가동율!AR9/가동율!AM9)/8,"0")</f>
        <v>4.9359703337453649</v>
      </c>
      <c r="M17" s="837">
        <f>IFERROR((가동율!AR10/가동율!AM10)/8,"0")</f>
        <v>4.9117296222664022</v>
      </c>
      <c r="N17" s="837">
        <f>IFERROR((가동율!AR11/가동율!AM11)/8,"0")</f>
        <v>4.8563995837669092</v>
      </c>
      <c r="O17" s="837">
        <f>IFERROR((가동율!AR12/가동율!AM12)/8,"0")</f>
        <v>4.8548662840395655</v>
      </c>
      <c r="P17" s="837">
        <f>IFERROR((가동율!AR13/가동율!AM13)/8,"0")</f>
        <v>4.7659714599341383</v>
      </c>
      <c r="Q17" s="837">
        <f>IFERROR((가동율!AR14/가동율!AM14)/8,"0")</f>
        <v>4.5301533219761501</v>
      </c>
      <c r="R17" s="837">
        <f>IFERROR((가동율!AR15/가동율!AM15)/8,"0")</f>
        <v>4.6430999999999987</v>
      </c>
      <c r="S17" s="837">
        <f>IFERROR((가동율!AR16/가동율!AM16)/8,"0")</f>
        <v>4.4793042521144715</v>
      </c>
      <c r="T17" s="838">
        <f>AVERAGE(H17:S17)</f>
        <v>4.7005719644330144</v>
      </c>
    </row>
    <row r="18" spans="1:20">
      <c r="A18" s="44">
        <v>16</v>
      </c>
      <c r="B18" s="789" t="s">
        <v>294</v>
      </c>
      <c r="C18" s="406">
        <f>'1월'!AH23+'2월'!AH23+'3월'!AH23+'4월'!AH23+'5월'!AH23+'6월'!AH23+'7월'!AH23+'8월'!AH23+'9월'!AH23+'10월'!AH23+'11월'!AH23+'12월'!AH23</f>
        <v>302</v>
      </c>
      <c r="D18" s="217">
        <f>'1월'!AI23+'2월'!AI23+'3월'!AI23+'4월'!AI23+'5월'!AI23+'6월'!AI23+'7월'!AI23+'8월'!AI23+'9월'!AI23+'10월'!AI23+'11월'!AI23+'12월'!AI23</f>
        <v>1</v>
      </c>
      <c r="E18" s="146">
        <f t="shared" si="0"/>
        <v>0.33112582781456956</v>
      </c>
      <c r="G18" s="889" t="s">
        <v>658</v>
      </c>
      <c r="H18" s="835">
        <f t="shared" ref="H18:S18" si="6">H15*H10/8</f>
        <v>3.9191176470588234</v>
      </c>
      <c r="I18" s="835">
        <f t="shared" si="6"/>
        <v>2.4812499999999997</v>
      </c>
      <c r="J18" s="835">
        <f t="shared" si="6"/>
        <v>4.34375</v>
      </c>
      <c r="K18" s="835">
        <f t="shared" si="6"/>
        <v>4.7045454545454541</v>
      </c>
      <c r="L18" s="835">
        <f t="shared" si="6"/>
        <v>5.6180555555555554</v>
      </c>
      <c r="M18" s="835">
        <f t="shared" si="6"/>
        <v>6.6184210526315788</v>
      </c>
      <c r="N18" s="835">
        <f t="shared" si="6"/>
        <v>5.7202380952380949</v>
      </c>
      <c r="O18" s="835">
        <f t="shared" si="6"/>
        <v>5.6710526315789478</v>
      </c>
      <c r="P18" s="835">
        <f t="shared" si="6"/>
        <v>5.1761363636363633</v>
      </c>
      <c r="Q18" s="835">
        <f t="shared" si="6"/>
        <v>4.3161764705882355</v>
      </c>
      <c r="R18" s="835">
        <f t="shared" si="6"/>
        <v>2.65625</v>
      </c>
      <c r="S18" s="835">
        <f t="shared" si="6"/>
        <v>2.4464285714285716</v>
      </c>
      <c r="T18" s="839">
        <f>AVERAGE(H18:O18)</f>
        <v>4.8845538045760559</v>
      </c>
    </row>
    <row r="19" spans="1:20">
      <c r="A19" s="44">
        <v>17</v>
      </c>
      <c r="B19" s="788" t="s">
        <v>213</v>
      </c>
      <c r="C19" s="406">
        <f>'1월'!AH24+'2월'!AH24+'3월'!AH24+'4월'!AH24+'5월'!AH24+'6월'!AH24+'7월'!AH24+'8월'!AH24+'9월'!AH24+'10월'!AH24+'11월'!AH24+'12월'!AH24</f>
        <v>1</v>
      </c>
      <c r="D19" s="217">
        <f>'1월'!AI24+'2월'!AI24+'3월'!AI24+'4월'!AI24+'5월'!AI24+'6월'!AI24+'7월'!AI24+'8월'!AI24+'9월'!AI24+'10월'!AI24+'11월'!AI24+'12월'!AI24</f>
        <v>0</v>
      </c>
      <c r="E19" s="146">
        <f t="shared" si="0"/>
        <v>0</v>
      </c>
      <c r="G19" s="890" t="s">
        <v>662</v>
      </c>
      <c r="H19" s="836">
        <f t="shared" ref="H19:S19" si="7">IFERROR(H18*100/H17,"0")</f>
        <v>85.210935976844269</v>
      </c>
      <c r="I19" s="836">
        <f t="shared" si="7"/>
        <v>53.433155413798531</v>
      </c>
      <c r="J19" s="836">
        <f t="shared" si="7"/>
        <v>93.612108554967421</v>
      </c>
      <c r="K19" s="836">
        <f t="shared" si="7"/>
        <v>103.48200312989046</v>
      </c>
      <c r="L19" s="836">
        <f t="shared" si="7"/>
        <v>113.81866534219283</v>
      </c>
      <c r="M19" s="836">
        <f t="shared" si="7"/>
        <v>134.74725934889031</v>
      </c>
      <c r="N19" s="836">
        <f t="shared" si="7"/>
        <v>117.78763251604478</v>
      </c>
      <c r="O19" s="836">
        <f t="shared" si="7"/>
        <v>116.81171632311698</v>
      </c>
      <c r="P19" s="836">
        <f t="shared" si="7"/>
        <v>108.60611330030696</v>
      </c>
      <c r="Q19" s="836">
        <f t="shared" si="7"/>
        <v>95.276609064203299</v>
      </c>
      <c r="R19" s="836">
        <f t="shared" si="7"/>
        <v>57.20854601451618</v>
      </c>
      <c r="S19" s="836">
        <f t="shared" si="7"/>
        <v>54.616262565190262</v>
      </c>
      <c r="T19" s="744">
        <f>T18*100/T17</f>
        <v>103.91403092081441</v>
      </c>
    </row>
    <row r="20" spans="1:20" ht="17.25" thickBot="1">
      <c r="A20" s="44">
        <v>18</v>
      </c>
      <c r="B20" s="788" t="s">
        <v>214</v>
      </c>
      <c r="C20" s="406">
        <f>'1월'!AH25+'2월'!AH25+'3월'!AH25+'4월'!AH25+'5월'!AH25+'6월'!AH25+'7월'!AH25+'8월'!AH25+'9월'!AH25+'10월'!AH25+'11월'!AH25+'12월'!AH25</f>
        <v>1841</v>
      </c>
      <c r="D20" s="217">
        <f>'1월'!AI25+'2월'!AI25+'3월'!AI25+'4월'!AI25+'5월'!AI25+'6월'!AI25+'7월'!AI25+'8월'!AI25+'9월'!AI25+'10월'!AI25+'11월'!AI25+'12월'!AI25</f>
        <v>10</v>
      </c>
      <c r="E20" s="146">
        <f t="shared" si="0"/>
        <v>0.54318305268875611</v>
      </c>
      <c r="G20" s="891" t="s">
        <v>655</v>
      </c>
      <c r="H20" s="456">
        <f t="shared" ref="H20:R20" si="8">100-H6</f>
        <v>97.262773722627742</v>
      </c>
      <c r="I20" s="456">
        <f t="shared" si="8"/>
        <v>95.662650602409641</v>
      </c>
      <c r="J20" s="456">
        <f t="shared" si="8"/>
        <v>97.612359550561791</v>
      </c>
      <c r="K20" s="456">
        <f t="shared" si="8"/>
        <v>99.043062200956939</v>
      </c>
      <c r="L20" s="456">
        <f t="shared" si="8"/>
        <v>98.538367844092576</v>
      </c>
      <c r="M20" s="456">
        <f t="shared" si="8"/>
        <v>99.308983218163874</v>
      </c>
      <c r="N20" s="456">
        <f t="shared" si="8"/>
        <v>99.276859504132233</v>
      </c>
      <c r="O20" s="456">
        <f t="shared" si="8"/>
        <v>99.308755760368669</v>
      </c>
      <c r="P20" s="456">
        <f t="shared" si="8"/>
        <v>98.806941431670282</v>
      </c>
      <c r="Q20" s="456">
        <f t="shared" si="8"/>
        <v>98.821548821548816</v>
      </c>
      <c r="R20" s="456">
        <f t="shared" si="8"/>
        <v>98.837209302325576</v>
      </c>
      <c r="S20" s="456">
        <f>100-S6</f>
        <v>99.515738498789347</v>
      </c>
      <c r="T20" s="821">
        <f>T5*100/T3</f>
        <v>98.653395784543321</v>
      </c>
    </row>
    <row r="21" spans="1:20" ht="17.25" thickBot="1">
      <c r="A21" s="44">
        <v>19</v>
      </c>
      <c r="B21" s="788" t="s">
        <v>215</v>
      </c>
      <c r="C21" s="406">
        <f>'1월'!AH26+'2월'!AH26+'3월'!AH26+'4월'!AH26+'5월'!AH26+'6월'!AH26+'7월'!AH26+'8월'!AH26+'9월'!AH26+'10월'!AH26+'11월'!AH26+'12월'!AH26</f>
        <v>1058</v>
      </c>
      <c r="D21" s="217">
        <f>'1월'!AI26+'2월'!AI26+'3월'!AI26+'4월'!AI26+'5월'!AI26+'6월'!AI26+'7월'!AI26+'8월'!AI26+'9월'!AI26+'10월'!AI26+'11월'!AI26+'12월'!AI26</f>
        <v>8</v>
      </c>
      <c r="E21" s="146">
        <f t="shared" si="0"/>
        <v>0.75614366729678639</v>
      </c>
      <c r="G21" s="892" t="s">
        <v>1277</v>
      </c>
      <c r="H21" s="455">
        <v>97</v>
      </c>
      <c r="I21" s="455">
        <f>H21</f>
        <v>97</v>
      </c>
      <c r="J21" s="455">
        <f>H21</f>
        <v>97</v>
      </c>
      <c r="K21" s="455">
        <f>H21</f>
        <v>97</v>
      </c>
      <c r="L21" s="455">
        <f>H21</f>
        <v>97</v>
      </c>
      <c r="M21" s="455">
        <f>H21</f>
        <v>97</v>
      </c>
      <c r="N21" s="455">
        <f>H21</f>
        <v>97</v>
      </c>
      <c r="O21" s="455">
        <f>H21</f>
        <v>97</v>
      </c>
      <c r="P21" s="455">
        <f>H21</f>
        <v>97</v>
      </c>
      <c r="Q21" s="455">
        <f>H21</f>
        <v>97</v>
      </c>
      <c r="R21" s="455">
        <f>H21</f>
        <v>97</v>
      </c>
      <c r="S21" s="460">
        <f>H21</f>
        <v>97</v>
      </c>
      <c r="T21" s="462"/>
    </row>
    <row r="22" spans="1:20">
      <c r="A22" s="44">
        <v>20</v>
      </c>
      <c r="B22" s="788" t="s">
        <v>985</v>
      </c>
      <c r="C22" s="406">
        <f>'1월'!AH27+'2월'!AH27+'3월'!AH27+'4월'!AH27+'5월'!AH27+'6월'!AH27+'7월'!AH27+'8월'!AH27+'9월'!AH27+'10월'!AH27+'11월'!AH27+'12월'!AH27</f>
        <v>10</v>
      </c>
      <c r="D22" s="217">
        <f>'1월'!AI27+'2월'!AI27+'3월'!AI27+'4월'!AI27+'5월'!AI27+'6월'!AI27+'7월'!AI27+'8월'!AI27+'9월'!AI27+'10월'!AI27+'11월'!AI27+'12월'!AI27</f>
        <v>0</v>
      </c>
      <c r="E22" s="146">
        <f t="shared" si="0"/>
        <v>0</v>
      </c>
    </row>
    <row r="23" spans="1:20">
      <c r="A23" s="44">
        <v>21</v>
      </c>
      <c r="B23" s="789" t="s">
        <v>272</v>
      </c>
      <c r="C23" s="406">
        <f>'1월'!AH28+'2월'!AH28+'3월'!AH28+'4월'!AH28+'5월'!AH28+'6월'!AH28+'7월'!AH28+'8월'!AH28+'9월'!AH28+'10월'!AH28+'11월'!AH28+'12월'!AH28</f>
        <v>0</v>
      </c>
      <c r="D23" s="217">
        <f>'1월'!AI28+'2월'!AI28+'3월'!AI28+'4월'!AI28+'5월'!AI28+'6월'!AI28+'7월'!AI28+'8월'!AI28+'9월'!AI28+'10월'!AI28+'11월'!AI28+'12월'!AI28</f>
        <v>0</v>
      </c>
      <c r="E23" s="146" t="str">
        <f t="shared" si="0"/>
        <v>0</v>
      </c>
    </row>
    <row r="24" spans="1:20">
      <c r="A24" s="44">
        <v>22</v>
      </c>
      <c r="B24" s="788" t="s">
        <v>216</v>
      </c>
      <c r="C24" s="406">
        <f>'1월'!AH29+'2월'!AH29+'3월'!AH29+'4월'!AH29+'5월'!AH29+'6월'!AH29+'7월'!AH29+'8월'!AH29+'9월'!AH29+'10월'!AH29+'11월'!AH29+'12월'!AH29</f>
        <v>0</v>
      </c>
      <c r="D24" s="217">
        <f>'1월'!AI29+'2월'!AI29+'3월'!AI29+'4월'!AI29+'5월'!AI29+'6월'!AI29+'7월'!AI29+'8월'!AI29+'9월'!AI29+'10월'!AI29+'11월'!AI29+'12월'!AI29</f>
        <v>0</v>
      </c>
      <c r="E24" s="146" t="str">
        <f t="shared" si="0"/>
        <v>0</v>
      </c>
    </row>
    <row r="25" spans="1:20">
      <c r="A25" s="44">
        <v>23</v>
      </c>
      <c r="B25" s="788" t="s">
        <v>217</v>
      </c>
      <c r="C25" s="406">
        <f>'1월'!AH30+'2월'!AH30+'3월'!AH30+'4월'!AH30+'5월'!AH30+'6월'!AH30+'7월'!AH30+'8월'!AH30+'9월'!AH30+'10월'!AH30+'11월'!AH30+'12월'!AH30</f>
        <v>213</v>
      </c>
      <c r="D25" s="217">
        <f>'1월'!AI30+'2월'!AI30+'3월'!AI30+'4월'!AI30+'5월'!AI30+'6월'!AI30+'7월'!AI30+'8월'!AI30+'9월'!AI30+'10월'!AI30+'11월'!AI30+'12월'!AI30</f>
        <v>3</v>
      </c>
      <c r="E25" s="146">
        <f t="shared" si="0"/>
        <v>1.408450704225352</v>
      </c>
    </row>
    <row r="26" spans="1:20">
      <c r="A26" s="44">
        <v>24</v>
      </c>
      <c r="B26" s="789" t="s">
        <v>218</v>
      </c>
      <c r="C26" s="406">
        <f>'1월'!AH31+'2월'!AH31+'3월'!AH31+'4월'!AH31+'5월'!AH31+'6월'!AH31+'7월'!AH31+'8월'!AH31+'9월'!AH31+'10월'!AH31+'11월'!AH31+'12월'!AH31</f>
        <v>10</v>
      </c>
      <c r="D26" s="217">
        <f>'1월'!AI31+'2월'!AI31+'3월'!AI31+'4월'!AI31+'5월'!AI31+'6월'!AI31+'7월'!AI31+'8월'!AI31+'9월'!AI31+'10월'!AI31+'11월'!AI31+'12월'!AI31</f>
        <v>0</v>
      </c>
      <c r="E26" s="146">
        <f t="shared" si="0"/>
        <v>0</v>
      </c>
    </row>
    <row r="27" spans="1:20">
      <c r="A27" s="44">
        <v>25</v>
      </c>
      <c r="B27" s="789" t="s">
        <v>553</v>
      </c>
      <c r="C27" s="406">
        <f>'1월'!AH32+'2월'!AH32+'3월'!AH32+'4월'!AH32+'5월'!AH32+'6월'!AH32+'7월'!AH32+'8월'!AH32+'9월'!AH32+'10월'!AH32+'11월'!AH32+'12월'!AH32</f>
        <v>0</v>
      </c>
      <c r="D27" s="217">
        <f>'1월'!AI32+'2월'!AI32+'3월'!AI32+'4월'!AI32+'5월'!AI32+'6월'!AI32+'7월'!AI32+'8월'!AI32+'9월'!AI32+'10월'!AI32+'11월'!AI32+'12월'!AI32</f>
        <v>0</v>
      </c>
      <c r="E27" s="146" t="str">
        <f t="shared" si="0"/>
        <v>0</v>
      </c>
    </row>
    <row r="28" spans="1:20">
      <c r="A28" s="44">
        <v>26</v>
      </c>
      <c r="B28" s="789" t="s">
        <v>219</v>
      </c>
      <c r="C28" s="406">
        <f>'1월'!AH33+'2월'!AH33+'3월'!AH33+'4월'!AH33+'5월'!AH33+'6월'!AH33+'7월'!AH33+'8월'!AH33+'9월'!AH33+'10월'!AH33+'11월'!AH33+'12월'!AH33</f>
        <v>181</v>
      </c>
      <c r="D28" s="217">
        <f>'1월'!AI33+'2월'!AI33+'3월'!AI33+'4월'!AI33+'5월'!AI33+'6월'!AI33+'7월'!AI33+'8월'!AI33+'9월'!AI33+'10월'!AI33+'11월'!AI33+'12월'!AI33</f>
        <v>1</v>
      </c>
      <c r="E28" s="146">
        <f t="shared" si="0"/>
        <v>0.5524861878453039</v>
      </c>
    </row>
    <row r="29" spans="1:20">
      <c r="A29" s="44">
        <v>27</v>
      </c>
      <c r="B29" s="789" t="s">
        <v>220</v>
      </c>
      <c r="C29" s="406">
        <f>'1월'!AH34+'2월'!AH34+'3월'!AH34+'4월'!AH34+'5월'!AH34+'6월'!AH34+'7월'!AH34+'8월'!AH34+'9월'!AH34+'10월'!AH34+'11월'!AH34+'12월'!AH34</f>
        <v>71</v>
      </c>
      <c r="D29" s="217">
        <f>'1월'!AI34+'2월'!AI34+'3월'!AI34+'4월'!AI34+'5월'!AI34+'6월'!AI34+'7월'!AI34+'8월'!AI34+'9월'!AI34+'10월'!AI34+'11월'!AI34+'12월'!AI34</f>
        <v>0</v>
      </c>
      <c r="E29" s="146">
        <f t="shared" si="0"/>
        <v>0</v>
      </c>
    </row>
    <row r="30" spans="1:20">
      <c r="A30" s="44">
        <v>28</v>
      </c>
      <c r="B30" s="789" t="s">
        <v>221</v>
      </c>
      <c r="C30" s="406">
        <f>'1월'!AH35+'2월'!AH35+'3월'!AH35+'4월'!AH35+'5월'!AH35+'6월'!AH35+'7월'!AH35+'8월'!AH35+'9월'!AH35+'10월'!AH35+'11월'!AH35+'12월'!AH35</f>
        <v>40</v>
      </c>
      <c r="D30" s="217">
        <f>'1월'!AI35+'2월'!AI35+'3월'!AI35+'4월'!AI35+'5월'!AI35+'6월'!AI35+'7월'!AI35+'8월'!AI35+'9월'!AI35+'10월'!AI35+'11월'!AI35+'12월'!AI35</f>
        <v>0</v>
      </c>
      <c r="E30" s="146">
        <f t="shared" si="0"/>
        <v>0</v>
      </c>
    </row>
    <row r="31" spans="1:20">
      <c r="A31" s="44">
        <v>29</v>
      </c>
      <c r="B31" s="788" t="s">
        <v>222</v>
      </c>
      <c r="C31" s="406">
        <f>'1월'!AH36+'2월'!AH36+'3월'!AH36+'4월'!AH36+'5월'!AH36+'6월'!AH36+'7월'!AH36+'8월'!AH36+'9월'!AH36+'10월'!AH36+'11월'!AH36+'12월'!AH36</f>
        <v>20</v>
      </c>
      <c r="D31" s="217">
        <f>'1월'!AI36+'2월'!AI36+'3월'!AI36+'4월'!AI36+'5월'!AI36+'6월'!AI36+'7월'!AI36+'8월'!AI36+'9월'!AI36+'10월'!AI36+'11월'!AI36+'12월'!AI36</f>
        <v>0</v>
      </c>
      <c r="E31" s="146">
        <f t="shared" si="0"/>
        <v>0</v>
      </c>
    </row>
    <row r="32" spans="1:20">
      <c r="A32" s="44">
        <v>30</v>
      </c>
      <c r="B32" s="789" t="s">
        <v>223</v>
      </c>
      <c r="C32" s="406">
        <f>'1월'!AH37+'2월'!AH37+'3월'!AH37+'4월'!AH37+'5월'!AH37+'6월'!AH37+'7월'!AH37+'8월'!AH37+'9월'!AH37+'10월'!AH37+'11월'!AH37+'12월'!AH37</f>
        <v>10</v>
      </c>
      <c r="D32" s="217">
        <f>'1월'!AI37+'2월'!AI37+'3월'!AI37+'4월'!AI37+'5월'!AI37+'6월'!AI37+'7월'!AI37+'8월'!AI37+'9월'!AI37+'10월'!AI37+'11월'!AI37+'12월'!AI37</f>
        <v>0</v>
      </c>
      <c r="E32" s="146">
        <f t="shared" si="0"/>
        <v>0</v>
      </c>
    </row>
    <row r="33" spans="1:28">
      <c r="A33" s="44">
        <v>31</v>
      </c>
      <c r="B33" s="789" t="s">
        <v>562</v>
      </c>
      <c r="C33" s="406">
        <f>'1월'!AH38+'2월'!AH38+'3월'!AH38+'4월'!AH38+'5월'!AH38+'6월'!AH38+'7월'!AH38+'8월'!AH38+'9월'!AH38+'10월'!AH38+'11월'!AH38+'12월'!AH38</f>
        <v>0</v>
      </c>
      <c r="D33" s="217">
        <f>'1월'!AI38+'2월'!AI38+'3월'!AI38+'4월'!AI38+'5월'!AI38+'6월'!AI38+'7월'!AI38+'8월'!AI38+'9월'!AI38+'10월'!AI38+'11월'!AI38+'12월'!AI38</f>
        <v>0</v>
      </c>
      <c r="E33" s="146" t="str">
        <f t="shared" si="0"/>
        <v>0</v>
      </c>
      <c r="AB33" s="413"/>
    </row>
    <row r="34" spans="1:28">
      <c r="A34" s="44">
        <v>32</v>
      </c>
      <c r="B34" s="789" t="s">
        <v>306</v>
      </c>
      <c r="C34" s="406">
        <f>'1월'!AH39+'2월'!AH39+'3월'!AH39+'4월'!AH39+'5월'!AH39+'6월'!AH39+'7월'!AH39+'8월'!AH39+'9월'!AH39+'10월'!AH39+'11월'!AH39+'12월'!AH39</f>
        <v>0</v>
      </c>
      <c r="D34" s="217">
        <f>'1월'!AI39+'2월'!AI39+'3월'!AI39+'4월'!AI39+'5월'!AI39+'6월'!AI39+'7월'!AI39+'8월'!AI39+'9월'!AI39+'10월'!AI39+'11월'!AI39+'12월'!AI39</f>
        <v>0</v>
      </c>
      <c r="E34" s="146" t="str">
        <f t="shared" si="0"/>
        <v>0</v>
      </c>
      <c r="AB34" s="413"/>
    </row>
    <row r="35" spans="1:28">
      <c r="A35" s="44">
        <v>33</v>
      </c>
      <c r="B35" s="789" t="s">
        <v>543</v>
      </c>
      <c r="C35" s="406">
        <f>'1월'!AH40+'2월'!AH40+'3월'!AH40+'4월'!AH40+'5월'!AH40+'6월'!AH40+'7월'!AH40+'8월'!AH40+'9월'!AH40+'10월'!AH40+'11월'!AH40+'12월'!AH40</f>
        <v>426</v>
      </c>
      <c r="D35" s="217">
        <f>'1월'!AI40+'2월'!AI40+'3월'!AI40+'4월'!AI40+'5월'!AI40+'6월'!AI40+'7월'!AI40+'8월'!AI40+'9월'!AI40+'10월'!AI40+'11월'!AI40+'12월'!AI40</f>
        <v>4</v>
      </c>
      <c r="E35" s="146">
        <f t="shared" si="0"/>
        <v>0.93896713615023475</v>
      </c>
      <c r="AB35" s="413"/>
    </row>
    <row r="36" spans="1:28">
      <c r="A36" s="44">
        <v>34</v>
      </c>
      <c r="B36" s="789" t="s">
        <v>318</v>
      </c>
      <c r="C36" s="406">
        <f>'1월'!AH41+'2월'!AH41+'3월'!AH41+'4월'!AH41+'5월'!AH41+'6월'!AH41+'7월'!AH41+'8월'!AH41+'9월'!AH41+'10월'!AH41+'11월'!AH41+'12월'!AH41</f>
        <v>0</v>
      </c>
      <c r="D36" s="217">
        <f>'1월'!AI41+'2월'!AI41+'3월'!AI41+'4월'!AI41+'5월'!AI41+'6월'!AI41+'7월'!AI41+'8월'!AI41+'9월'!AI41+'10월'!AI41+'11월'!AI41+'12월'!AI41</f>
        <v>0</v>
      </c>
      <c r="E36" s="146" t="str">
        <f t="shared" si="0"/>
        <v>0</v>
      </c>
      <c r="AB36" s="413"/>
    </row>
    <row r="37" spans="1:28">
      <c r="A37" s="44">
        <v>35</v>
      </c>
      <c r="B37" s="789" t="s">
        <v>319</v>
      </c>
      <c r="C37" s="406">
        <f>'1월'!AH42+'2월'!AH42+'3월'!AH42+'4월'!AH42+'5월'!AH42+'6월'!AH42+'7월'!AH42+'8월'!AH42+'9월'!AH42+'10월'!AH42+'11월'!AH42+'12월'!AH42</f>
        <v>0</v>
      </c>
      <c r="D37" s="217">
        <f>'1월'!AI42+'2월'!AI42+'3월'!AI42+'4월'!AI42+'5월'!AI42+'6월'!AI42+'7월'!AI42+'8월'!AI42+'9월'!AI42+'10월'!AI42+'11월'!AI42+'12월'!AI42</f>
        <v>0</v>
      </c>
      <c r="E37" s="146" t="str">
        <f t="shared" si="0"/>
        <v>0</v>
      </c>
      <c r="AB37" s="413"/>
    </row>
    <row r="38" spans="1:28">
      <c r="A38" s="44">
        <v>36</v>
      </c>
      <c r="B38" s="789" t="s">
        <v>320</v>
      </c>
      <c r="C38" s="406">
        <f>'1월'!AH43+'2월'!AH43+'3월'!AH43+'4월'!AH43+'5월'!AH43+'6월'!AH43+'7월'!AH43+'8월'!AH43+'9월'!AH43+'10월'!AH43+'11월'!AH43+'12월'!AH43</f>
        <v>0</v>
      </c>
      <c r="D38" s="217">
        <f>'1월'!AI43+'2월'!AI43+'3월'!AI43+'4월'!AI43+'5월'!AI43+'6월'!AI43+'7월'!AI43+'8월'!AI43+'9월'!AI43+'10월'!AI43+'11월'!AI43+'12월'!AI43</f>
        <v>0</v>
      </c>
      <c r="E38" s="146" t="str">
        <f t="shared" si="0"/>
        <v>0</v>
      </c>
    </row>
    <row r="39" spans="1:28">
      <c r="A39" s="44">
        <v>37</v>
      </c>
      <c r="B39" s="789" t="s">
        <v>321</v>
      </c>
      <c r="C39" s="406">
        <f>'1월'!AH44+'2월'!AH44+'3월'!AH44+'4월'!AH44+'5월'!AH44+'6월'!AH44+'7월'!AH44+'8월'!AH44+'9월'!AH44+'10월'!AH44+'11월'!AH44+'12월'!AH44</f>
        <v>0</v>
      </c>
      <c r="D39" s="217">
        <f>'1월'!AI44+'2월'!AI44+'3월'!AI44+'4월'!AI44+'5월'!AI44+'6월'!AI44+'7월'!AI44+'8월'!AI44+'9월'!AI44+'10월'!AI44+'11월'!AI44+'12월'!AI44</f>
        <v>0</v>
      </c>
      <c r="E39" s="146" t="str">
        <f t="shared" si="0"/>
        <v>0</v>
      </c>
    </row>
    <row r="40" spans="1:28">
      <c r="A40" s="44">
        <v>38</v>
      </c>
      <c r="B40" s="407" t="s">
        <v>278</v>
      </c>
      <c r="C40" s="406">
        <f>'1월'!AH45+'2월'!AH45+'3월'!AH45+'4월'!AH45+'5월'!AH45+'6월'!AH45+'7월'!AH45+'8월'!AH45+'9월'!AH45+'10월'!AH45+'11월'!AH45+'12월'!AH45</f>
        <v>160</v>
      </c>
      <c r="D40" s="217">
        <f>'1월'!AI45+'2월'!AI45+'3월'!AI45+'4월'!AI45+'5월'!AI45+'6월'!AI45+'7월'!AI45+'8월'!AI45+'9월'!AI45+'10월'!AI45+'11월'!AI45+'12월'!AI45</f>
        <v>1</v>
      </c>
      <c r="E40" s="146">
        <f t="shared" si="0"/>
        <v>0.625</v>
      </c>
    </row>
    <row r="41" spans="1:28">
      <c r="A41" s="44">
        <v>39</v>
      </c>
      <c r="B41" s="407" t="s">
        <v>279</v>
      </c>
      <c r="C41" s="406">
        <f>'1월'!AH46+'2월'!AH46+'3월'!AH46+'4월'!AH46+'5월'!AH46+'6월'!AH46+'7월'!AH46+'8월'!AH46+'9월'!AH46+'10월'!AH46+'11월'!AH46+'12월'!AH46</f>
        <v>386</v>
      </c>
      <c r="D41" s="217">
        <f>'1월'!AI46+'2월'!AI46+'3월'!AI46+'4월'!AI46+'5월'!AI46+'6월'!AI46+'7월'!AI46+'8월'!AI46+'9월'!AI46+'10월'!AI46+'11월'!AI46+'12월'!AI46</f>
        <v>6</v>
      </c>
      <c r="E41" s="146">
        <f t="shared" si="0"/>
        <v>1.5544041450777202</v>
      </c>
      <c r="K41" s="157"/>
      <c r="L41" s="463"/>
      <c r="M41" s="464"/>
    </row>
    <row r="42" spans="1:28">
      <c r="A42" s="44">
        <v>40</v>
      </c>
      <c r="B42" s="407" t="s">
        <v>280</v>
      </c>
      <c r="C42" s="406">
        <f>'1월'!AH47+'2월'!AH47+'3월'!AH47+'4월'!AH47+'5월'!AH47+'6월'!AH47+'7월'!AH47+'8월'!AH47+'9월'!AH47+'10월'!AH47+'11월'!AH47+'12월'!AH47</f>
        <v>44</v>
      </c>
      <c r="D42" s="217">
        <f>'1월'!AI47+'2월'!AI47+'3월'!AI47+'4월'!AI47+'5월'!AI47+'6월'!AI47+'7월'!AI47+'8월'!AI47+'9월'!AI47+'10월'!AI47+'11월'!AI47+'12월'!AI47</f>
        <v>0</v>
      </c>
      <c r="E42" s="146">
        <f t="shared" si="0"/>
        <v>0</v>
      </c>
    </row>
    <row r="43" spans="1:28">
      <c r="A43" s="44">
        <v>41</v>
      </c>
      <c r="B43" s="407" t="s">
        <v>855</v>
      </c>
      <c r="C43" s="406">
        <f>'1월'!AH48+'2월'!AH48+'3월'!AH48+'4월'!AH48+'5월'!AH48+'6월'!AH48+'7월'!AH48+'8월'!AH48+'9월'!AH48+'10월'!AH48+'11월'!AH48+'12월'!AH48</f>
        <v>35</v>
      </c>
      <c r="D43" s="217">
        <f>'1월'!AI48+'2월'!AI48+'3월'!AI48+'4월'!AI48+'5월'!AI48+'6월'!AI48+'7월'!AI48+'8월'!AI48+'9월'!AI48+'10월'!AI48+'11월'!AI48+'12월'!AI48</f>
        <v>0</v>
      </c>
      <c r="E43" s="146">
        <f t="shared" si="0"/>
        <v>0</v>
      </c>
    </row>
    <row r="44" spans="1:28">
      <c r="A44" s="44">
        <v>42</v>
      </c>
      <c r="B44" s="407" t="s">
        <v>281</v>
      </c>
      <c r="C44" s="406">
        <f>'1월'!AH49+'2월'!AH49+'3월'!AH49+'4월'!AH49+'5월'!AH49+'6월'!AH49+'7월'!AH49+'8월'!AH49+'9월'!AH49+'10월'!AH49+'11월'!AH49+'12월'!AH49</f>
        <v>115</v>
      </c>
      <c r="D44" s="217">
        <f>'1월'!AI49+'2월'!AI49+'3월'!AI49+'4월'!AI49+'5월'!AI49+'6월'!AI49+'7월'!AI49+'8월'!AI49+'9월'!AI49+'10월'!AI49+'11월'!AI49+'12월'!AI49</f>
        <v>1</v>
      </c>
      <c r="E44" s="146">
        <f t="shared" si="0"/>
        <v>0.86956521739130432</v>
      </c>
    </row>
    <row r="45" spans="1:28">
      <c r="A45" s="44">
        <v>43</v>
      </c>
      <c r="B45" s="407" t="s">
        <v>1367</v>
      </c>
      <c r="C45" s="406">
        <f>'1월'!AH50+'2월'!AH50+'3월'!AH50+'4월'!AH50+'5월'!AH50+'6월'!AH50+'7월'!AH50+'8월'!AH50+'9월'!AH50+'10월'!AH50+'11월'!AH50+'12월'!AH50</f>
        <v>0</v>
      </c>
      <c r="D45" s="217">
        <f>'1월'!AI50+'2월'!AI50+'3월'!AI50+'4월'!AI50+'5월'!AI50+'6월'!AI50+'7월'!AI50+'8월'!AI50+'9월'!AI50+'10월'!AI50+'11월'!AI50+'12월'!AI50</f>
        <v>0</v>
      </c>
      <c r="E45" s="146" t="str">
        <f t="shared" si="0"/>
        <v>0</v>
      </c>
    </row>
    <row r="46" spans="1:28">
      <c r="A46" s="44">
        <v>44</v>
      </c>
      <c r="B46" s="407" t="s">
        <v>1366</v>
      </c>
      <c r="C46" s="406">
        <f>'1월'!AH51+'2월'!AH51+'3월'!AH51+'4월'!AH51+'5월'!AH51+'6월'!AH51+'7월'!AH51+'8월'!AH51+'9월'!AH51+'10월'!AH51+'11월'!AH51+'12월'!AH51</f>
        <v>30</v>
      </c>
      <c r="D46" s="217">
        <f>'1월'!AI51+'2월'!AI51+'3월'!AI51+'4월'!AI51+'5월'!AI51+'6월'!AI51+'7월'!AI51+'8월'!AI51+'9월'!AI51+'10월'!AI51+'11월'!AI51+'12월'!AI51</f>
        <v>0</v>
      </c>
      <c r="E46" s="146">
        <f t="shared" si="0"/>
        <v>0</v>
      </c>
    </row>
    <row r="47" spans="1:28">
      <c r="A47" s="44">
        <v>45</v>
      </c>
      <c r="B47" s="407" t="s">
        <v>282</v>
      </c>
      <c r="C47" s="406">
        <f>'1월'!AH52+'2월'!AH52+'3월'!AH52+'4월'!AH52+'5월'!AH52+'6월'!AH52+'7월'!AH52+'8월'!AH52+'9월'!AH52+'10월'!AH52+'11월'!AH52+'12월'!AH52</f>
        <v>619</v>
      </c>
      <c r="D47" s="217">
        <f>'1월'!AI52+'2월'!AI52+'3월'!AI52+'4월'!AI52+'5월'!AI52+'6월'!AI52+'7월'!AI52+'8월'!AI52+'9월'!AI52+'10월'!AI52+'11월'!AI52+'12월'!AI52</f>
        <v>5</v>
      </c>
      <c r="E47" s="146">
        <f t="shared" si="0"/>
        <v>0.80775444264943452</v>
      </c>
    </row>
    <row r="48" spans="1:28">
      <c r="A48" s="44">
        <v>46</v>
      </c>
      <c r="B48" s="407" t="s">
        <v>283</v>
      </c>
      <c r="C48" s="406">
        <f>'1월'!AH53+'2월'!AH53+'3월'!AH53+'4월'!AH53+'5월'!AH53+'6월'!AH53+'7월'!AH53+'8월'!AH53+'9월'!AH53+'10월'!AH53+'11월'!AH53+'12월'!AH53</f>
        <v>96</v>
      </c>
      <c r="D48" s="217">
        <f>'1월'!AI53+'2월'!AI53+'3월'!AI53+'4월'!AI53+'5월'!AI53+'6월'!AI53+'7월'!AI53+'8월'!AI53+'9월'!AI53+'10월'!AI53+'11월'!AI53+'12월'!AI53</f>
        <v>2</v>
      </c>
      <c r="E48" s="146">
        <f t="shared" si="0"/>
        <v>2.0833333333333335</v>
      </c>
    </row>
    <row r="49" spans="1:5">
      <c r="A49" s="44">
        <v>47</v>
      </c>
      <c r="B49" s="407" t="s">
        <v>1368</v>
      </c>
      <c r="C49" s="406">
        <f>'1월'!AH54+'2월'!AH54+'3월'!AH54+'4월'!AH54+'5월'!AH54+'6월'!AH54+'7월'!AH54+'8월'!AH54+'9월'!AH54+'10월'!AH54+'11월'!AH54+'12월'!AH54</f>
        <v>0</v>
      </c>
      <c r="D49" s="217">
        <f>'1월'!AI54+'2월'!AI54+'3월'!AI54+'4월'!AI54+'5월'!AI54+'6월'!AI54+'7월'!AI54+'8월'!AI54+'9월'!AI54+'10월'!AI54+'11월'!AI54+'12월'!AI54</f>
        <v>0</v>
      </c>
      <c r="E49" s="146" t="str">
        <f t="shared" si="0"/>
        <v>0</v>
      </c>
    </row>
    <row r="50" spans="1:5">
      <c r="A50" s="44">
        <v>48</v>
      </c>
      <c r="B50" s="407" t="s">
        <v>1369</v>
      </c>
      <c r="C50" s="406">
        <f>'1월'!AH55+'2월'!AH55+'3월'!AH55+'4월'!AH55+'5월'!AH55+'6월'!AH55+'7월'!AH55+'8월'!AH55+'9월'!AH55+'10월'!AH55+'11월'!AH55+'12월'!AH55</f>
        <v>0</v>
      </c>
      <c r="D50" s="217">
        <f>'1월'!AI55+'2월'!AI55+'3월'!AI55+'4월'!AI55+'5월'!AI55+'6월'!AI55+'7월'!AI55+'8월'!AI55+'9월'!AI55+'10월'!AI55+'11월'!AI55+'12월'!AI55</f>
        <v>0</v>
      </c>
      <c r="E50" s="146" t="str">
        <f t="shared" si="0"/>
        <v>0</v>
      </c>
    </row>
    <row r="51" spans="1:5">
      <c r="A51" s="44">
        <v>49</v>
      </c>
      <c r="B51" s="407" t="s">
        <v>284</v>
      </c>
      <c r="C51" s="406">
        <f>'1월'!AH56+'2월'!AH56+'3월'!AH56+'4월'!AH56+'5월'!AH56+'6월'!AH56+'7월'!AH56+'8월'!AH56+'9월'!AH56+'10월'!AH56+'11월'!AH56+'12월'!AH56</f>
        <v>150</v>
      </c>
      <c r="D51" s="217">
        <f>'1월'!AI56+'2월'!AI56+'3월'!AI56+'4월'!AI56+'5월'!AI56+'6월'!AI56+'7월'!AI56+'8월'!AI56+'9월'!AI56+'10월'!AI56+'11월'!AI56+'12월'!AI56</f>
        <v>3</v>
      </c>
      <c r="E51" s="146">
        <f t="shared" si="0"/>
        <v>2</v>
      </c>
    </row>
    <row r="52" spans="1:5">
      <c r="A52" s="44">
        <v>50</v>
      </c>
      <c r="B52" s="407" t="s">
        <v>285</v>
      </c>
      <c r="C52" s="406">
        <f>'1월'!AH57+'2월'!AH57+'3월'!AH57+'4월'!AH57+'5월'!AH57+'6월'!AH57+'7월'!AH57+'8월'!AH57+'9월'!AH57+'10월'!AH57+'11월'!AH57+'12월'!AH57</f>
        <v>80</v>
      </c>
      <c r="D52" s="217">
        <f>'1월'!AI57+'2월'!AI57+'3월'!AI57+'4월'!AI57+'5월'!AI57+'6월'!AI57+'7월'!AI57+'8월'!AI57+'9월'!AI57+'10월'!AI57+'11월'!AI57+'12월'!AI57</f>
        <v>2</v>
      </c>
      <c r="E52" s="146">
        <f t="shared" si="0"/>
        <v>2.5</v>
      </c>
    </row>
    <row r="53" spans="1:5">
      <c r="A53" s="44">
        <v>51</v>
      </c>
      <c r="B53" s="407" t="s">
        <v>286</v>
      </c>
      <c r="C53" s="406">
        <f>'1월'!AH58+'2월'!AH58+'3월'!AH58+'4월'!AH58+'5월'!AH58+'6월'!AH58+'7월'!AH58+'8월'!AH58+'9월'!AH58+'10월'!AH58+'11월'!AH58+'12월'!AH58</f>
        <v>15</v>
      </c>
      <c r="D53" s="217">
        <f>'1월'!AI58+'2월'!AI58+'3월'!AI58+'4월'!AI58+'5월'!AI58+'6월'!AI58+'7월'!AI58+'8월'!AI58+'9월'!AI58+'10월'!AI58+'11월'!AI58+'12월'!AI58</f>
        <v>0</v>
      </c>
      <c r="E53" s="146">
        <f t="shared" si="0"/>
        <v>0</v>
      </c>
    </row>
    <row r="54" spans="1:5">
      <c r="A54" s="44">
        <v>52</v>
      </c>
      <c r="B54" s="407" t="s">
        <v>854</v>
      </c>
      <c r="C54" s="406">
        <f>'1월'!AH59+'2월'!AH59+'3월'!AH59+'4월'!AH59+'5월'!AH59+'6월'!AH59+'7월'!AH59+'8월'!AH59+'9월'!AH59+'10월'!AH59+'11월'!AH59+'12월'!AH59</f>
        <v>14</v>
      </c>
      <c r="D54" s="217">
        <f>'1월'!AI59+'2월'!AI59+'3월'!AI59+'4월'!AI59+'5월'!AI59+'6월'!AI59+'7월'!AI59+'8월'!AI59+'9월'!AI59+'10월'!AI59+'11월'!AI59+'12월'!AI59</f>
        <v>0</v>
      </c>
      <c r="E54" s="146">
        <f t="shared" si="0"/>
        <v>0</v>
      </c>
    </row>
    <row r="55" spans="1:5">
      <c r="A55" s="44">
        <v>53</v>
      </c>
      <c r="B55" s="407" t="s">
        <v>287</v>
      </c>
      <c r="C55" s="406">
        <f>'1월'!AH60+'2월'!AH60+'3월'!AH60+'4월'!AH60+'5월'!AH60+'6월'!AH60+'7월'!AH60+'8월'!AH60+'9월'!AH60+'10월'!AH60+'11월'!AH60+'12월'!AH60</f>
        <v>78</v>
      </c>
      <c r="D55" s="217">
        <f>'1월'!AI60+'2월'!AI60+'3월'!AI60+'4월'!AI60+'5월'!AI60+'6월'!AI60+'7월'!AI60+'8월'!AI60+'9월'!AI60+'10월'!AI60+'11월'!AI60+'12월'!AI60</f>
        <v>1</v>
      </c>
      <c r="E55" s="146">
        <f t="shared" si="0"/>
        <v>1.2820512820512822</v>
      </c>
    </row>
    <row r="56" spans="1:5">
      <c r="A56" s="44">
        <v>54</v>
      </c>
      <c r="B56" s="407" t="s">
        <v>576</v>
      </c>
      <c r="C56" s="406">
        <f>'1월'!AH61+'2월'!AH61+'3월'!AH61+'4월'!AH61+'5월'!AH61+'6월'!AH61+'7월'!AH61+'8월'!AH61+'9월'!AH61+'10월'!AH61+'11월'!AH61+'12월'!AH61</f>
        <v>0</v>
      </c>
      <c r="D56" s="217">
        <f>'1월'!AI61+'2월'!AI61+'3월'!AI61+'4월'!AI61+'5월'!AI61+'6월'!AI61+'7월'!AI61+'8월'!AI61+'9월'!AI61+'10월'!AI61+'11월'!AI61+'12월'!AI61</f>
        <v>0</v>
      </c>
      <c r="E56" s="146" t="str">
        <f t="shared" si="0"/>
        <v>0</v>
      </c>
    </row>
    <row r="57" spans="1:5">
      <c r="A57" s="44">
        <v>55</v>
      </c>
      <c r="B57" s="407" t="s">
        <v>579</v>
      </c>
      <c r="C57" s="406">
        <f>'1월'!AH62+'2월'!AH62+'3월'!AH62+'4월'!AH62+'5월'!AH62+'6월'!AH62+'7월'!AH62+'8월'!AH62+'9월'!AH62+'10월'!AH62+'11월'!AH62+'12월'!AH62</f>
        <v>67</v>
      </c>
      <c r="D57" s="217">
        <f>'1월'!AI62+'2월'!AI62+'3월'!AI62+'4월'!AI62+'5월'!AI62+'6월'!AI62+'7월'!AI62+'8월'!AI62+'9월'!AI62+'10월'!AI62+'11월'!AI62+'12월'!AI62</f>
        <v>1</v>
      </c>
      <c r="E57" s="146">
        <f t="shared" si="0"/>
        <v>1.4925373134328359</v>
      </c>
    </row>
    <row r="58" spans="1:5">
      <c r="A58" s="44">
        <v>56</v>
      </c>
      <c r="B58" s="407" t="s">
        <v>584</v>
      </c>
      <c r="C58" s="406">
        <f>'1월'!AH63+'2월'!AH63+'3월'!AH63+'4월'!AH63+'5월'!AH63+'6월'!AH63+'7월'!AH63+'8월'!AH63+'9월'!AH63+'10월'!AH63+'11월'!AH63+'12월'!AH63</f>
        <v>50</v>
      </c>
      <c r="D58" s="217">
        <f>'1월'!AI63+'2월'!AI63+'3월'!AI63+'4월'!AI63+'5월'!AI63+'6월'!AI63+'7월'!AI63+'8월'!AI63+'9월'!AI63+'10월'!AI63+'11월'!AI63+'12월'!AI63</f>
        <v>0</v>
      </c>
      <c r="E58" s="146">
        <f t="shared" si="0"/>
        <v>0</v>
      </c>
    </row>
    <row r="59" spans="1:5">
      <c r="A59" s="44">
        <v>57</v>
      </c>
      <c r="B59" s="407" t="s">
        <v>585</v>
      </c>
      <c r="C59" s="406">
        <f>'1월'!AH64+'2월'!AH64+'3월'!AH64+'4월'!AH64+'5월'!AH64+'6월'!AH64+'7월'!AH64+'8월'!AH64+'9월'!AH64+'10월'!AH64+'11월'!AH64+'12월'!AH64</f>
        <v>40</v>
      </c>
      <c r="D59" s="217">
        <f>'1월'!AI64+'2월'!AI64+'3월'!AI64+'4월'!AI64+'5월'!AI64+'6월'!AI64+'7월'!AI64+'8월'!AI64+'9월'!AI64+'10월'!AI64+'11월'!AI64+'12월'!AI64</f>
        <v>0</v>
      </c>
      <c r="E59" s="146">
        <f t="shared" si="0"/>
        <v>0</v>
      </c>
    </row>
    <row r="60" spans="1:5">
      <c r="A60" s="44">
        <v>58</v>
      </c>
      <c r="B60" s="407" t="s">
        <v>586</v>
      </c>
      <c r="C60" s="406">
        <f>'1월'!AH65+'2월'!AH65+'3월'!AH65+'4월'!AH65+'5월'!AH65+'6월'!AH65+'7월'!AH65+'8월'!AH65+'9월'!AH65+'10월'!AH65+'11월'!AH65+'12월'!AH65</f>
        <v>37</v>
      </c>
      <c r="D60" s="217">
        <f>'1월'!AI65+'2월'!AI65+'3월'!AI65+'4월'!AI65+'5월'!AI65+'6월'!AI65+'7월'!AI65+'8월'!AI65+'9월'!AI65+'10월'!AI65+'11월'!AI65+'12월'!AI65</f>
        <v>2</v>
      </c>
      <c r="E60" s="146">
        <f t="shared" si="0"/>
        <v>5.4054054054054053</v>
      </c>
    </row>
    <row r="61" spans="1:5">
      <c r="A61" s="44">
        <v>59</v>
      </c>
      <c r="B61" s="790" t="s">
        <v>835</v>
      </c>
      <c r="C61" s="406">
        <f>'1월'!AH66+'2월'!AH66+'3월'!AH66+'4월'!AH66+'5월'!AH66+'6월'!AH66+'7월'!AH66+'8월'!AH66+'9월'!AH66+'10월'!AH66+'11월'!AH66+'12월'!AH66</f>
        <v>5</v>
      </c>
      <c r="D61" s="217">
        <f>'1월'!AI66+'2월'!AI66+'3월'!AI66+'4월'!AI66+'5월'!AI66+'6월'!AI66+'7월'!AI66+'8월'!AI66+'9월'!AI66+'10월'!AI66+'11월'!AI66+'12월'!AI66</f>
        <v>0</v>
      </c>
      <c r="E61" s="146">
        <f t="shared" si="0"/>
        <v>0</v>
      </c>
    </row>
    <row r="62" spans="1:5">
      <c r="A62" s="44">
        <v>60</v>
      </c>
      <c r="B62" s="791" t="s">
        <v>299</v>
      </c>
      <c r="C62" s="406">
        <f>'1월'!AH67+'2월'!AH67+'3월'!AH67+'4월'!AH67+'5월'!AH67+'6월'!AH67+'7월'!AH67+'8월'!AH67+'9월'!AH67+'10월'!AH67+'11월'!AH67+'12월'!AH67</f>
        <v>0</v>
      </c>
      <c r="D62" s="217">
        <f>'1월'!AI67+'2월'!AI67+'3월'!AI67+'4월'!AI67+'5월'!AI67+'6월'!AI67+'7월'!AI67+'8월'!AI67+'9월'!AI67+'10월'!AI67+'11월'!AI67+'12월'!AI67</f>
        <v>0</v>
      </c>
      <c r="E62" s="146" t="str">
        <f t="shared" si="0"/>
        <v>0</v>
      </c>
    </row>
    <row r="63" spans="1:5">
      <c r="A63" s="44">
        <v>61</v>
      </c>
      <c r="B63" s="791" t="s">
        <v>359</v>
      </c>
      <c r="C63" s="406">
        <f>'1월'!AH68+'2월'!AH68+'3월'!AH68+'4월'!AH68+'5월'!AH68+'6월'!AH68+'7월'!AH68+'8월'!AH68+'9월'!AH68+'10월'!AH68+'11월'!AH68+'12월'!AH68</f>
        <v>0</v>
      </c>
      <c r="D63" s="217">
        <f>'1월'!AI68+'2월'!AI68+'3월'!AI68+'4월'!AI68+'5월'!AI68+'6월'!AI68+'7월'!AI68+'8월'!AI68+'9월'!AI68+'10월'!AI68+'11월'!AI68+'12월'!AI68</f>
        <v>0</v>
      </c>
      <c r="E63" s="146" t="str">
        <f t="shared" si="0"/>
        <v>0</v>
      </c>
    </row>
    <row r="64" spans="1:5">
      <c r="A64" s="44">
        <v>62</v>
      </c>
      <c r="B64" s="791" t="s">
        <v>300</v>
      </c>
      <c r="C64" s="406">
        <f>'1월'!AH69+'2월'!AH69+'3월'!AH69+'4월'!AH69+'5월'!AH69+'6월'!AH69+'7월'!AH69+'8월'!AH69+'9월'!AH69+'10월'!AH69+'11월'!AH69+'12월'!AH69</f>
        <v>70</v>
      </c>
      <c r="D64" s="217">
        <f>'1월'!AI69+'2월'!AI69+'3월'!AI69+'4월'!AI69+'5월'!AI69+'6월'!AI69+'7월'!AI69+'8월'!AI69+'9월'!AI69+'10월'!AI69+'11월'!AI69+'12월'!AI69</f>
        <v>0</v>
      </c>
      <c r="E64" s="146">
        <f t="shared" si="0"/>
        <v>0</v>
      </c>
    </row>
    <row r="65" spans="1:5">
      <c r="A65" s="44">
        <v>63</v>
      </c>
      <c r="B65" s="791" t="s">
        <v>301</v>
      </c>
      <c r="C65" s="406">
        <f>'1월'!AH70+'2월'!AH70+'3월'!AH70+'4월'!AH70+'5월'!AH70+'6월'!AH70+'7월'!AH70+'8월'!AH70+'9월'!AH70+'10월'!AH70+'11월'!AH70+'12월'!AH70</f>
        <v>30</v>
      </c>
      <c r="D65" s="217">
        <f>'1월'!AI70+'2월'!AI70+'3월'!AI70+'4월'!AI70+'5월'!AI70+'6월'!AI70+'7월'!AI70+'8월'!AI70+'9월'!AI70+'10월'!AI70+'11월'!AI70+'12월'!AI70</f>
        <v>0</v>
      </c>
      <c r="E65" s="146">
        <f t="shared" si="0"/>
        <v>0</v>
      </c>
    </row>
    <row r="66" spans="1:5">
      <c r="A66" s="44">
        <v>64</v>
      </c>
      <c r="B66" s="791" t="s">
        <v>302</v>
      </c>
      <c r="C66" s="406">
        <f>'1월'!AH71+'2월'!AH71+'3월'!AH71+'4월'!AH71+'5월'!AH71+'6월'!AH71+'7월'!AH71+'8월'!AH71+'9월'!AH71+'10월'!AH71+'11월'!AH71+'12월'!AH71</f>
        <v>10</v>
      </c>
      <c r="D66" s="217">
        <f>'1월'!AI71+'2월'!AI71+'3월'!AI71+'4월'!AI71+'5월'!AI71+'6월'!AI71+'7월'!AI71+'8월'!AI71+'9월'!AI71+'10월'!AI71+'11월'!AI71+'12월'!AI71</f>
        <v>0</v>
      </c>
      <c r="E66" s="146">
        <f t="shared" si="0"/>
        <v>0</v>
      </c>
    </row>
    <row r="67" spans="1:5">
      <c r="A67" s="44">
        <v>65</v>
      </c>
      <c r="B67" s="791" t="s">
        <v>303</v>
      </c>
      <c r="C67" s="406">
        <f>'1월'!AH72+'2월'!AH72+'3월'!AH72+'4월'!AH72+'5월'!AH72+'6월'!AH72+'7월'!AH72+'8월'!AH72+'9월'!AH72+'10월'!AH72+'11월'!AH72+'12월'!AH72</f>
        <v>81</v>
      </c>
      <c r="D67" s="217">
        <f>'1월'!AI72+'2월'!AI72+'3월'!AI72+'4월'!AI72+'5월'!AI72+'6월'!AI72+'7월'!AI72+'8월'!AI72+'9월'!AI72+'10월'!AI72+'11월'!AI72+'12월'!AI72</f>
        <v>0</v>
      </c>
      <c r="E67" s="146">
        <f t="shared" si="0"/>
        <v>0</v>
      </c>
    </row>
    <row r="68" spans="1:5">
      <c r="A68" s="44">
        <v>66</v>
      </c>
      <c r="B68" s="791" t="s">
        <v>358</v>
      </c>
      <c r="C68" s="406">
        <f>'1월'!AH73+'2월'!AH73+'3월'!AH73+'4월'!AH73+'5월'!AH73+'6월'!AH73+'7월'!AH73+'8월'!AH73+'9월'!AH73+'10월'!AH73+'11월'!AH73+'12월'!AH73</f>
        <v>0</v>
      </c>
      <c r="D68" s="217">
        <f>'1월'!AI73+'2월'!AI73+'3월'!AI73+'4월'!AI73+'5월'!AI73+'6월'!AI73+'7월'!AI73+'8월'!AI73+'9월'!AI73+'10월'!AI73+'11월'!AI73+'12월'!AI73</f>
        <v>0</v>
      </c>
      <c r="E68" s="146" t="str">
        <f t="shared" ref="E68:E131" si="9">IFERROR(D68*100/C68,"0")</f>
        <v>0</v>
      </c>
    </row>
    <row r="69" spans="1:5">
      <c r="A69" s="44">
        <v>67</v>
      </c>
      <c r="B69" s="791" t="s">
        <v>322</v>
      </c>
      <c r="C69" s="406">
        <f>'1월'!AH74+'2월'!AH74+'3월'!AH74+'4월'!AH74+'5월'!AH74+'6월'!AH74+'7월'!AH74+'8월'!AH74+'9월'!AH74+'10월'!AH74+'11월'!AH74+'12월'!AH74</f>
        <v>0</v>
      </c>
      <c r="D69" s="217">
        <f>'1월'!AI74+'2월'!AI74+'3월'!AI74+'4월'!AI74+'5월'!AI74+'6월'!AI74+'7월'!AI74+'8월'!AI74+'9월'!AI74+'10월'!AI74+'11월'!AI74+'12월'!AI74</f>
        <v>0</v>
      </c>
      <c r="E69" s="146" t="str">
        <f t="shared" si="9"/>
        <v>0</v>
      </c>
    </row>
    <row r="70" spans="1:5">
      <c r="A70" s="44">
        <v>68</v>
      </c>
      <c r="B70" s="791" t="s">
        <v>1023</v>
      </c>
      <c r="C70" s="406">
        <f>'1월'!AH75+'2월'!AH75+'3월'!AH75+'4월'!AH75+'5월'!AH75+'6월'!AH75+'7월'!AH75+'8월'!AH75+'9월'!AH75+'10월'!AH75+'11월'!AH75+'12월'!AH75</f>
        <v>30</v>
      </c>
      <c r="D70" s="217">
        <f>'1월'!AI75+'2월'!AI75+'3월'!AI75+'4월'!AI75+'5월'!AI75+'6월'!AI75+'7월'!AI75+'8월'!AI75+'9월'!AI75+'10월'!AI75+'11월'!AI75+'12월'!AI75</f>
        <v>1</v>
      </c>
      <c r="E70" s="146">
        <f t="shared" si="9"/>
        <v>3.3333333333333335</v>
      </c>
    </row>
    <row r="71" spans="1:5">
      <c r="A71" s="44">
        <v>69</v>
      </c>
      <c r="B71" s="791" t="s">
        <v>1024</v>
      </c>
      <c r="C71" s="406">
        <f>'1월'!AH76+'2월'!AH76+'3월'!AH76+'4월'!AH76+'5월'!AH76+'6월'!AH76+'7월'!AH76+'8월'!AH76+'9월'!AH76+'10월'!AH76+'11월'!AH76+'12월'!AH76</f>
        <v>30</v>
      </c>
      <c r="D71" s="217">
        <f>'1월'!AI76+'2월'!AI76+'3월'!AI76+'4월'!AI76+'5월'!AI76+'6월'!AI76+'7월'!AI76+'8월'!AI76+'9월'!AI76+'10월'!AI76+'11월'!AI76+'12월'!AI76</f>
        <v>0</v>
      </c>
      <c r="E71" s="146">
        <f t="shared" si="9"/>
        <v>0</v>
      </c>
    </row>
    <row r="72" spans="1:5">
      <c r="A72" s="44">
        <v>70</v>
      </c>
      <c r="B72" s="407" t="s">
        <v>224</v>
      </c>
      <c r="C72" s="406">
        <f>'1월'!AH77+'2월'!AH77+'3월'!AH77+'4월'!AH77+'5월'!AH77+'6월'!AH77+'7월'!AH77+'8월'!AH77+'9월'!AH77+'10월'!AH77+'11월'!AH77+'12월'!AH77</f>
        <v>0</v>
      </c>
      <c r="D72" s="217">
        <f>'1월'!AI77+'2월'!AI77+'3월'!AI77+'4월'!AI77+'5월'!AI77+'6월'!AI77+'7월'!AI77+'8월'!AI77+'9월'!AI77+'10월'!AI77+'11월'!AI77+'12월'!AI77</f>
        <v>0</v>
      </c>
      <c r="E72" s="146" t="str">
        <f t="shared" si="9"/>
        <v>0</v>
      </c>
    </row>
    <row r="73" spans="1:5">
      <c r="A73" s="44">
        <v>71</v>
      </c>
      <c r="B73" s="407" t="s">
        <v>225</v>
      </c>
      <c r="C73" s="406">
        <f>'1월'!AH78+'2월'!AH78+'3월'!AH78+'4월'!AH78+'5월'!AH78+'6월'!AH78+'7월'!AH78+'8월'!AH78+'9월'!AH78+'10월'!AH78+'11월'!AH78+'12월'!AH78</f>
        <v>0</v>
      </c>
      <c r="D73" s="217">
        <f>'1월'!AI78+'2월'!AI78+'3월'!AI78+'4월'!AI78+'5월'!AI78+'6월'!AI78+'7월'!AI78+'8월'!AI78+'9월'!AI78+'10월'!AI78+'11월'!AI78+'12월'!AI78</f>
        <v>0</v>
      </c>
      <c r="E73" s="146" t="str">
        <f t="shared" si="9"/>
        <v>0</v>
      </c>
    </row>
    <row r="74" spans="1:5">
      <c r="A74" s="44">
        <v>72</v>
      </c>
      <c r="B74" s="407" t="s">
        <v>226</v>
      </c>
      <c r="C74" s="406">
        <f>'1월'!AH79+'2월'!AH79+'3월'!AH79+'4월'!AH79+'5월'!AH79+'6월'!AH79+'7월'!AH79+'8월'!AH79+'9월'!AH79+'10월'!AH79+'11월'!AH79+'12월'!AH79</f>
        <v>0</v>
      </c>
      <c r="D74" s="217">
        <f>'1월'!AI79+'2월'!AI79+'3월'!AI79+'4월'!AI79+'5월'!AI79+'6월'!AI79+'7월'!AI79+'8월'!AI79+'9월'!AI79+'10월'!AI79+'11월'!AI79+'12월'!AI79</f>
        <v>0</v>
      </c>
      <c r="E74" s="146" t="str">
        <f t="shared" si="9"/>
        <v>0</v>
      </c>
    </row>
    <row r="75" spans="1:5">
      <c r="A75" s="44">
        <v>73</v>
      </c>
      <c r="B75" s="407" t="s">
        <v>227</v>
      </c>
      <c r="C75" s="406">
        <f>'1월'!AH80+'2월'!AH80+'3월'!AH80+'4월'!AH80+'5월'!AH80+'6월'!AH80+'7월'!AH80+'8월'!AH80+'9월'!AH80+'10월'!AH80+'11월'!AH80+'12월'!AH80</f>
        <v>103</v>
      </c>
      <c r="D75" s="217">
        <f>'1월'!AI80+'2월'!AI80+'3월'!AI80+'4월'!AI80+'5월'!AI80+'6월'!AI80+'7월'!AI80+'8월'!AI80+'9월'!AI80+'10월'!AI80+'11월'!AI80+'12월'!AI80</f>
        <v>1</v>
      </c>
      <c r="E75" s="146">
        <f t="shared" si="9"/>
        <v>0.970873786407767</v>
      </c>
    </row>
    <row r="76" spans="1:5">
      <c r="A76" s="44">
        <v>74</v>
      </c>
      <c r="B76" s="407" t="s">
        <v>228</v>
      </c>
      <c r="C76" s="406">
        <f>'1월'!AH81+'2월'!AH81+'3월'!AH81+'4월'!AH81+'5월'!AH81+'6월'!AH81+'7월'!AH81+'8월'!AH81+'9월'!AH81+'10월'!AH81+'11월'!AH81+'12월'!AH81</f>
        <v>0</v>
      </c>
      <c r="D76" s="217">
        <f>'1월'!AI81+'2월'!AI81+'3월'!AI81+'4월'!AI81+'5월'!AI81+'6월'!AI81+'7월'!AI81+'8월'!AI81+'9월'!AI81+'10월'!AI81+'11월'!AI81+'12월'!AI81</f>
        <v>0</v>
      </c>
      <c r="E76" s="146" t="str">
        <f t="shared" si="9"/>
        <v>0</v>
      </c>
    </row>
    <row r="77" spans="1:5">
      <c r="A77" s="44">
        <v>75</v>
      </c>
      <c r="B77" s="407" t="s">
        <v>229</v>
      </c>
      <c r="C77" s="406">
        <f>'1월'!AH82+'2월'!AH82+'3월'!AH82+'4월'!AH82+'5월'!AH82+'6월'!AH82+'7월'!AH82+'8월'!AH82+'9월'!AH82+'10월'!AH82+'11월'!AH82+'12월'!AH82</f>
        <v>0</v>
      </c>
      <c r="D77" s="217">
        <f>'1월'!AI82+'2월'!AI82+'3월'!AI82+'4월'!AI82+'5월'!AI82+'6월'!AI82+'7월'!AI82+'8월'!AI82+'9월'!AI82+'10월'!AI82+'11월'!AI82+'12월'!AI82</f>
        <v>0</v>
      </c>
      <c r="E77" s="146" t="str">
        <f t="shared" si="9"/>
        <v>0</v>
      </c>
    </row>
    <row r="78" spans="1:5">
      <c r="A78" s="44">
        <v>76</v>
      </c>
      <c r="B78" s="407" t="s">
        <v>230</v>
      </c>
      <c r="C78" s="406">
        <f>'1월'!AH83+'2월'!AH83+'3월'!AH83+'4월'!AH83+'5월'!AH83+'6월'!AH83+'7월'!AH83+'8월'!AH83+'9월'!AH83+'10월'!AH83+'11월'!AH83+'12월'!AH83</f>
        <v>2</v>
      </c>
      <c r="D78" s="217">
        <f>'1월'!AI83+'2월'!AI83+'3월'!AI83+'4월'!AI83+'5월'!AI83+'6월'!AI83+'7월'!AI83+'8월'!AI83+'9월'!AI83+'10월'!AI83+'11월'!AI83+'12월'!AI83</f>
        <v>0</v>
      </c>
      <c r="E78" s="146">
        <f t="shared" si="9"/>
        <v>0</v>
      </c>
    </row>
    <row r="79" spans="1:5">
      <c r="A79" s="44">
        <v>77</v>
      </c>
      <c r="B79" s="407" t="s">
        <v>231</v>
      </c>
      <c r="C79" s="406">
        <f>'1월'!AH84+'2월'!AH84+'3월'!AH84+'4월'!AH84+'5월'!AH84+'6월'!AH84+'7월'!AH84+'8월'!AH84+'9월'!AH84+'10월'!AH84+'11월'!AH84+'12월'!AH84</f>
        <v>207</v>
      </c>
      <c r="D79" s="217">
        <f>'1월'!AI84+'2월'!AI84+'3월'!AI84+'4월'!AI84+'5월'!AI84+'6월'!AI84+'7월'!AI84+'8월'!AI84+'9월'!AI84+'10월'!AI84+'11월'!AI84+'12월'!AI84</f>
        <v>9</v>
      </c>
      <c r="E79" s="146">
        <f t="shared" si="9"/>
        <v>4.3478260869565215</v>
      </c>
    </row>
    <row r="80" spans="1:5">
      <c r="A80" s="44">
        <v>78</v>
      </c>
      <c r="B80" s="407" t="s">
        <v>1345</v>
      </c>
      <c r="C80" s="406">
        <f>'1월'!AH85+'2월'!AH85+'3월'!AH85+'4월'!AH85+'5월'!AH85+'6월'!AH85+'7월'!AH85+'8월'!AH85+'9월'!AH85+'10월'!AH85+'11월'!AH85+'12월'!AH85</f>
        <v>50</v>
      </c>
      <c r="D80" s="217">
        <f>'1월'!AI85+'2월'!AI85+'3월'!AI85+'4월'!AI85+'5월'!AI85+'6월'!AI85+'7월'!AI85+'8월'!AI85+'9월'!AI85+'10월'!AI85+'11월'!AI85+'12월'!AI85</f>
        <v>0</v>
      </c>
      <c r="E80" s="146">
        <f t="shared" si="9"/>
        <v>0</v>
      </c>
    </row>
    <row r="81" spans="1:5">
      <c r="A81" s="44">
        <v>79</v>
      </c>
      <c r="B81" s="407" t="s">
        <v>232</v>
      </c>
      <c r="C81" s="406">
        <f>'1월'!AH86+'2월'!AH86+'3월'!AH86+'4월'!AH86+'5월'!AH86+'6월'!AH86+'7월'!AH86+'8월'!AH86+'9월'!AH86+'10월'!AH86+'11월'!AH86+'12월'!AH86</f>
        <v>0</v>
      </c>
      <c r="D81" s="217">
        <f>'1월'!AI86+'2월'!AI86+'3월'!AI86+'4월'!AI86+'5월'!AI86+'6월'!AI86+'7월'!AI86+'8월'!AI86+'9월'!AI86+'10월'!AI86+'11월'!AI86+'12월'!AI86</f>
        <v>0</v>
      </c>
      <c r="E81" s="146" t="str">
        <f t="shared" si="9"/>
        <v>0</v>
      </c>
    </row>
    <row r="82" spans="1:5">
      <c r="A82" s="44">
        <v>80</v>
      </c>
      <c r="B82" s="407" t="s">
        <v>233</v>
      </c>
      <c r="C82" s="406">
        <f>'1월'!AH87+'2월'!AH87+'3월'!AH87+'4월'!AH87+'5월'!AH87+'6월'!AH87+'7월'!AH87+'8월'!AH87+'9월'!AH87+'10월'!AH87+'11월'!AH87+'12월'!AH87</f>
        <v>54</v>
      </c>
      <c r="D82" s="217">
        <f>'1월'!AI87+'2월'!AI87+'3월'!AI87+'4월'!AI87+'5월'!AI87+'6월'!AI87+'7월'!AI87+'8월'!AI87+'9월'!AI87+'10월'!AI87+'11월'!AI87+'12월'!AI87</f>
        <v>2</v>
      </c>
      <c r="E82" s="146">
        <f t="shared" si="9"/>
        <v>3.7037037037037037</v>
      </c>
    </row>
    <row r="83" spans="1:5">
      <c r="A83" s="44">
        <v>81</v>
      </c>
      <c r="B83" s="407" t="s">
        <v>234</v>
      </c>
      <c r="C83" s="406">
        <f>'1월'!AH88+'2월'!AH88+'3월'!AH88+'4월'!AH88+'5월'!AH88+'6월'!AH88+'7월'!AH88+'8월'!AH88+'9월'!AH88+'10월'!AH88+'11월'!AH88+'12월'!AH88</f>
        <v>0</v>
      </c>
      <c r="D83" s="217">
        <f>'1월'!AI88+'2월'!AI88+'3월'!AI88+'4월'!AI88+'5월'!AI88+'6월'!AI88+'7월'!AI88+'8월'!AI88+'9월'!AI88+'10월'!AI88+'11월'!AI88+'12월'!AI88</f>
        <v>0</v>
      </c>
      <c r="E83" s="146" t="str">
        <f t="shared" si="9"/>
        <v>0</v>
      </c>
    </row>
    <row r="84" spans="1:5">
      <c r="A84" s="44">
        <v>82</v>
      </c>
      <c r="B84" s="407" t="s">
        <v>235</v>
      </c>
      <c r="C84" s="406">
        <f>'1월'!AH89+'2월'!AH89+'3월'!AH89+'4월'!AH89+'5월'!AH89+'6월'!AH89+'7월'!AH89+'8월'!AH89+'9월'!AH89+'10월'!AH89+'11월'!AH89+'12월'!AH89</f>
        <v>10</v>
      </c>
      <c r="D84" s="217">
        <f>'1월'!AI89+'2월'!AI89+'3월'!AI89+'4월'!AI89+'5월'!AI89+'6월'!AI89+'7월'!AI89+'8월'!AI89+'9월'!AI89+'10월'!AI89+'11월'!AI89+'12월'!AI89</f>
        <v>0</v>
      </c>
      <c r="E84" s="146">
        <f t="shared" si="9"/>
        <v>0</v>
      </c>
    </row>
    <row r="85" spans="1:5">
      <c r="A85" s="44">
        <v>83</v>
      </c>
      <c r="B85" s="407" t="s">
        <v>236</v>
      </c>
      <c r="C85" s="406">
        <f>'1월'!AH90+'2월'!AH90+'3월'!AH90+'4월'!AH90+'5월'!AH90+'6월'!AH90+'7월'!AH90+'8월'!AH90+'9월'!AH90+'10월'!AH90+'11월'!AH90+'12월'!AH90</f>
        <v>0</v>
      </c>
      <c r="D85" s="217">
        <f>'1월'!AI90+'2월'!AI90+'3월'!AI90+'4월'!AI90+'5월'!AI90+'6월'!AI90+'7월'!AI90+'8월'!AI90+'9월'!AI90+'10월'!AI90+'11월'!AI90+'12월'!AI90</f>
        <v>0</v>
      </c>
      <c r="E85" s="146" t="str">
        <f t="shared" si="9"/>
        <v>0</v>
      </c>
    </row>
    <row r="86" spans="1:5">
      <c r="A86" s="44">
        <v>84</v>
      </c>
      <c r="B86" s="407" t="s">
        <v>237</v>
      </c>
      <c r="C86" s="406">
        <f>'1월'!AH91+'2월'!AH91+'3월'!AH91+'4월'!AH91+'5월'!AH91+'6월'!AH91+'7월'!AH91+'8월'!AH91+'9월'!AH91+'10월'!AH91+'11월'!AH91+'12월'!AH91</f>
        <v>0</v>
      </c>
      <c r="D86" s="217">
        <f>'1월'!AI91+'2월'!AI91+'3월'!AI91+'4월'!AI91+'5월'!AI91+'6월'!AI91+'7월'!AI91+'8월'!AI91+'9월'!AI91+'10월'!AI91+'11월'!AI91+'12월'!AI91</f>
        <v>0</v>
      </c>
      <c r="E86" s="146" t="str">
        <f t="shared" si="9"/>
        <v>0</v>
      </c>
    </row>
    <row r="87" spans="1:5">
      <c r="A87" s="44">
        <v>85</v>
      </c>
      <c r="B87" s="407" t="s">
        <v>238</v>
      </c>
      <c r="C87" s="406">
        <f>'1월'!AH92+'2월'!AH92+'3월'!AH92+'4월'!AH92+'5월'!AH92+'6월'!AH92+'7월'!AH92+'8월'!AH92+'9월'!AH92+'10월'!AH92+'11월'!AH92+'12월'!AH92</f>
        <v>0</v>
      </c>
      <c r="D87" s="217">
        <f>'1월'!AI92+'2월'!AI92+'3월'!AI92+'4월'!AI92+'5월'!AI92+'6월'!AI92+'7월'!AI92+'8월'!AI92+'9월'!AI92+'10월'!AI92+'11월'!AI92+'12월'!AI92</f>
        <v>0</v>
      </c>
      <c r="E87" s="146" t="str">
        <f t="shared" si="9"/>
        <v>0</v>
      </c>
    </row>
    <row r="88" spans="1:5">
      <c r="A88" s="44">
        <v>86</v>
      </c>
      <c r="B88" s="407" t="s">
        <v>239</v>
      </c>
      <c r="C88" s="406">
        <f>'1월'!AH93+'2월'!AH93+'3월'!AH93+'4월'!AH93+'5월'!AH93+'6월'!AH93+'7월'!AH93+'8월'!AH93+'9월'!AH93+'10월'!AH93+'11월'!AH93+'12월'!AH93</f>
        <v>102</v>
      </c>
      <c r="D88" s="217">
        <f>'1월'!AI93+'2월'!AI93+'3월'!AI93+'4월'!AI93+'5월'!AI93+'6월'!AI93+'7월'!AI93+'8월'!AI93+'9월'!AI93+'10월'!AI93+'11월'!AI93+'12월'!AI93</f>
        <v>1</v>
      </c>
      <c r="E88" s="146">
        <f t="shared" si="9"/>
        <v>0.98039215686274506</v>
      </c>
    </row>
    <row r="89" spans="1:5">
      <c r="A89" s="44">
        <v>87</v>
      </c>
      <c r="B89" s="407" t="s">
        <v>240</v>
      </c>
      <c r="C89" s="406">
        <f>'1월'!AH94+'2월'!AH94+'3월'!AH94+'4월'!AH94+'5월'!AH94+'6월'!AH94+'7월'!AH94+'8월'!AH94+'9월'!AH94+'10월'!AH94+'11월'!AH94+'12월'!AH94</f>
        <v>0</v>
      </c>
      <c r="D89" s="217">
        <f>'1월'!AI94+'2월'!AI94+'3월'!AI94+'4월'!AI94+'5월'!AI94+'6월'!AI94+'7월'!AI94+'8월'!AI94+'9월'!AI94+'10월'!AI94+'11월'!AI94+'12월'!AI94</f>
        <v>0</v>
      </c>
      <c r="E89" s="146" t="str">
        <f t="shared" si="9"/>
        <v>0</v>
      </c>
    </row>
    <row r="90" spans="1:5">
      <c r="A90" s="44">
        <v>88</v>
      </c>
      <c r="B90" s="407" t="s">
        <v>241</v>
      </c>
      <c r="C90" s="406">
        <f>'1월'!AH95+'2월'!AH95+'3월'!AH95+'4월'!AH95+'5월'!AH95+'6월'!AH95+'7월'!AH95+'8월'!AH95+'9월'!AH95+'10월'!AH95+'11월'!AH95+'12월'!AH95</f>
        <v>0</v>
      </c>
      <c r="D90" s="217">
        <f>'1월'!AI95+'2월'!AI95+'3월'!AI95+'4월'!AI95+'5월'!AI95+'6월'!AI95+'7월'!AI95+'8월'!AI95+'9월'!AI95+'10월'!AI95+'11월'!AI95+'12월'!AI95</f>
        <v>0</v>
      </c>
      <c r="E90" s="146" t="str">
        <f t="shared" si="9"/>
        <v>0</v>
      </c>
    </row>
    <row r="91" spans="1:5">
      <c r="A91" s="44">
        <v>89</v>
      </c>
      <c r="B91" s="407" t="s">
        <v>242</v>
      </c>
      <c r="C91" s="406">
        <f>'1월'!AH96+'2월'!AH96+'3월'!AH96+'4월'!AH96+'5월'!AH96+'6월'!AH96+'7월'!AH96+'8월'!AH96+'9월'!AH96+'10월'!AH96+'11월'!AH96+'12월'!AH96</f>
        <v>0</v>
      </c>
      <c r="D91" s="217">
        <f>'1월'!AI96+'2월'!AI96+'3월'!AI96+'4월'!AI96+'5월'!AI96+'6월'!AI96+'7월'!AI96+'8월'!AI96+'9월'!AI96+'10월'!AI96+'11월'!AI96+'12월'!AI96</f>
        <v>0</v>
      </c>
      <c r="E91" s="146" t="str">
        <f t="shared" si="9"/>
        <v>0</v>
      </c>
    </row>
    <row r="92" spans="1:5">
      <c r="A92" s="44">
        <v>90</v>
      </c>
      <c r="B92" s="407" t="s">
        <v>243</v>
      </c>
      <c r="C92" s="406">
        <f>'1월'!AH97+'2월'!AH97+'3월'!AH97+'4월'!AH97+'5월'!AH97+'6월'!AH97+'7월'!AH97+'8월'!AH97+'9월'!AH97+'10월'!AH97+'11월'!AH97+'12월'!AH97</f>
        <v>0</v>
      </c>
      <c r="D92" s="217">
        <f>'1월'!AI97+'2월'!AI97+'3월'!AI97+'4월'!AI97+'5월'!AI97+'6월'!AI97+'7월'!AI97+'8월'!AI97+'9월'!AI97+'10월'!AI97+'11월'!AI97+'12월'!AI97</f>
        <v>0</v>
      </c>
      <c r="E92" s="146" t="str">
        <f t="shared" si="9"/>
        <v>0</v>
      </c>
    </row>
    <row r="93" spans="1:5">
      <c r="A93" s="44">
        <v>91</v>
      </c>
      <c r="B93" s="407" t="s">
        <v>244</v>
      </c>
      <c r="C93" s="406">
        <f>'1월'!AH98+'2월'!AH98+'3월'!AH98+'4월'!AH98+'5월'!AH98+'6월'!AH98+'7월'!AH98+'8월'!AH98+'9월'!AH98+'10월'!AH98+'11월'!AH98+'12월'!AH98</f>
        <v>0</v>
      </c>
      <c r="D93" s="217">
        <f>'1월'!AI98+'2월'!AI98+'3월'!AI98+'4월'!AI98+'5월'!AI98+'6월'!AI98+'7월'!AI98+'8월'!AI98+'9월'!AI98+'10월'!AI98+'11월'!AI98+'12월'!AI98</f>
        <v>0</v>
      </c>
      <c r="E93" s="146" t="str">
        <f t="shared" si="9"/>
        <v>0</v>
      </c>
    </row>
    <row r="94" spans="1:5">
      <c r="A94" s="44">
        <v>92</v>
      </c>
      <c r="B94" s="407" t="s">
        <v>245</v>
      </c>
      <c r="C94" s="406">
        <f>'1월'!AH99+'2월'!AH99+'3월'!AH99+'4월'!AH99+'5월'!AH99+'6월'!AH99+'7월'!AH99+'8월'!AH99+'9월'!AH99+'10월'!AH99+'11월'!AH99+'12월'!AH99</f>
        <v>0</v>
      </c>
      <c r="D94" s="217">
        <f>'1월'!AI99+'2월'!AI99+'3월'!AI99+'4월'!AI99+'5월'!AI99+'6월'!AI99+'7월'!AI99+'8월'!AI99+'9월'!AI99+'10월'!AI99+'11월'!AI99+'12월'!AI99</f>
        <v>0</v>
      </c>
      <c r="E94" s="146" t="str">
        <f t="shared" si="9"/>
        <v>0</v>
      </c>
    </row>
    <row r="95" spans="1:5">
      <c r="A95" s="44">
        <v>93</v>
      </c>
      <c r="B95" s="407" t="s">
        <v>246</v>
      </c>
      <c r="C95" s="406">
        <f>'1월'!AH100+'2월'!AH100+'3월'!AH100+'4월'!AH100+'5월'!AH100+'6월'!AH100+'7월'!AH100+'8월'!AH100+'9월'!AH100+'10월'!AH100+'11월'!AH100+'12월'!AH100</f>
        <v>0</v>
      </c>
      <c r="D95" s="217">
        <f>'1월'!AI100+'2월'!AI100+'3월'!AI100+'4월'!AI100+'5월'!AI100+'6월'!AI100+'7월'!AI100+'8월'!AI100+'9월'!AI100+'10월'!AI100+'11월'!AI100+'12월'!AI100</f>
        <v>0</v>
      </c>
      <c r="E95" s="146" t="str">
        <f t="shared" si="9"/>
        <v>0</v>
      </c>
    </row>
    <row r="96" spans="1:5">
      <c r="A96" s="44">
        <v>94</v>
      </c>
      <c r="B96" s="407" t="s">
        <v>247</v>
      </c>
      <c r="C96" s="406">
        <f>'1월'!AH101+'2월'!AH101+'3월'!AH101+'4월'!AH101+'5월'!AH101+'6월'!AH101+'7월'!AH101+'8월'!AH101+'9월'!AH101+'10월'!AH101+'11월'!AH101+'12월'!AH101</f>
        <v>0</v>
      </c>
      <c r="D96" s="217">
        <f>'1월'!AI101+'2월'!AI101+'3월'!AI101+'4월'!AI101+'5월'!AI101+'6월'!AI101+'7월'!AI101+'8월'!AI101+'9월'!AI101+'10월'!AI101+'11월'!AI101+'12월'!AI101</f>
        <v>0</v>
      </c>
      <c r="E96" s="146" t="str">
        <f t="shared" si="9"/>
        <v>0</v>
      </c>
    </row>
    <row r="97" spans="1:5">
      <c r="A97" s="44">
        <v>95</v>
      </c>
      <c r="B97" s="407" t="s">
        <v>248</v>
      </c>
      <c r="C97" s="406">
        <f>'1월'!AH102+'2월'!AH102+'3월'!AH102+'4월'!AH102+'5월'!AH102+'6월'!AH102+'7월'!AH102+'8월'!AH102+'9월'!AH102+'10월'!AH102+'11월'!AH102+'12월'!AH102</f>
        <v>0</v>
      </c>
      <c r="D97" s="217">
        <f>'1월'!AI102+'2월'!AI102+'3월'!AI102+'4월'!AI102+'5월'!AI102+'6월'!AI102+'7월'!AI102+'8월'!AI102+'9월'!AI102+'10월'!AI102+'11월'!AI102+'12월'!AI102</f>
        <v>0</v>
      </c>
      <c r="E97" s="146" t="str">
        <f t="shared" si="9"/>
        <v>0</v>
      </c>
    </row>
    <row r="98" spans="1:5">
      <c r="A98" s="44">
        <v>96</v>
      </c>
      <c r="B98" s="407" t="s">
        <v>249</v>
      </c>
      <c r="C98" s="406">
        <f>'1월'!AH103+'2월'!AH103+'3월'!AH103+'4월'!AH103+'5월'!AH103+'6월'!AH103+'7월'!AH103+'8월'!AH103+'9월'!AH103+'10월'!AH103+'11월'!AH103+'12월'!AH103</f>
        <v>0</v>
      </c>
      <c r="D98" s="217">
        <f>'1월'!AI103+'2월'!AI103+'3월'!AI103+'4월'!AI103+'5월'!AI103+'6월'!AI103+'7월'!AI103+'8월'!AI103+'9월'!AI103+'10월'!AI103+'11월'!AI103+'12월'!AI103</f>
        <v>0</v>
      </c>
      <c r="E98" s="146" t="str">
        <f t="shared" si="9"/>
        <v>0</v>
      </c>
    </row>
    <row r="99" spans="1:5">
      <c r="A99" s="44">
        <v>97</v>
      </c>
      <c r="B99" s="407" t="s">
        <v>250</v>
      </c>
      <c r="C99" s="406">
        <f>'1월'!AH104+'2월'!AH104+'3월'!AH104+'4월'!AH104+'5월'!AH104+'6월'!AH104+'7월'!AH104+'8월'!AH104+'9월'!AH104+'10월'!AH104+'11월'!AH104+'12월'!AH104</f>
        <v>0</v>
      </c>
      <c r="D99" s="217">
        <f>'1월'!AI104+'2월'!AI104+'3월'!AI104+'4월'!AI104+'5월'!AI104+'6월'!AI104+'7월'!AI104+'8월'!AI104+'9월'!AI104+'10월'!AI104+'11월'!AI104+'12월'!AI104</f>
        <v>0</v>
      </c>
      <c r="E99" s="146" t="str">
        <f t="shared" si="9"/>
        <v>0</v>
      </c>
    </row>
    <row r="100" spans="1:5">
      <c r="A100" s="44">
        <v>98</v>
      </c>
      <c r="B100" s="407" t="s">
        <v>251</v>
      </c>
      <c r="C100" s="406">
        <f>'1월'!AH105+'2월'!AH105+'3월'!AH105+'4월'!AH105+'5월'!AH105+'6월'!AH105+'7월'!AH105+'8월'!AH105+'9월'!AH105+'10월'!AH105+'11월'!AH105+'12월'!AH105</f>
        <v>0</v>
      </c>
      <c r="D100" s="217">
        <f>'1월'!AI105+'2월'!AI105+'3월'!AI105+'4월'!AI105+'5월'!AI105+'6월'!AI105+'7월'!AI105+'8월'!AI105+'9월'!AI105+'10월'!AI105+'11월'!AI105+'12월'!AI105</f>
        <v>0</v>
      </c>
      <c r="E100" s="146" t="str">
        <f t="shared" si="9"/>
        <v>0</v>
      </c>
    </row>
    <row r="101" spans="1:5">
      <c r="A101" s="44">
        <v>99</v>
      </c>
      <c r="B101" s="407" t="s">
        <v>252</v>
      </c>
      <c r="C101" s="406">
        <f>'1월'!AH106+'2월'!AH106+'3월'!AH106+'4월'!AH106+'5월'!AH106+'6월'!AH106+'7월'!AH106+'8월'!AH106+'9월'!AH106+'10월'!AH106+'11월'!AH106+'12월'!AH106</f>
        <v>0</v>
      </c>
      <c r="D101" s="217">
        <f>'1월'!AI106+'2월'!AI106+'3월'!AI106+'4월'!AI106+'5월'!AI106+'6월'!AI106+'7월'!AI106+'8월'!AI106+'9월'!AI106+'10월'!AI106+'11월'!AI106+'12월'!AI106</f>
        <v>0</v>
      </c>
      <c r="E101" s="146" t="str">
        <f t="shared" si="9"/>
        <v>0</v>
      </c>
    </row>
    <row r="102" spans="1:5">
      <c r="A102" s="44">
        <v>100</v>
      </c>
      <c r="B102" s="407" t="s">
        <v>253</v>
      </c>
      <c r="C102" s="406">
        <f>'1월'!AH107+'2월'!AH107+'3월'!AH107+'4월'!AH107+'5월'!AH107+'6월'!AH107+'7월'!AH107+'8월'!AH107+'9월'!AH107+'10월'!AH107+'11월'!AH107+'12월'!AH107</f>
        <v>0</v>
      </c>
      <c r="D102" s="217">
        <f>'1월'!AI107+'2월'!AI107+'3월'!AI107+'4월'!AI107+'5월'!AI107+'6월'!AI107+'7월'!AI107+'8월'!AI107+'9월'!AI107+'10월'!AI107+'11월'!AI107+'12월'!AI107</f>
        <v>0</v>
      </c>
      <c r="E102" s="146" t="str">
        <f t="shared" si="9"/>
        <v>0</v>
      </c>
    </row>
    <row r="103" spans="1:5">
      <c r="A103" s="44">
        <v>101</v>
      </c>
      <c r="B103" s="407" t="s">
        <v>254</v>
      </c>
      <c r="C103" s="406">
        <f>'1월'!AH108+'2월'!AH108+'3월'!AH108+'4월'!AH108+'5월'!AH108+'6월'!AH108+'7월'!AH108+'8월'!AH108+'9월'!AH108+'10월'!AH108+'11월'!AH108+'12월'!AH108</f>
        <v>0</v>
      </c>
      <c r="D103" s="217">
        <f>'1월'!AI108+'2월'!AI108+'3월'!AI108+'4월'!AI108+'5월'!AI108+'6월'!AI108+'7월'!AI108+'8월'!AI108+'9월'!AI108+'10월'!AI108+'11월'!AI108+'12월'!AI108</f>
        <v>0</v>
      </c>
      <c r="E103" s="146" t="str">
        <f t="shared" si="9"/>
        <v>0</v>
      </c>
    </row>
    <row r="104" spans="1:5">
      <c r="A104" s="44">
        <v>102</v>
      </c>
      <c r="B104" s="407" t="s">
        <v>255</v>
      </c>
      <c r="C104" s="406">
        <f>'1월'!AH109+'2월'!AH109+'3월'!AH109+'4월'!AH109+'5월'!AH109+'6월'!AH109+'7월'!AH109+'8월'!AH109+'9월'!AH109+'10월'!AH109+'11월'!AH109+'12월'!AH109</f>
        <v>0</v>
      </c>
      <c r="D104" s="217">
        <f>'1월'!AI109+'2월'!AI109+'3월'!AI109+'4월'!AI109+'5월'!AI109+'6월'!AI109+'7월'!AI109+'8월'!AI109+'9월'!AI109+'10월'!AI109+'11월'!AI109+'12월'!AI109</f>
        <v>0</v>
      </c>
      <c r="E104" s="146" t="str">
        <f t="shared" si="9"/>
        <v>0</v>
      </c>
    </row>
    <row r="105" spans="1:5">
      <c r="A105" s="44">
        <v>103</v>
      </c>
      <c r="B105" s="407" t="s">
        <v>256</v>
      </c>
      <c r="C105" s="406">
        <f>'1월'!AH110+'2월'!AH110+'3월'!AH110+'4월'!AH110+'5월'!AH110+'6월'!AH110+'7월'!AH110+'8월'!AH110+'9월'!AH110+'10월'!AH110+'11월'!AH110+'12월'!AH110</f>
        <v>1</v>
      </c>
      <c r="D105" s="217">
        <f>'1월'!AI110+'2월'!AI110+'3월'!AI110+'4월'!AI110+'5월'!AI110+'6월'!AI110+'7월'!AI110+'8월'!AI110+'9월'!AI110+'10월'!AI110+'11월'!AI110+'12월'!AI110</f>
        <v>0</v>
      </c>
      <c r="E105" s="146">
        <f t="shared" si="9"/>
        <v>0</v>
      </c>
    </row>
    <row r="106" spans="1:5">
      <c r="A106" s="44">
        <v>104</v>
      </c>
      <c r="B106" s="407" t="s">
        <v>257</v>
      </c>
      <c r="C106" s="406">
        <f>'1월'!AH111+'2월'!AH111+'3월'!AH111+'4월'!AH111+'5월'!AH111+'6월'!AH111+'7월'!AH111+'8월'!AH111+'9월'!AH111+'10월'!AH111+'11월'!AH111+'12월'!AH111</f>
        <v>0</v>
      </c>
      <c r="D106" s="217">
        <f>'1월'!AI111+'2월'!AI111+'3월'!AI111+'4월'!AI111+'5월'!AI111+'6월'!AI111+'7월'!AI111+'8월'!AI111+'9월'!AI111+'10월'!AI111+'11월'!AI111+'12월'!AI111</f>
        <v>0</v>
      </c>
      <c r="E106" s="146" t="str">
        <f t="shared" si="9"/>
        <v>0</v>
      </c>
    </row>
    <row r="107" spans="1:5">
      <c r="A107" s="44">
        <v>105</v>
      </c>
      <c r="B107" s="407" t="s">
        <v>258</v>
      </c>
      <c r="C107" s="406">
        <f>'1월'!AH112+'2월'!AH112+'3월'!AH112+'4월'!AH112+'5월'!AH112+'6월'!AH112+'7월'!AH112+'8월'!AH112+'9월'!AH112+'10월'!AH112+'11월'!AH112+'12월'!AH112</f>
        <v>0</v>
      </c>
      <c r="D107" s="217">
        <f>'1월'!AI112+'2월'!AI112+'3월'!AI112+'4월'!AI112+'5월'!AI112+'6월'!AI112+'7월'!AI112+'8월'!AI112+'9월'!AI112+'10월'!AI112+'11월'!AI112+'12월'!AI112</f>
        <v>0</v>
      </c>
      <c r="E107" s="146" t="str">
        <f t="shared" si="9"/>
        <v>0</v>
      </c>
    </row>
    <row r="108" spans="1:5">
      <c r="A108" s="44">
        <v>106</v>
      </c>
      <c r="B108" s="407" t="s">
        <v>259</v>
      </c>
      <c r="C108" s="406">
        <f>'1월'!AH113+'2월'!AH113+'3월'!AH113+'4월'!AH113+'5월'!AH113+'6월'!AH113+'7월'!AH113+'8월'!AH113+'9월'!AH113+'10월'!AH113+'11월'!AH113+'12월'!AH113</f>
        <v>1</v>
      </c>
      <c r="D108" s="217">
        <f>'1월'!AI113+'2월'!AI113+'3월'!AI113+'4월'!AI113+'5월'!AI113+'6월'!AI113+'7월'!AI113+'8월'!AI113+'9월'!AI113+'10월'!AI113+'11월'!AI113+'12월'!AI113</f>
        <v>0</v>
      </c>
      <c r="E108" s="146">
        <f t="shared" si="9"/>
        <v>0</v>
      </c>
    </row>
    <row r="109" spans="1:5">
      <c r="A109" s="44">
        <v>107</v>
      </c>
      <c r="B109" s="407" t="s">
        <v>260</v>
      </c>
      <c r="C109" s="406">
        <f>'1월'!AH114+'2월'!AH114+'3월'!AH114+'4월'!AH114+'5월'!AH114+'6월'!AH114+'7월'!AH114+'8월'!AH114+'9월'!AH114+'10월'!AH114+'11월'!AH114+'12월'!AH114</f>
        <v>0</v>
      </c>
      <c r="D109" s="217">
        <f>'1월'!AI114+'2월'!AI114+'3월'!AI114+'4월'!AI114+'5월'!AI114+'6월'!AI114+'7월'!AI114+'8월'!AI114+'9월'!AI114+'10월'!AI114+'11월'!AI114+'12월'!AI114</f>
        <v>0</v>
      </c>
      <c r="E109" s="146" t="str">
        <f t="shared" si="9"/>
        <v>0</v>
      </c>
    </row>
    <row r="110" spans="1:5">
      <c r="A110" s="44">
        <v>108</v>
      </c>
      <c r="B110" s="407" t="s">
        <v>261</v>
      </c>
      <c r="C110" s="406">
        <f>'1월'!AH115+'2월'!AH115+'3월'!AH115+'4월'!AH115+'5월'!AH115+'6월'!AH115+'7월'!AH115+'8월'!AH115+'9월'!AH115+'10월'!AH115+'11월'!AH115+'12월'!AH115</f>
        <v>0</v>
      </c>
      <c r="D110" s="217">
        <f>'1월'!AI115+'2월'!AI115+'3월'!AI115+'4월'!AI115+'5월'!AI115+'6월'!AI115+'7월'!AI115+'8월'!AI115+'9월'!AI115+'10월'!AI115+'11월'!AI115+'12월'!AI115</f>
        <v>0</v>
      </c>
      <c r="E110" s="146" t="str">
        <f t="shared" si="9"/>
        <v>0</v>
      </c>
    </row>
    <row r="111" spans="1:5">
      <c r="A111" s="44">
        <v>109</v>
      </c>
      <c r="B111" s="407" t="s">
        <v>262</v>
      </c>
      <c r="C111" s="406">
        <f>'1월'!AH116+'2월'!AH116+'3월'!AH116+'4월'!AH116+'5월'!AH116+'6월'!AH116+'7월'!AH116+'8월'!AH116+'9월'!AH116+'10월'!AH116+'11월'!AH116+'12월'!AH116</f>
        <v>0</v>
      </c>
      <c r="D111" s="217">
        <f>'1월'!AI116+'2월'!AI116+'3월'!AI116+'4월'!AI116+'5월'!AI116+'6월'!AI116+'7월'!AI116+'8월'!AI116+'9월'!AI116+'10월'!AI116+'11월'!AI116+'12월'!AI116</f>
        <v>0</v>
      </c>
      <c r="E111" s="146" t="str">
        <f t="shared" si="9"/>
        <v>0</v>
      </c>
    </row>
    <row r="112" spans="1:5">
      <c r="A112" s="44">
        <v>110</v>
      </c>
      <c r="B112" s="407" t="s">
        <v>263</v>
      </c>
      <c r="C112" s="406">
        <f>'1월'!AH117+'2월'!AH117+'3월'!AH117+'4월'!AH117+'5월'!AH117+'6월'!AH117+'7월'!AH117+'8월'!AH117+'9월'!AH117+'10월'!AH117+'11월'!AH117+'12월'!AH117</f>
        <v>0</v>
      </c>
      <c r="D112" s="217">
        <f>'1월'!AI117+'2월'!AI117+'3월'!AI117+'4월'!AI117+'5월'!AI117+'6월'!AI117+'7월'!AI117+'8월'!AI117+'9월'!AI117+'10월'!AI117+'11월'!AI117+'12월'!AI117</f>
        <v>0</v>
      </c>
      <c r="E112" s="146" t="str">
        <f t="shared" si="9"/>
        <v>0</v>
      </c>
    </row>
    <row r="113" spans="1:5">
      <c r="A113" s="44">
        <v>111</v>
      </c>
      <c r="B113" s="407" t="s">
        <v>264</v>
      </c>
      <c r="C113" s="406">
        <f>'1월'!AH118+'2월'!AH118+'3월'!AH118+'4월'!AH118+'5월'!AH118+'6월'!AH118+'7월'!AH118+'8월'!AH118+'9월'!AH118+'10월'!AH118+'11월'!AH118+'12월'!AH118</f>
        <v>0</v>
      </c>
      <c r="D113" s="217">
        <f>'1월'!AI118+'2월'!AI118+'3월'!AI118+'4월'!AI118+'5월'!AI118+'6월'!AI118+'7월'!AI118+'8월'!AI118+'9월'!AI118+'10월'!AI118+'11월'!AI118+'12월'!AI118</f>
        <v>0</v>
      </c>
      <c r="E113" s="146" t="str">
        <f t="shared" si="9"/>
        <v>0</v>
      </c>
    </row>
    <row r="114" spans="1:5">
      <c r="A114" s="44">
        <v>112</v>
      </c>
      <c r="B114" s="407" t="s">
        <v>265</v>
      </c>
      <c r="C114" s="406">
        <f>'1월'!AH119+'2월'!AH119+'3월'!AH119+'4월'!AH119+'5월'!AH119+'6월'!AH119+'7월'!AH119+'8월'!AH119+'9월'!AH119+'10월'!AH119+'11월'!AH119+'12월'!AH119</f>
        <v>0</v>
      </c>
      <c r="D114" s="217">
        <f>'1월'!AI119+'2월'!AI119+'3월'!AI119+'4월'!AI119+'5월'!AI119+'6월'!AI119+'7월'!AI119+'8월'!AI119+'9월'!AI119+'10월'!AI119+'11월'!AI119+'12월'!AI119</f>
        <v>0</v>
      </c>
      <c r="E114" s="146" t="str">
        <f t="shared" si="9"/>
        <v>0</v>
      </c>
    </row>
    <row r="115" spans="1:5">
      <c r="A115" s="44">
        <v>113</v>
      </c>
      <c r="B115" s="407" t="s">
        <v>266</v>
      </c>
      <c r="C115" s="406">
        <f>'1월'!AH120+'2월'!AH120+'3월'!AH120+'4월'!AH120+'5월'!AH120+'6월'!AH120+'7월'!AH120+'8월'!AH120+'9월'!AH120+'10월'!AH120+'11월'!AH120+'12월'!AH120</f>
        <v>0</v>
      </c>
      <c r="D115" s="217">
        <f>'1월'!AI120+'2월'!AI120+'3월'!AI120+'4월'!AI120+'5월'!AI120+'6월'!AI120+'7월'!AI120+'8월'!AI120+'9월'!AI120+'10월'!AI120+'11월'!AI120+'12월'!AI120</f>
        <v>0</v>
      </c>
      <c r="E115" s="146" t="str">
        <f t="shared" si="9"/>
        <v>0</v>
      </c>
    </row>
    <row r="116" spans="1:5">
      <c r="A116" s="44">
        <v>114</v>
      </c>
      <c r="B116" s="407" t="s">
        <v>267</v>
      </c>
      <c r="C116" s="406">
        <f>'1월'!AH121+'2월'!AH121+'3월'!AH121+'4월'!AH121+'5월'!AH121+'6월'!AH121+'7월'!AH121+'8월'!AH121+'9월'!AH121+'10월'!AH121+'11월'!AH121+'12월'!AH121</f>
        <v>0</v>
      </c>
      <c r="D116" s="217">
        <f>'1월'!AI121+'2월'!AI121+'3월'!AI121+'4월'!AI121+'5월'!AI121+'6월'!AI121+'7월'!AI121+'8월'!AI121+'9월'!AI121+'10월'!AI121+'11월'!AI121+'12월'!AI121</f>
        <v>0</v>
      </c>
      <c r="E116" s="146" t="str">
        <f t="shared" si="9"/>
        <v>0</v>
      </c>
    </row>
    <row r="117" spans="1:5">
      <c r="A117" s="44">
        <v>115</v>
      </c>
      <c r="B117" s="407" t="s">
        <v>268</v>
      </c>
      <c r="C117" s="406">
        <f>'1월'!AH122+'2월'!AH122+'3월'!AH122+'4월'!AH122+'5월'!AH122+'6월'!AH122+'7월'!AH122+'8월'!AH122+'9월'!AH122+'10월'!AH122+'11월'!AH122+'12월'!AH122</f>
        <v>0</v>
      </c>
      <c r="D117" s="217">
        <f>'1월'!AI122+'2월'!AI122+'3월'!AI122+'4월'!AI122+'5월'!AI122+'6월'!AI122+'7월'!AI122+'8월'!AI122+'9월'!AI122+'10월'!AI122+'11월'!AI122+'12월'!AI122</f>
        <v>0</v>
      </c>
      <c r="E117" s="146" t="str">
        <f t="shared" si="9"/>
        <v>0</v>
      </c>
    </row>
    <row r="118" spans="1:5">
      <c r="A118" s="44">
        <v>116</v>
      </c>
      <c r="B118" s="407" t="s">
        <v>269</v>
      </c>
      <c r="C118" s="406">
        <f>'1월'!AH123+'2월'!AH123+'3월'!AH123+'4월'!AH123+'5월'!AH123+'6월'!AH123+'7월'!AH123+'8월'!AH123+'9월'!AH123+'10월'!AH123+'11월'!AH123+'12월'!AH123</f>
        <v>0</v>
      </c>
      <c r="D118" s="217">
        <f>'1월'!AI123+'2월'!AI123+'3월'!AI123+'4월'!AI123+'5월'!AI123+'6월'!AI123+'7월'!AI123+'8월'!AI123+'9월'!AI123+'10월'!AI123+'11월'!AI123+'12월'!AI123</f>
        <v>0</v>
      </c>
      <c r="E118" s="146" t="str">
        <f t="shared" si="9"/>
        <v>0</v>
      </c>
    </row>
    <row r="119" spans="1:5">
      <c r="A119" s="44">
        <v>117</v>
      </c>
      <c r="B119" s="407" t="s">
        <v>270</v>
      </c>
      <c r="C119" s="406">
        <f>'1월'!AH124+'2월'!AH124+'3월'!AH124+'4월'!AH124+'5월'!AH124+'6월'!AH124+'7월'!AH124+'8월'!AH124+'9월'!AH124+'10월'!AH124+'11월'!AH124+'12월'!AH124</f>
        <v>0</v>
      </c>
      <c r="D119" s="217">
        <f>'1월'!AI124+'2월'!AI124+'3월'!AI124+'4월'!AI124+'5월'!AI124+'6월'!AI124+'7월'!AI124+'8월'!AI124+'9월'!AI124+'10월'!AI124+'11월'!AI124+'12월'!AI124</f>
        <v>0</v>
      </c>
      <c r="E119" s="146" t="str">
        <f t="shared" si="9"/>
        <v>0</v>
      </c>
    </row>
    <row r="120" spans="1:5">
      <c r="A120" s="44">
        <v>118</v>
      </c>
      <c r="B120" s="407" t="s">
        <v>271</v>
      </c>
      <c r="C120" s="406">
        <f>'1월'!AH125+'2월'!AH125+'3월'!AH125+'4월'!AH125+'5월'!AH125+'6월'!AH125+'7월'!AH125+'8월'!AH125+'9월'!AH125+'10월'!AH125+'11월'!AH125+'12월'!AH125</f>
        <v>0</v>
      </c>
      <c r="D120" s="217">
        <f>'1월'!AI125+'2월'!AI125+'3월'!AI125+'4월'!AI125+'5월'!AI125+'6월'!AI125+'7월'!AI125+'8월'!AI125+'9월'!AI125+'10월'!AI125+'11월'!AI125+'12월'!AI125</f>
        <v>0</v>
      </c>
      <c r="E120" s="146" t="str">
        <f t="shared" si="9"/>
        <v>0</v>
      </c>
    </row>
    <row r="121" spans="1:5">
      <c r="A121" s="44">
        <v>119</v>
      </c>
      <c r="B121" s="787" t="s">
        <v>310</v>
      </c>
      <c r="C121" s="406">
        <f>'1월'!AH126+'2월'!AH126+'3월'!AH126+'4월'!AH126+'5월'!AH126+'6월'!AH126+'7월'!AH126+'8월'!AH126+'9월'!AH126+'10월'!AH126+'11월'!AH126+'12월'!AH126</f>
        <v>22</v>
      </c>
      <c r="D121" s="217">
        <f>'1월'!AI126+'2월'!AI126+'3월'!AI126+'4월'!AI126+'5월'!AI126+'6월'!AI126+'7월'!AI126+'8월'!AI126+'9월'!AI126+'10월'!AI126+'11월'!AI126+'12월'!AI126</f>
        <v>2</v>
      </c>
      <c r="E121" s="146">
        <f t="shared" si="9"/>
        <v>9.0909090909090917</v>
      </c>
    </row>
    <row r="122" spans="1:5">
      <c r="A122" s="44">
        <v>120</v>
      </c>
      <c r="B122" s="787" t="s">
        <v>309</v>
      </c>
      <c r="C122" s="406">
        <f>'1월'!AH127+'2월'!AH127+'3월'!AH127+'4월'!AH127+'5월'!AH127+'6월'!AH127+'7월'!AH127+'8월'!AH127+'9월'!AH127+'10월'!AH127+'11월'!AH127+'12월'!AH127</f>
        <v>0</v>
      </c>
      <c r="D122" s="217">
        <f>'1월'!AI127+'2월'!AI127+'3월'!AI127+'4월'!AI127+'5월'!AI127+'6월'!AI127+'7월'!AI127+'8월'!AI127+'9월'!AI127+'10월'!AI127+'11월'!AI127+'12월'!AI127</f>
        <v>0</v>
      </c>
      <c r="E122" s="146" t="str">
        <f t="shared" si="9"/>
        <v>0</v>
      </c>
    </row>
    <row r="123" spans="1:5">
      <c r="A123" s="44">
        <v>121</v>
      </c>
      <c r="B123" s="787" t="s">
        <v>288</v>
      </c>
      <c r="C123" s="406">
        <f>'1월'!AH128+'2월'!AH128+'3월'!AH128+'4월'!AH128+'5월'!AH128+'6월'!AH128+'7월'!AH128+'8월'!AH128+'9월'!AH128+'10월'!AH128+'11월'!AH128+'12월'!AH128</f>
        <v>18</v>
      </c>
      <c r="D123" s="217">
        <f>'1월'!AI128+'2월'!AI128+'3월'!AI128+'4월'!AI128+'5월'!AI128+'6월'!AI128+'7월'!AI128+'8월'!AI128+'9월'!AI128+'10월'!AI128+'11월'!AI128+'12월'!AI128</f>
        <v>3</v>
      </c>
      <c r="E123" s="146">
        <f t="shared" si="9"/>
        <v>16.666666666666668</v>
      </c>
    </row>
    <row r="124" spans="1:5">
      <c r="A124" s="44">
        <v>122</v>
      </c>
      <c r="B124" s="787" t="s">
        <v>124</v>
      </c>
      <c r="C124" s="406">
        <f>'1월'!AH129+'2월'!AH129+'3월'!AH129+'4월'!AH129+'5월'!AH129+'6월'!AH129+'7월'!AH129+'8월'!AH129+'9월'!AH129+'10월'!AH129+'11월'!AH129+'12월'!AH129</f>
        <v>0</v>
      </c>
      <c r="D124" s="217">
        <f>'1월'!AI129+'2월'!AI129+'3월'!AI129+'4월'!AI129+'5월'!AI129+'6월'!AI129+'7월'!AI129+'8월'!AI129+'9월'!AI129+'10월'!AI129+'11월'!AI129+'12월'!AI129</f>
        <v>0</v>
      </c>
      <c r="E124" s="146" t="str">
        <f t="shared" si="9"/>
        <v>0</v>
      </c>
    </row>
    <row r="125" spans="1:5">
      <c r="A125" s="44">
        <v>123</v>
      </c>
      <c r="B125" s="787" t="s">
        <v>289</v>
      </c>
      <c r="C125" s="406">
        <f>'1월'!AH130+'2월'!AH130+'3월'!AH130+'4월'!AH130+'5월'!AH130+'6월'!AH130+'7월'!AH130+'8월'!AH130+'9월'!AH130+'10월'!AH130+'11월'!AH130+'12월'!AH130</f>
        <v>6</v>
      </c>
      <c r="D125" s="217">
        <f>'1월'!AI130+'2월'!AI130+'3월'!AI130+'4월'!AI130+'5월'!AI130+'6월'!AI130+'7월'!AI130+'8월'!AI130+'9월'!AI130+'10월'!AI130+'11월'!AI130+'12월'!AI130</f>
        <v>0</v>
      </c>
      <c r="E125" s="146">
        <f t="shared" si="9"/>
        <v>0</v>
      </c>
    </row>
    <row r="126" spans="1:5">
      <c r="A126" s="44">
        <v>124</v>
      </c>
      <c r="B126" s="787" t="s">
        <v>125</v>
      </c>
      <c r="C126" s="406">
        <f>'1월'!AH131+'2월'!AH131+'3월'!AH131+'4월'!AH131+'5월'!AH131+'6월'!AH131+'7월'!AH131+'8월'!AH131+'9월'!AH131+'10월'!AH131+'11월'!AH131+'12월'!AH131</f>
        <v>10</v>
      </c>
      <c r="D126" s="217">
        <f>'1월'!AI131+'2월'!AI131+'3월'!AI131+'4월'!AI131+'5월'!AI131+'6월'!AI131+'7월'!AI131+'8월'!AI131+'9월'!AI131+'10월'!AI131+'11월'!AI131+'12월'!AI131</f>
        <v>0</v>
      </c>
      <c r="E126" s="146">
        <f t="shared" si="9"/>
        <v>0</v>
      </c>
    </row>
    <row r="127" spans="1:5">
      <c r="A127" s="44">
        <v>125</v>
      </c>
      <c r="B127" s="787" t="s">
        <v>126</v>
      </c>
      <c r="C127" s="406">
        <f>'1월'!AH132+'2월'!AH132+'3월'!AH132+'4월'!AH132+'5월'!AH132+'6월'!AH132+'7월'!AH132+'8월'!AH132+'9월'!AH132+'10월'!AH132+'11월'!AH132+'12월'!AH132</f>
        <v>8</v>
      </c>
      <c r="D127" s="217">
        <f>'1월'!AI132+'2월'!AI132+'3월'!AI132+'4월'!AI132+'5월'!AI132+'6월'!AI132+'7월'!AI132+'8월'!AI132+'9월'!AI132+'10월'!AI132+'11월'!AI132+'12월'!AI132</f>
        <v>5</v>
      </c>
      <c r="E127" s="146">
        <f t="shared" si="9"/>
        <v>62.5</v>
      </c>
    </row>
    <row r="128" spans="1:5">
      <c r="A128" s="44">
        <v>126</v>
      </c>
      <c r="B128" s="787" t="s">
        <v>127</v>
      </c>
      <c r="C128" s="406">
        <f>'1월'!AH133+'2월'!AH133+'3월'!AH133+'4월'!AH133+'5월'!AH133+'6월'!AH133+'7월'!AH133+'8월'!AH133+'9월'!AH133+'10월'!AH133+'11월'!AH133+'12월'!AH133</f>
        <v>17</v>
      </c>
      <c r="D128" s="217">
        <f>'1월'!AI133+'2월'!AI133+'3월'!AI133+'4월'!AI133+'5월'!AI133+'6월'!AI133+'7월'!AI133+'8월'!AI133+'9월'!AI133+'10월'!AI133+'11월'!AI133+'12월'!AI133</f>
        <v>2</v>
      </c>
      <c r="E128" s="146">
        <f t="shared" si="9"/>
        <v>11.764705882352942</v>
      </c>
    </row>
    <row r="129" spans="1:5">
      <c r="A129" s="44">
        <v>127</v>
      </c>
      <c r="B129" s="787" t="s">
        <v>312</v>
      </c>
      <c r="C129" s="406">
        <f>'1월'!AH134+'2월'!AH134+'3월'!AH134+'4월'!AH134+'5월'!AH134+'6월'!AH134+'7월'!AH134+'8월'!AH134+'9월'!AH134+'10월'!AH134+'11월'!AH134+'12월'!AH134</f>
        <v>46</v>
      </c>
      <c r="D129" s="217">
        <f>'1월'!AI134+'2월'!AI134+'3월'!AI134+'4월'!AI134+'5월'!AI134+'6월'!AI134+'7월'!AI134+'8월'!AI134+'9월'!AI134+'10월'!AI134+'11월'!AI134+'12월'!AI134</f>
        <v>2</v>
      </c>
      <c r="E129" s="146">
        <f t="shared" si="9"/>
        <v>4.3478260869565215</v>
      </c>
    </row>
    <row r="130" spans="1:5">
      <c r="A130" s="44">
        <v>128</v>
      </c>
      <c r="B130" s="787" t="s">
        <v>128</v>
      </c>
      <c r="C130" s="406">
        <f>'1월'!AH135+'2월'!AH135+'3월'!AH135+'4월'!AH135+'5월'!AH135+'6월'!AH135+'7월'!AH135+'8월'!AH135+'9월'!AH135+'10월'!AH135+'11월'!AH135+'12월'!AH135</f>
        <v>0</v>
      </c>
      <c r="D130" s="217">
        <f>'1월'!AI135+'2월'!AI135+'3월'!AI135+'4월'!AI135+'5월'!AI135+'6월'!AI135+'7월'!AI135+'8월'!AI135+'9월'!AI135+'10월'!AI135+'11월'!AI135+'12월'!AI135</f>
        <v>0</v>
      </c>
      <c r="E130" s="146" t="str">
        <f t="shared" si="9"/>
        <v>0</v>
      </c>
    </row>
    <row r="131" spans="1:5">
      <c r="A131" s="44">
        <v>129</v>
      </c>
      <c r="B131" s="787" t="s">
        <v>290</v>
      </c>
      <c r="C131" s="406">
        <f>'1월'!AH136+'2월'!AH136+'3월'!AH136+'4월'!AH136+'5월'!AH136+'6월'!AH136+'7월'!AH136+'8월'!AH136+'9월'!AH136+'10월'!AH136+'11월'!AH136+'12월'!AH136</f>
        <v>114</v>
      </c>
      <c r="D131" s="217">
        <f>'1월'!AI136+'2월'!AI136+'3월'!AI136+'4월'!AI136+'5월'!AI136+'6월'!AI136+'7월'!AI136+'8월'!AI136+'9월'!AI136+'10월'!AI136+'11월'!AI136+'12월'!AI136</f>
        <v>6</v>
      </c>
      <c r="E131" s="146">
        <f t="shared" si="9"/>
        <v>5.2631578947368425</v>
      </c>
    </row>
    <row r="132" spans="1:5">
      <c r="A132" s="44">
        <v>130</v>
      </c>
      <c r="B132" s="787" t="s">
        <v>129</v>
      </c>
      <c r="C132" s="406">
        <f>'1월'!AH137+'2월'!AH137+'3월'!AH137+'4월'!AH137+'5월'!AH137+'6월'!AH137+'7월'!AH137+'8월'!AH137+'9월'!AH137+'10월'!AH137+'11월'!AH137+'12월'!AH137</f>
        <v>0</v>
      </c>
      <c r="D132" s="217">
        <f>'1월'!AI137+'2월'!AI137+'3월'!AI137+'4월'!AI137+'5월'!AI137+'6월'!AI137+'7월'!AI137+'8월'!AI137+'9월'!AI137+'10월'!AI137+'11월'!AI137+'12월'!AI137</f>
        <v>0</v>
      </c>
      <c r="E132" s="146" t="str">
        <f t="shared" ref="E132:E182" si="10">IFERROR(D132*100/C132,"0")</f>
        <v>0</v>
      </c>
    </row>
    <row r="133" spans="1:5">
      <c r="A133" s="44">
        <v>131</v>
      </c>
      <c r="B133" s="787" t="s">
        <v>291</v>
      </c>
      <c r="C133" s="406">
        <f>'1월'!AH138+'2월'!AH138+'3월'!AH138+'4월'!AH138+'5월'!AH138+'6월'!AH138+'7월'!AH138+'8월'!AH138+'9월'!AH138+'10월'!AH138+'11월'!AH138+'12월'!AH138</f>
        <v>33</v>
      </c>
      <c r="D133" s="217">
        <f>'1월'!AI138+'2월'!AI138+'3월'!AI138+'4월'!AI138+'5월'!AI138+'6월'!AI138+'7월'!AI138+'8월'!AI138+'9월'!AI138+'10월'!AI138+'11월'!AI138+'12월'!AI138</f>
        <v>2</v>
      </c>
      <c r="E133" s="146">
        <f t="shared" si="10"/>
        <v>6.0606060606060606</v>
      </c>
    </row>
    <row r="134" spans="1:5">
      <c r="A134" s="44">
        <v>132</v>
      </c>
      <c r="B134" s="787" t="s">
        <v>130</v>
      </c>
      <c r="C134" s="406">
        <f>'1월'!AH139+'2월'!AH139+'3월'!AH139+'4월'!AH139+'5월'!AH139+'6월'!AH139+'7월'!AH139+'8월'!AH139+'9월'!AH139+'10월'!AH139+'11월'!AH139+'12월'!AH139</f>
        <v>19</v>
      </c>
      <c r="D134" s="217">
        <f>'1월'!AI139+'2월'!AI139+'3월'!AI139+'4월'!AI139+'5월'!AI139+'6월'!AI139+'7월'!AI139+'8월'!AI139+'9월'!AI139+'10월'!AI139+'11월'!AI139+'12월'!AI139</f>
        <v>0</v>
      </c>
      <c r="E134" s="146">
        <f t="shared" si="10"/>
        <v>0</v>
      </c>
    </row>
    <row r="135" spans="1:5">
      <c r="A135" s="44">
        <v>133</v>
      </c>
      <c r="B135" s="787" t="s">
        <v>131</v>
      </c>
      <c r="C135" s="406">
        <f>'1월'!AH140+'2월'!AH140+'3월'!AH140+'4월'!AH140+'5월'!AH140+'6월'!AH140+'7월'!AH140+'8월'!AH140+'9월'!AH140+'10월'!AH140+'11월'!AH140+'12월'!AH140</f>
        <v>19</v>
      </c>
      <c r="D135" s="217">
        <f>'1월'!AI140+'2월'!AI140+'3월'!AI140+'4월'!AI140+'5월'!AI140+'6월'!AI140+'7월'!AI140+'8월'!AI140+'9월'!AI140+'10월'!AI140+'11월'!AI140+'12월'!AI140</f>
        <v>2</v>
      </c>
      <c r="E135" s="146">
        <f t="shared" si="10"/>
        <v>10.526315789473685</v>
      </c>
    </row>
    <row r="136" spans="1:5">
      <c r="A136" s="44">
        <v>134</v>
      </c>
      <c r="B136" s="787" t="s">
        <v>132</v>
      </c>
      <c r="C136" s="406">
        <f>'1월'!AH141+'2월'!AH141+'3월'!AH141+'4월'!AH141+'5월'!AH141+'6월'!AH141+'7월'!AH141+'8월'!AH141+'9월'!AH141+'10월'!AH141+'11월'!AH141+'12월'!AH141</f>
        <v>38</v>
      </c>
      <c r="D136" s="217">
        <f>'1월'!AI141+'2월'!AI141+'3월'!AI141+'4월'!AI141+'5월'!AI141+'6월'!AI141+'7월'!AI141+'8월'!AI141+'9월'!AI141+'10월'!AI141+'11월'!AI141+'12월'!AI141</f>
        <v>0</v>
      </c>
      <c r="E136" s="146">
        <f t="shared" si="10"/>
        <v>0</v>
      </c>
    </row>
    <row r="137" spans="1:5">
      <c r="A137" s="44">
        <v>135</v>
      </c>
      <c r="B137" s="787" t="s">
        <v>313</v>
      </c>
      <c r="C137" s="406">
        <f>'1월'!AH142+'2월'!AH142+'3월'!AH142+'4월'!AH142+'5월'!AH142+'6월'!AH142+'7월'!AH142+'8월'!AH142+'9월'!AH142+'10월'!AH142+'11월'!AH142+'12월'!AH142</f>
        <v>0</v>
      </c>
      <c r="D137" s="217">
        <f>'1월'!AI142+'2월'!AI142+'3월'!AI142+'4월'!AI142+'5월'!AI142+'6월'!AI142+'7월'!AI142+'8월'!AI142+'9월'!AI142+'10월'!AI142+'11월'!AI142+'12월'!AI142</f>
        <v>0</v>
      </c>
      <c r="E137" s="146" t="str">
        <f t="shared" si="10"/>
        <v>0</v>
      </c>
    </row>
    <row r="138" spans="1:5">
      <c r="A138" s="44">
        <v>136</v>
      </c>
      <c r="B138" s="787" t="s">
        <v>133</v>
      </c>
      <c r="C138" s="406">
        <f>'1월'!AH143+'2월'!AH143+'3월'!AH143+'4월'!AH143+'5월'!AH143+'6월'!AH143+'7월'!AH143+'8월'!AH143+'9월'!AH143+'10월'!AH143+'11월'!AH143+'12월'!AH143</f>
        <v>0</v>
      </c>
      <c r="D138" s="217">
        <f>'1월'!AI143+'2월'!AI143+'3월'!AI143+'4월'!AI143+'5월'!AI143+'6월'!AI143+'7월'!AI143+'8월'!AI143+'9월'!AI143+'10월'!AI143+'11월'!AI143+'12월'!AI143</f>
        <v>0</v>
      </c>
      <c r="E138" s="146" t="str">
        <f t="shared" si="10"/>
        <v>0</v>
      </c>
    </row>
    <row r="139" spans="1:5">
      <c r="A139" s="44">
        <v>137</v>
      </c>
      <c r="B139" s="787" t="s">
        <v>292</v>
      </c>
      <c r="C139" s="406">
        <f>'1월'!AH144+'2월'!AH144+'3월'!AH144+'4월'!AH144+'5월'!AH144+'6월'!AH144+'7월'!AH144+'8월'!AH144+'9월'!AH144+'10월'!AH144+'11월'!AH144+'12월'!AH144</f>
        <v>14</v>
      </c>
      <c r="D139" s="217">
        <f>'1월'!AI144+'2월'!AI144+'3월'!AI144+'4월'!AI144+'5월'!AI144+'6월'!AI144+'7월'!AI144+'8월'!AI144+'9월'!AI144+'10월'!AI144+'11월'!AI144+'12월'!AI144</f>
        <v>4</v>
      </c>
      <c r="E139" s="146">
        <f t="shared" si="10"/>
        <v>28.571428571428573</v>
      </c>
    </row>
    <row r="140" spans="1:5">
      <c r="A140" s="44">
        <v>138</v>
      </c>
      <c r="B140" s="787" t="s">
        <v>134</v>
      </c>
      <c r="C140" s="406">
        <f>'1월'!AH145+'2월'!AH145+'3월'!AH145+'4월'!AH145+'5월'!AH145+'6월'!AH145+'7월'!AH145+'8월'!AH145+'9월'!AH145+'10월'!AH145+'11월'!AH145+'12월'!AH145</f>
        <v>0</v>
      </c>
      <c r="D140" s="217">
        <f>'1월'!AI145+'2월'!AI145+'3월'!AI145+'4월'!AI145+'5월'!AI145+'6월'!AI145+'7월'!AI145+'8월'!AI145+'9월'!AI145+'10월'!AI145+'11월'!AI145+'12월'!AI145</f>
        <v>0</v>
      </c>
      <c r="E140" s="146" t="str">
        <f t="shared" si="10"/>
        <v>0</v>
      </c>
    </row>
    <row r="141" spans="1:5">
      <c r="A141" s="44">
        <v>139</v>
      </c>
      <c r="B141" s="787" t="s">
        <v>135</v>
      </c>
      <c r="C141" s="406">
        <f>'1월'!AH146+'2월'!AH146+'3월'!AH146+'4월'!AH146+'5월'!AH146+'6월'!AH146+'7월'!AH146+'8월'!AH146+'9월'!AH146+'10월'!AH146+'11월'!AH146+'12월'!AH146</f>
        <v>10</v>
      </c>
      <c r="D141" s="217">
        <f>'1월'!AI146+'2월'!AI146+'3월'!AI146+'4월'!AI146+'5월'!AI146+'6월'!AI146+'7월'!AI146+'8월'!AI146+'9월'!AI146+'10월'!AI146+'11월'!AI146+'12월'!AI146</f>
        <v>0</v>
      </c>
      <c r="E141" s="146">
        <f t="shared" si="10"/>
        <v>0</v>
      </c>
    </row>
    <row r="142" spans="1:5">
      <c r="A142" s="44">
        <v>140</v>
      </c>
      <c r="B142" s="787" t="s">
        <v>136</v>
      </c>
      <c r="C142" s="406">
        <f>'1월'!AH147+'2월'!AH147+'3월'!AH147+'4월'!AH147+'5월'!AH147+'6월'!AH147+'7월'!AH147+'8월'!AH147+'9월'!AH147+'10월'!AH147+'11월'!AH147+'12월'!AH147</f>
        <v>20</v>
      </c>
      <c r="D142" s="217">
        <f>'1월'!AI147+'2월'!AI147+'3월'!AI147+'4월'!AI147+'5월'!AI147+'6월'!AI147+'7월'!AI147+'8월'!AI147+'9월'!AI147+'10월'!AI147+'11월'!AI147+'12월'!AI147</f>
        <v>0</v>
      </c>
      <c r="E142" s="146">
        <f t="shared" si="10"/>
        <v>0</v>
      </c>
    </row>
    <row r="143" spans="1:5">
      <c r="A143" s="44">
        <v>141</v>
      </c>
      <c r="B143" s="787" t="s">
        <v>146</v>
      </c>
      <c r="C143" s="406">
        <f>'1월'!AH148+'2월'!AH148+'3월'!AH148+'4월'!AH148+'5월'!AH148+'6월'!AH148+'7월'!AH148+'8월'!AH148+'9월'!AH148+'10월'!AH148+'11월'!AH148+'12월'!AH148</f>
        <v>21</v>
      </c>
      <c r="D143" s="217">
        <f>'1월'!AI148+'2월'!AI148+'3월'!AI148+'4월'!AI148+'5월'!AI148+'6월'!AI148+'7월'!AI148+'8월'!AI148+'9월'!AI148+'10월'!AI148+'11월'!AI148+'12월'!AI148</f>
        <v>0</v>
      </c>
      <c r="E143" s="146">
        <f t="shared" si="10"/>
        <v>0</v>
      </c>
    </row>
    <row r="144" spans="1:5">
      <c r="A144" s="44">
        <v>142</v>
      </c>
      <c r="B144" s="787" t="s">
        <v>137</v>
      </c>
      <c r="C144" s="406">
        <f>'1월'!AH149+'2월'!AH149+'3월'!AH149+'4월'!AH149+'5월'!AH149+'6월'!AH149+'7월'!AH149+'8월'!AH149+'9월'!AH149+'10월'!AH149+'11월'!AH149+'12월'!AH149</f>
        <v>62</v>
      </c>
      <c r="D144" s="217">
        <f>'1월'!AI149+'2월'!AI149+'3월'!AI149+'4월'!AI149+'5월'!AI149+'6월'!AI149+'7월'!AI149+'8월'!AI149+'9월'!AI149+'10월'!AI149+'11월'!AI149+'12월'!AI149</f>
        <v>2</v>
      </c>
      <c r="E144" s="146">
        <f t="shared" si="10"/>
        <v>3.225806451612903</v>
      </c>
    </row>
    <row r="145" spans="1:5">
      <c r="A145" s="44">
        <v>143</v>
      </c>
      <c r="B145" s="787" t="s">
        <v>1263</v>
      </c>
      <c r="C145" s="406">
        <f>'1월'!AH150+'2월'!AH150+'3월'!AH150+'4월'!AH150+'5월'!AH150+'6월'!AH150+'7월'!AH150+'8월'!AH150+'9월'!AH150+'10월'!AH150+'11월'!AH150+'12월'!AH150</f>
        <v>23</v>
      </c>
      <c r="D145" s="217">
        <f>'1월'!AI150+'2월'!AI150+'3월'!AI150+'4월'!AI150+'5월'!AI150+'6월'!AI150+'7월'!AI150+'8월'!AI150+'9월'!AI150+'10월'!AI150+'11월'!AI150+'12월'!AI150</f>
        <v>0</v>
      </c>
      <c r="E145" s="146">
        <f t="shared" si="10"/>
        <v>0</v>
      </c>
    </row>
    <row r="146" spans="1:5">
      <c r="A146" s="44">
        <v>144</v>
      </c>
      <c r="B146" s="787" t="s">
        <v>314</v>
      </c>
      <c r="C146" s="406">
        <f>'1월'!AH151+'2월'!AH151+'3월'!AH151+'4월'!AH151+'5월'!AH151+'6월'!AH151+'7월'!AH151+'8월'!AH151+'9월'!AH151+'10월'!AH151+'11월'!AH151+'12월'!AH151</f>
        <v>20</v>
      </c>
      <c r="D146" s="217">
        <f>'1월'!AI151+'2월'!AI151+'3월'!AI151+'4월'!AI151+'5월'!AI151+'6월'!AI151+'7월'!AI151+'8월'!AI151+'9월'!AI151+'10월'!AI151+'11월'!AI151+'12월'!AI151</f>
        <v>0</v>
      </c>
      <c r="E146" s="146">
        <f t="shared" si="10"/>
        <v>0</v>
      </c>
    </row>
    <row r="147" spans="1:5">
      <c r="A147" s="44">
        <v>145</v>
      </c>
      <c r="B147" s="787" t="s">
        <v>138</v>
      </c>
      <c r="C147" s="406">
        <f>'1월'!AH152+'2월'!AH152+'3월'!AH152+'4월'!AH152+'5월'!AH152+'6월'!AH152+'7월'!AH152+'8월'!AH152+'9월'!AH152+'10월'!AH152+'11월'!AH152+'12월'!AH152</f>
        <v>0</v>
      </c>
      <c r="D147" s="217">
        <f>'1월'!AI152+'2월'!AI152+'3월'!AI152+'4월'!AI152+'5월'!AI152+'6월'!AI152+'7월'!AI152+'8월'!AI152+'9월'!AI152+'10월'!AI152+'11월'!AI152+'12월'!AI152</f>
        <v>0</v>
      </c>
      <c r="E147" s="146" t="str">
        <f t="shared" si="10"/>
        <v>0</v>
      </c>
    </row>
    <row r="148" spans="1:5">
      <c r="A148" s="44">
        <v>146</v>
      </c>
      <c r="B148" s="787" t="s">
        <v>293</v>
      </c>
      <c r="C148" s="406">
        <f>'1월'!AH153+'2월'!AH153+'3월'!AH153+'4월'!AH153+'5월'!AH153+'6월'!AH153+'7월'!AH153+'8월'!AH153+'9월'!AH153+'10월'!AH153+'11월'!AH153+'12월'!AH153</f>
        <v>94</v>
      </c>
      <c r="D148" s="217">
        <f>'1월'!AI153+'2월'!AI153+'3월'!AI153+'4월'!AI153+'5월'!AI153+'6월'!AI153+'7월'!AI153+'8월'!AI153+'9월'!AI153+'10월'!AI153+'11월'!AI153+'12월'!AI153</f>
        <v>0</v>
      </c>
      <c r="E148" s="146">
        <f t="shared" si="10"/>
        <v>0</v>
      </c>
    </row>
    <row r="149" spans="1:5">
      <c r="A149" s="44">
        <v>147</v>
      </c>
      <c r="B149" s="787" t="s">
        <v>139</v>
      </c>
      <c r="C149" s="406">
        <f>'1월'!AH154+'2월'!AH154+'3월'!AH154+'4월'!AH154+'5월'!AH154+'6월'!AH154+'7월'!AH154+'8월'!AH154+'9월'!AH154+'10월'!AH154+'11월'!AH154+'12월'!AH154</f>
        <v>0</v>
      </c>
      <c r="D149" s="217">
        <f>'1월'!AI154+'2월'!AI154+'3월'!AI154+'4월'!AI154+'5월'!AI154+'6월'!AI154+'7월'!AI154+'8월'!AI154+'9월'!AI154+'10월'!AI154+'11월'!AI154+'12월'!AI154</f>
        <v>0</v>
      </c>
      <c r="E149" s="146" t="str">
        <f t="shared" si="10"/>
        <v>0</v>
      </c>
    </row>
    <row r="150" spans="1:5">
      <c r="A150" s="44">
        <v>148</v>
      </c>
      <c r="B150" s="787" t="s">
        <v>140</v>
      </c>
      <c r="C150" s="406">
        <f>'1월'!AH155+'2월'!AH155+'3월'!AH155+'4월'!AH155+'5월'!AH155+'6월'!AH155+'7월'!AH155+'8월'!AH155+'9월'!AH155+'10월'!AH155+'11월'!AH155+'12월'!AH155</f>
        <v>17</v>
      </c>
      <c r="D150" s="217">
        <f>'1월'!AI155+'2월'!AI155+'3월'!AI155+'4월'!AI155+'5월'!AI155+'6월'!AI155+'7월'!AI155+'8월'!AI155+'9월'!AI155+'10월'!AI155+'11월'!AI155+'12월'!AI155</f>
        <v>2</v>
      </c>
      <c r="E150" s="146">
        <f t="shared" si="10"/>
        <v>11.764705882352942</v>
      </c>
    </row>
    <row r="151" spans="1:5">
      <c r="A151" s="44">
        <v>149</v>
      </c>
      <c r="B151" s="787" t="s">
        <v>141</v>
      </c>
      <c r="C151" s="406">
        <f>'1월'!AH156+'2월'!AH156+'3월'!AH156+'4월'!AH156+'5월'!AH156+'6월'!AH156+'7월'!AH156+'8월'!AH156+'9월'!AH156+'10월'!AH156+'11월'!AH156+'12월'!AH156</f>
        <v>10</v>
      </c>
      <c r="D151" s="217">
        <f>'1월'!AI156+'2월'!AI156+'3월'!AI156+'4월'!AI156+'5월'!AI156+'6월'!AI156+'7월'!AI156+'8월'!AI156+'9월'!AI156+'10월'!AI156+'11월'!AI156+'12월'!AI156</f>
        <v>0</v>
      </c>
      <c r="E151" s="146">
        <f t="shared" si="10"/>
        <v>0</v>
      </c>
    </row>
    <row r="152" spans="1:5">
      <c r="A152" s="44">
        <v>150</v>
      </c>
      <c r="B152" s="787" t="s">
        <v>142</v>
      </c>
      <c r="C152" s="406">
        <f>'1월'!AH157+'2월'!AH157+'3월'!AH157+'4월'!AH157+'5월'!AH157+'6월'!AH157+'7월'!AH157+'8월'!AH157+'9월'!AH157+'10월'!AH157+'11월'!AH157+'12월'!AH157</f>
        <v>6</v>
      </c>
      <c r="D152" s="217">
        <f>'1월'!AI157+'2월'!AI157+'3월'!AI157+'4월'!AI157+'5월'!AI157+'6월'!AI157+'7월'!AI157+'8월'!AI157+'9월'!AI157+'10월'!AI157+'11월'!AI157+'12월'!AI157</f>
        <v>1</v>
      </c>
      <c r="E152" s="146">
        <f t="shared" si="10"/>
        <v>16.666666666666668</v>
      </c>
    </row>
    <row r="153" spans="1:5">
      <c r="A153" s="44">
        <v>151</v>
      </c>
      <c r="B153" s="787" t="s">
        <v>143</v>
      </c>
      <c r="C153" s="406">
        <f>'1월'!AH158+'2월'!AH158+'3월'!AH158+'4월'!AH158+'5월'!AH158+'6월'!AH158+'7월'!AH158+'8월'!AH158+'9월'!AH158+'10월'!AH158+'11월'!AH158+'12월'!AH158</f>
        <v>159</v>
      </c>
      <c r="D153" s="217">
        <f>'1월'!AI158+'2월'!AI158+'3월'!AI158+'4월'!AI158+'5월'!AI158+'6월'!AI158+'7월'!AI158+'8월'!AI158+'9월'!AI158+'10월'!AI158+'11월'!AI158+'12월'!AI158</f>
        <v>0</v>
      </c>
      <c r="E153" s="146">
        <f t="shared" si="10"/>
        <v>0</v>
      </c>
    </row>
    <row r="154" spans="1:5">
      <c r="A154" s="44">
        <v>152</v>
      </c>
      <c r="B154" s="787" t="s">
        <v>315</v>
      </c>
      <c r="C154" s="406">
        <f>'1월'!AH159+'2월'!AH159+'3월'!AH159+'4월'!AH159+'5월'!AH159+'6월'!AH159+'7월'!AH159+'8월'!AH159+'9월'!AH159+'10월'!AH159+'11월'!AH159+'12월'!AH159</f>
        <v>16</v>
      </c>
      <c r="D154" s="217">
        <f>'1월'!AI159+'2월'!AI159+'3월'!AI159+'4월'!AI159+'5월'!AI159+'6월'!AI159+'7월'!AI159+'8월'!AI159+'9월'!AI159+'10월'!AI159+'11월'!AI159+'12월'!AI159</f>
        <v>1</v>
      </c>
      <c r="E154" s="146">
        <f t="shared" si="10"/>
        <v>6.25</v>
      </c>
    </row>
    <row r="155" spans="1:5">
      <c r="A155" s="44">
        <v>153</v>
      </c>
      <c r="B155" s="787" t="s">
        <v>147</v>
      </c>
      <c r="C155" s="406">
        <f>'1월'!AH160+'2월'!AH160+'3월'!AH160+'4월'!AH160+'5월'!AH160+'6월'!AH160+'7월'!AH160+'8월'!AH160+'9월'!AH160+'10월'!AH160+'11월'!AH160+'12월'!AH160</f>
        <v>31</v>
      </c>
      <c r="D155" s="217">
        <f>'1월'!AI160+'2월'!AI160+'3월'!AI160+'4월'!AI160+'5월'!AI160+'6월'!AI160+'7월'!AI160+'8월'!AI160+'9월'!AI160+'10월'!AI160+'11월'!AI160+'12월'!AI160</f>
        <v>1</v>
      </c>
      <c r="E155" s="146">
        <f t="shared" si="10"/>
        <v>3.225806451612903</v>
      </c>
    </row>
    <row r="156" spans="1:5">
      <c r="A156" s="44">
        <v>154</v>
      </c>
      <c r="B156" s="787" t="s">
        <v>144</v>
      </c>
      <c r="C156" s="406">
        <f>'1월'!AH161+'2월'!AH161+'3월'!AH161+'4월'!AH161+'5월'!AH161+'6월'!AH161+'7월'!AH161+'8월'!AH161+'9월'!AH161+'10월'!AH161+'11월'!AH161+'12월'!AH161</f>
        <v>34</v>
      </c>
      <c r="D156" s="217">
        <f>'1월'!AI161+'2월'!AI161+'3월'!AI161+'4월'!AI161+'5월'!AI161+'6월'!AI161+'7월'!AI161+'8월'!AI161+'9월'!AI161+'10월'!AI161+'11월'!AI161+'12월'!AI161</f>
        <v>2</v>
      </c>
      <c r="E156" s="146">
        <f t="shared" si="10"/>
        <v>5.882352941176471</v>
      </c>
    </row>
    <row r="157" spans="1:5">
      <c r="A157" s="44">
        <v>155</v>
      </c>
      <c r="B157" s="787" t="s">
        <v>316</v>
      </c>
      <c r="C157" s="406">
        <f>'1월'!AH162+'2월'!AH162+'3월'!AH162+'4월'!AH162+'5월'!AH162+'6월'!AH162+'7월'!AH162+'8월'!AH162+'9월'!AH162+'10월'!AH162+'11월'!AH162+'12월'!AH162</f>
        <v>15</v>
      </c>
      <c r="D157" s="217">
        <f>'1월'!AI162+'2월'!AI162+'3월'!AI162+'4월'!AI162+'5월'!AI162+'6월'!AI162+'7월'!AI162+'8월'!AI162+'9월'!AI162+'10월'!AI162+'11월'!AI162+'12월'!AI162</f>
        <v>0</v>
      </c>
      <c r="E157" s="146">
        <f t="shared" si="10"/>
        <v>0</v>
      </c>
    </row>
    <row r="158" spans="1:5">
      <c r="A158" s="44">
        <v>156</v>
      </c>
      <c r="B158" s="787" t="s">
        <v>148</v>
      </c>
      <c r="C158" s="406">
        <f>'1월'!AH163+'2월'!AH163+'3월'!AH163+'4월'!AH163+'5월'!AH163+'6월'!AH163+'7월'!AH163+'8월'!AH163+'9월'!AH163+'10월'!AH163+'11월'!AH163+'12월'!AH163</f>
        <v>17</v>
      </c>
      <c r="D158" s="217">
        <f>'1월'!AI163+'2월'!AI163+'3월'!AI163+'4월'!AI163+'5월'!AI163+'6월'!AI163+'7월'!AI163+'8월'!AI163+'9월'!AI163+'10월'!AI163+'11월'!AI163+'12월'!AI163</f>
        <v>2</v>
      </c>
      <c r="E158" s="146">
        <f t="shared" si="10"/>
        <v>11.764705882352942</v>
      </c>
    </row>
    <row r="159" spans="1:5">
      <c r="A159" s="44">
        <v>157</v>
      </c>
      <c r="B159" s="787" t="s">
        <v>145</v>
      </c>
      <c r="C159" s="406">
        <f>'1월'!AH164+'2월'!AH164+'3월'!AH164+'4월'!AH164+'5월'!AH164+'6월'!AH164+'7월'!AH164+'8월'!AH164+'9월'!AH164+'10월'!AH164+'11월'!AH164+'12월'!AH164</f>
        <v>70</v>
      </c>
      <c r="D159" s="217">
        <f>'1월'!AI164+'2월'!AI164+'3월'!AI164+'4월'!AI164+'5월'!AI164+'6월'!AI164+'7월'!AI164+'8월'!AI164+'9월'!AI164+'10월'!AI164+'11월'!AI164+'12월'!AI164</f>
        <v>1</v>
      </c>
      <c r="E159" s="146">
        <f t="shared" si="10"/>
        <v>1.4285714285714286</v>
      </c>
    </row>
    <row r="160" spans="1:5">
      <c r="A160" s="44">
        <v>158</v>
      </c>
      <c r="B160" s="407" t="s">
        <v>295</v>
      </c>
      <c r="C160" s="406">
        <f>'1월'!AH165+'2월'!AH165+'3월'!AH165+'4월'!AH165+'5월'!AH165+'6월'!AH165+'7월'!AH165+'8월'!AH165+'9월'!AH165+'10월'!AH165+'11월'!AH165+'12월'!AH165</f>
        <v>0</v>
      </c>
      <c r="D160" s="217">
        <f>'1월'!AI165+'2월'!AI165+'3월'!AI165+'4월'!AI165+'5월'!AI165+'6월'!AI165+'7월'!AI165+'8월'!AI165+'9월'!AI165+'10월'!AI165+'11월'!AI165+'12월'!AI165</f>
        <v>0</v>
      </c>
      <c r="E160" s="146" t="str">
        <f t="shared" si="10"/>
        <v>0</v>
      </c>
    </row>
    <row r="161" spans="1:5">
      <c r="A161" s="44">
        <v>159</v>
      </c>
      <c r="B161" s="407" t="s">
        <v>296</v>
      </c>
      <c r="C161" s="406">
        <f>'1월'!AH166+'2월'!AH166+'3월'!AH166+'4월'!AH166+'5월'!AH166+'6월'!AH166+'7월'!AH166+'8월'!AH166+'9월'!AH166+'10월'!AH166+'11월'!AH166+'12월'!AH166</f>
        <v>0</v>
      </c>
      <c r="D161" s="217">
        <f>'1월'!AI166+'2월'!AI166+'3월'!AI166+'4월'!AI166+'5월'!AI166+'6월'!AI166+'7월'!AI166+'8월'!AI166+'9월'!AI166+'10월'!AI166+'11월'!AI166+'12월'!AI166</f>
        <v>0</v>
      </c>
      <c r="E161" s="146" t="str">
        <f t="shared" si="10"/>
        <v>0</v>
      </c>
    </row>
    <row r="162" spans="1:5">
      <c r="A162" s="44">
        <v>160</v>
      </c>
      <c r="B162" s="407" t="s">
        <v>298</v>
      </c>
      <c r="C162" s="406">
        <f>'1월'!AH167+'2월'!AH167+'3월'!AH167+'4월'!AH167+'5월'!AH167+'6월'!AH167+'7월'!AH167+'8월'!AH167+'9월'!AH167+'10월'!AH167+'11월'!AH167+'12월'!AH167</f>
        <v>0</v>
      </c>
      <c r="D162" s="217">
        <f>'1월'!AI167+'2월'!AI167+'3월'!AI167+'4월'!AI167+'5월'!AI167+'6월'!AI167+'7월'!AI167+'8월'!AI167+'9월'!AI167+'10월'!AI167+'11월'!AI167+'12월'!AI167</f>
        <v>0</v>
      </c>
      <c r="E162" s="146" t="str">
        <f t="shared" si="10"/>
        <v>0</v>
      </c>
    </row>
    <row r="163" spans="1:5">
      <c r="A163" s="44">
        <v>161</v>
      </c>
      <c r="B163" s="407" t="s">
        <v>587</v>
      </c>
      <c r="C163" s="406">
        <f>'1월'!AH168+'2월'!AH168+'3월'!AH168+'4월'!AH168+'5월'!AH168+'6월'!AH168+'7월'!AH168+'8월'!AH168+'9월'!AH168+'10월'!AH168+'11월'!AH168+'12월'!AH168</f>
        <v>10</v>
      </c>
      <c r="D163" s="217">
        <f>'1월'!AI168+'2월'!AI168+'3월'!AI168+'4월'!AI168+'5월'!AI168+'6월'!AI168+'7월'!AI168+'8월'!AI168+'9월'!AI168+'10월'!AI168+'11월'!AI168+'12월'!AI168</f>
        <v>0</v>
      </c>
      <c r="E163" s="146">
        <f t="shared" si="10"/>
        <v>0</v>
      </c>
    </row>
    <row r="164" spans="1:5">
      <c r="A164" s="44">
        <v>162</v>
      </c>
      <c r="B164" s="407" t="s">
        <v>588</v>
      </c>
      <c r="C164" s="406">
        <f>'1월'!AH169+'2월'!AH169+'3월'!AH169+'4월'!AH169+'5월'!AH169+'6월'!AH169+'7월'!AH169+'8월'!AH169+'9월'!AH169+'10월'!AH169+'11월'!AH169+'12월'!AH169</f>
        <v>20</v>
      </c>
      <c r="D164" s="217">
        <f>'1월'!AI169+'2월'!AI169+'3월'!AI169+'4월'!AI169+'5월'!AI169+'6월'!AI169+'7월'!AI169+'8월'!AI169+'9월'!AI169+'10월'!AI169+'11월'!AI169+'12월'!AI169</f>
        <v>0</v>
      </c>
      <c r="E164" s="146">
        <f t="shared" si="10"/>
        <v>0</v>
      </c>
    </row>
    <row r="165" spans="1:5">
      <c r="A165" s="44">
        <v>163</v>
      </c>
      <c r="B165" s="407" t="s">
        <v>589</v>
      </c>
      <c r="C165" s="406">
        <f>'1월'!AH170+'2월'!AH170+'3월'!AH170+'4월'!AH170+'5월'!AH170+'6월'!AH170+'7월'!AH170+'8월'!AH170+'9월'!AH170+'10월'!AH170+'11월'!AH170+'12월'!AH170</f>
        <v>11</v>
      </c>
      <c r="D165" s="217">
        <f>'1월'!AI170+'2월'!AI170+'3월'!AI170+'4월'!AI170+'5월'!AI170+'6월'!AI170+'7월'!AI170+'8월'!AI170+'9월'!AI170+'10월'!AI170+'11월'!AI170+'12월'!AI170</f>
        <v>1</v>
      </c>
      <c r="E165" s="146">
        <f t="shared" si="10"/>
        <v>9.0909090909090917</v>
      </c>
    </row>
    <row r="166" spans="1:5">
      <c r="A166" s="44">
        <v>164</v>
      </c>
      <c r="B166" s="407" t="s">
        <v>590</v>
      </c>
      <c r="C166" s="406">
        <f>'1월'!AH171+'2월'!AH171+'3월'!AH171+'4월'!AH171+'5월'!AH171+'6월'!AH171+'7월'!AH171+'8월'!AH171+'9월'!AH171+'10월'!AH171+'11월'!AH171+'12월'!AH171</f>
        <v>22</v>
      </c>
      <c r="D166" s="217">
        <f>'1월'!AI171+'2월'!AI171+'3월'!AI171+'4월'!AI171+'5월'!AI171+'6월'!AI171+'7월'!AI171+'8월'!AI171+'9월'!AI171+'10월'!AI171+'11월'!AI171+'12월'!AI171</f>
        <v>2</v>
      </c>
      <c r="E166" s="146">
        <f t="shared" si="10"/>
        <v>9.0909090909090917</v>
      </c>
    </row>
    <row r="167" spans="1:5">
      <c r="A167" s="44">
        <v>165</v>
      </c>
      <c r="B167" s="407" t="s">
        <v>591</v>
      </c>
      <c r="C167" s="406">
        <f>'1월'!AH172+'2월'!AH172+'3월'!AH172+'4월'!AH172+'5월'!AH172+'6월'!AH172+'7월'!AH172+'8월'!AH172+'9월'!AH172+'10월'!AH172+'11월'!AH172+'12월'!AH172</f>
        <v>20</v>
      </c>
      <c r="D167" s="217">
        <f>'1월'!AI172+'2월'!AI172+'3월'!AI172+'4월'!AI172+'5월'!AI172+'6월'!AI172+'7월'!AI172+'8월'!AI172+'9월'!AI172+'10월'!AI172+'11월'!AI172+'12월'!AI172</f>
        <v>0</v>
      </c>
      <c r="E167" s="146">
        <f t="shared" si="10"/>
        <v>0</v>
      </c>
    </row>
    <row r="168" spans="1:5">
      <c r="A168" s="44">
        <v>166</v>
      </c>
      <c r="B168" s="407" t="s">
        <v>592</v>
      </c>
      <c r="C168" s="406">
        <f>'1월'!AH173+'2월'!AH173+'3월'!AH173+'4월'!AH173+'5월'!AH173+'6월'!AH173+'7월'!AH173+'8월'!AH173+'9월'!AH173+'10월'!AH173+'11월'!AH173+'12월'!AH173</f>
        <v>42</v>
      </c>
      <c r="D168" s="217">
        <f>'1월'!AI173+'2월'!AI173+'3월'!AI173+'4월'!AI173+'5월'!AI173+'6월'!AI173+'7월'!AI173+'8월'!AI173+'9월'!AI173+'10월'!AI173+'11월'!AI173+'12월'!AI173</f>
        <v>2</v>
      </c>
      <c r="E168" s="146">
        <f t="shared" si="10"/>
        <v>4.7619047619047619</v>
      </c>
    </row>
    <row r="169" spans="1:5">
      <c r="A169" s="44">
        <v>167</v>
      </c>
      <c r="B169" s="407" t="s">
        <v>593</v>
      </c>
      <c r="C169" s="406">
        <f>'1월'!AH174+'2월'!AH174+'3월'!AH174+'4월'!AH174+'5월'!AH174+'6월'!AH174+'7월'!AH174+'8월'!AH174+'9월'!AH174+'10월'!AH174+'11월'!AH174+'12월'!AH174</f>
        <v>10</v>
      </c>
      <c r="D169" s="217">
        <f>'1월'!AI174+'2월'!AI174+'3월'!AI174+'4월'!AI174+'5월'!AI174+'6월'!AI174+'7월'!AI174+'8월'!AI174+'9월'!AI174+'10월'!AI174+'11월'!AI174+'12월'!AI174</f>
        <v>0</v>
      </c>
      <c r="E169" s="146">
        <f t="shared" si="10"/>
        <v>0</v>
      </c>
    </row>
    <row r="170" spans="1:5">
      <c r="A170" s="44">
        <v>168</v>
      </c>
      <c r="B170" s="407" t="s">
        <v>594</v>
      </c>
      <c r="C170" s="406">
        <f>'1월'!AH175+'2월'!AH175+'3월'!AH175+'4월'!AH175+'5월'!AH175+'6월'!AH175+'7월'!AH175+'8월'!AH175+'9월'!AH175+'10월'!AH175+'11월'!AH175+'12월'!AH175</f>
        <v>25</v>
      </c>
      <c r="D170" s="217">
        <f>'1월'!AI175+'2월'!AI175+'3월'!AI175+'4월'!AI175+'5월'!AI175+'6월'!AI175+'7월'!AI175+'8월'!AI175+'9월'!AI175+'10월'!AI175+'11월'!AI175+'12월'!AI175</f>
        <v>1</v>
      </c>
      <c r="E170" s="146">
        <f t="shared" si="10"/>
        <v>4</v>
      </c>
    </row>
    <row r="171" spans="1:5">
      <c r="A171" s="44">
        <v>169</v>
      </c>
      <c r="B171" s="407" t="s">
        <v>595</v>
      </c>
      <c r="C171" s="406">
        <f>'1월'!AH176+'2월'!AH176+'3월'!AH176+'4월'!AH176+'5월'!AH176+'6월'!AH176+'7월'!AH176+'8월'!AH176+'9월'!AH176+'10월'!AH176+'11월'!AH176+'12월'!AH176</f>
        <v>49</v>
      </c>
      <c r="D171" s="217">
        <f>'1월'!AI176+'2월'!AI176+'3월'!AI176+'4월'!AI176+'5월'!AI176+'6월'!AI176+'7월'!AI176+'8월'!AI176+'9월'!AI176+'10월'!AI176+'11월'!AI176+'12월'!AI176</f>
        <v>3</v>
      </c>
      <c r="E171" s="146">
        <f t="shared" si="10"/>
        <v>6.1224489795918364</v>
      </c>
    </row>
    <row r="172" spans="1:5">
      <c r="A172" s="44">
        <v>170</v>
      </c>
      <c r="B172" s="407" t="s">
        <v>304</v>
      </c>
      <c r="C172" s="406">
        <f>'1월'!AH177+'2월'!AH177+'3월'!AH177+'4월'!AH177+'5월'!AH177+'6월'!AH177+'7월'!AH177+'8월'!AH177+'9월'!AH177+'10월'!AH177+'11월'!AH177+'12월'!AH177</f>
        <v>0</v>
      </c>
      <c r="D172" s="217">
        <f>'1월'!AI177+'2월'!AI177+'3월'!AI177+'4월'!AI177+'5월'!AI177+'6월'!AI177+'7월'!AI177+'8월'!AI177+'9월'!AI177+'10월'!AI177+'11월'!AI177+'12월'!AI177</f>
        <v>0</v>
      </c>
      <c r="E172" s="146" t="str">
        <f t="shared" si="10"/>
        <v>0</v>
      </c>
    </row>
    <row r="173" spans="1:5">
      <c r="A173" s="44">
        <v>171</v>
      </c>
      <c r="B173" s="407" t="s">
        <v>305</v>
      </c>
      <c r="C173" s="406">
        <f>'1월'!AH178+'2월'!AH178+'3월'!AH178+'4월'!AH178+'5월'!AH178+'6월'!AH178+'7월'!AH178+'8월'!AH178+'9월'!AH178+'10월'!AH178+'11월'!AH178+'12월'!AH178</f>
        <v>0</v>
      </c>
      <c r="D173" s="217">
        <f>'1월'!AI178+'2월'!AI178+'3월'!AI178+'4월'!AI178+'5월'!AI178+'6월'!AI178+'7월'!AI178+'8월'!AI178+'9월'!AI178+'10월'!AI178+'11월'!AI178+'12월'!AI178</f>
        <v>0</v>
      </c>
      <c r="E173" s="146" t="str">
        <f t="shared" si="10"/>
        <v>0</v>
      </c>
    </row>
    <row r="174" spans="1:5">
      <c r="A174" s="44">
        <v>172</v>
      </c>
      <c r="B174" s="407" t="s">
        <v>574</v>
      </c>
      <c r="C174" s="406">
        <f>'1월'!AH179+'2월'!AH179+'3월'!AH179+'4월'!AH179+'5월'!AH179+'6월'!AH179+'7월'!AH179+'8월'!AH179+'9월'!AH179+'10월'!AH179+'11월'!AH179+'12월'!AH179</f>
        <v>0</v>
      </c>
      <c r="D174" s="217">
        <f>'1월'!AI179+'2월'!AI179+'3월'!AI179+'4월'!AI179+'5월'!AI179+'6월'!AI179+'7월'!AI179+'8월'!AI179+'9월'!AI179+'10월'!AI179+'11월'!AI179+'12월'!AI179</f>
        <v>0</v>
      </c>
      <c r="E174" s="146" t="str">
        <f t="shared" si="10"/>
        <v>0</v>
      </c>
    </row>
    <row r="175" spans="1:5">
      <c r="A175" s="44">
        <v>173</v>
      </c>
      <c r="B175" s="407" t="s">
        <v>856</v>
      </c>
      <c r="C175" s="406">
        <f>'1월'!AH180+'2월'!AH180+'3월'!AH180+'4월'!AH180+'5월'!AH180+'6월'!AH180+'7월'!AH180+'8월'!AH180+'9월'!AH180+'10월'!AH180+'11월'!AH180+'12월'!AH180</f>
        <v>0</v>
      </c>
      <c r="D175" s="217">
        <f>'1월'!AI180+'2월'!AI180+'3월'!AI180+'4월'!AI180+'5월'!AI180+'6월'!AI180+'7월'!AI180+'8월'!AI180+'9월'!AI180+'10월'!AI180+'11월'!AI180+'12월'!AI180</f>
        <v>0</v>
      </c>
      <c r="E175" s="146" t="str">
        <f t="shared" si="10"/>
        <v>0</v>
      </c>
    </row>
    <row r="176" spans="1:5">
      <c r="A176" s="44">
        <v>174</v>
      </c>
      <c r="B176" s="407" t="s">
        <v>857</v>
      </c>
      <c r="C176" s="406">
        <f>'1월'!AH181+'2월'!AH181+'3월'!AH181+'4월'!AH181+'5월'!AH181+'6월'!AH181+'7월'!AH181+'8월'!AH181+'9월'!AH181+'10월'!AH181+'11월'!AH181+'12월'!AH181</f>
        <v>0</v>
      </c>
      <c r="D176" s="217">
        <f>'1월'!AI181+'2월'!AI181+'3월'!AI181+'4월'!AI181+'5월'!AI181+'6월'!AI181+'7월'!AI181+'8월'!AI181+'9월'!AI181+'10월'!AI181+'11월'!AI181+'12월'!AI181</f>
        <v>0</v>
      </c>
      <c r="E176" s="146" t="str">
        <f t="shared" si="10"/>
        <v>0</v>
      </c>
    </row>
    <row r="177" spans="1:5">
      <c r="A177" s="44">
        <v>175</v>
      </c>
      <c r="B177" s="407" t="s">
        <v>273</v>
      </c>
      <c r="C177" s="406">
        <f>'1월'!AH182+'2월'!AH182+'3월'!AH182+'4월'!AH182+'5월'!AH182+'6월'!AH182+'7월'!AH182+'8월'!AH182+'9월'!AH182+'10월'!AH182+'11월'!AH182+'12월'!AH182</f>
        <v>0</v>
      </c>
      <c r="D177" s="217">
        <f>'1월'!AI182+'2월'!AI182+'3월'!AI182+'4월'!AI182+'5월'!AI182+'6월'!AI182+'7월'!AI182+'8월'!AI182+'9월'!AI182+'10월'!AI182+'11월'!AI182+'12월'!AI182</f>
        <v>0</v>
      </c>
      <c r="E177" s="146" t="str">
        <f t="shared" si="10"/>
        <v>0</v>
      </c>
    </row>
    <row r="178" spans="1:5">
      <c r="A178" s="44">
        <v>176</v>
      </c>
      <c r="B178" s="407" t="s">
        <v>274</v>
      </c>
      <c r="C178" s="406">
        <f>'1월'!AH183+'2월'!AH183+'3월'!AH183+'4월'!AH183+'5월'!AH183+'6월'!AH183+'7월'!AH183+'8월'!AH183+'9월'!AH183+'10월'!AH183+'11월'!AH183+'12월'!AH183</f>
        <v>0</v>
      </c>
      <c r="D178" s="217">
        <f>'1월'!AI183+'2월'!AI183+'3월'!AI183+'4월'!AI183+'5월'!AI183+'6월'!AI183+'7월'!AI183+'8월'!AI183+'9월'!AI183+'10월'!AI183+'11월'!AI183+'12월'!AI183</f>
        <v>0</v>
      </c>
      <c r="E178" s="146" t="str">
        <f t="shared" si="10"/>
        <v>0</v>
      </c>
    </row>
    <row r="179" spans="1:5">
      <c r="A179" s="44">
        <v>177</v>
      </c>
      <c r="B179" s="407" t="s">
        <v>275</v>
      </c>
      <c r="C179" s="406">
        <f>'1월'!AH184+'2월'!AH184+'3월'!AH184+'4월'!AH184+'5월'!AH184+'6월'!AH184+'7월'!AH184+'8월'!AH184+'9월'!AH184+'10월'!AH184+'11월'!AH184+'12월'!AH184</f>
        <v>0</v>
      </c>
      <c r="D179" s="217">
        <f>'1월'!AI184+'2월'!AI184+'3월'!AI184+'4월'!AI184+'5월'!AI184+'6월'!AI184+'7월'!AI184+'8월'!AI184+'9월'!AI184+'10월'!AI184+'11월'!AI184+'12월'!AI184</f>
        <v>0</v>
      </c>
      <c r="E179" s="146" t="str">
        <f t="shared" si="10"/>
        <v>0</v>
      </c>
    </row>
    <row r="180" spans="1:5">
      <c r="A180" s="44">
        <v>178</v>
      </c>
      <c r="B180" s="407" t="s">
        <v>276</v>
      </c>
      <c r="C180" s="406">
        <f>'1월'!AH185+'2월'!AH185+'3월'!AH185+'4월'!AH185+'5월'!AH185+'6월'!AH185+'7월'!AH185+'8월'!AH185+'9월'!AH185+'10월'!AH185+'11월'!AH185+'12월'!AH185</f>
        <v>0</v>
      </c>
      <c r="D180" s="217">
        <f>'1월'!AI185+'2월'!AI185+'3월'!AI185+'4월'!AI185+'5월'!AI185+'6월'!AI185+'7월'!AI185+'8월'!AI185+'9월'!AI185+'10월'!AI185+'11월'!AI185+'12월'!AI185</f>
        <v>0</v>
      </c>
      <c r="E180" s="146" t="str">
        <f t="shared" si="10"/>
        <v>0</v>
      </c>
    </row>
    <row r="181" spans="1:5">
      <c r="A181" s="44">
        <v>179</v>
      </c>
      <c r="B181" s="407" t="s">
        <v>277</v>
      </c>
      <c r="C181" s="406">
        <f>'1월'!AH186+'2월'!AH186+'3월'!AH186+'4월'!AH186+'5월'!AH186+'6월'!AH186+'7월'!AH186+'8월'!AH186+'9월'!AH186+'10월'!AH186+'11월'!AH186+'12월'!AH186</f>
        <v>0</v>
      </c>
      <c r="D181" s="217">
        <f>'1월'!AI186+'2월'!AI186+'3월'!AI186+'4월'!AI186+'5월'!AI186+'6월'!AI186+'7월'!AI186+'8월'!AI186+'9월'!AI186+'10월'!AI186+'11월'!AI186+'12월'!AI186</f>
        <v>0</v>
      </c>
      <c r="E181" s="146" t="str">
        <f t="shared" si="10"/>
        <v>0</v>
      </c>
    </row>
    <row r="182" spans="1:5">
      <c r="A182" s="44">
        <v>180</v>
      </c>
      <c r="B182" s="407" t="s">
        <v>297</v>
      </c>
      <c r="C182" s="406">
        <f>'1월'!AH187+'2월'!AH187+'3월'!AH187+'4월'!AH187+'5월'!AH187+'6월'!AH187+'7월'!AH187+'8월'!AH187+'9월'!AH187+'10월'!AH187+'11월'!AH187+'12월'!AH187</f>
        <v>0</v>
      </c>
      <c r="D182" s="217">
        <f>'1월'!AI187+'2월'!AI187+'3월'!AI187+'4월'!AI187+'5월'!AI187+'6월'!AI187+'7월'!AI187+'8월'!AI187+'9월'!AI187+'10월'!AI187+'11월'!AI187+'12월'!AI187</f>
        <v>0</v>
      </c>
      <c r="E182" s="146" t="str">
        <f t="shared" si="10"/>
        <v>0</v>
      </c>
    </row>
    <row r="183" spans="1:5">
      <c r="C183" s="750">
        <f>SUM(C3:C182)</f>
        <v>8540</v>
      </c>
      <c r="D183" s="750">
        <f>SUM(D3:D182)</f>
        <v>115</v>
      </c>
      <c r="E183" s="751">
        <f>D183/C183</f>
        <v>1.3466042154566744E-2</v>
      </c>
    </row>
  </sheetData>
  <autoFilter ref="A2:E86"/>
  <sortState ref="A89:C165">
    <sortCondition descending="1" ref="C100"/>
  </sortState>
  <phoneticPr fontId="48" type="noConversion"/>
  <conditionalFormatting sqref="E3:E182">
    <cfRule type="containsText" priority="130" operator="containsText" text="X">
      <formula>NOT(ISERROR(SEARCH("X",E3)))</formula>
    </cfRule>
  </conditionalFormatting>
  <conditionalFormatting sqref="H19:T19">
    <cfRule type="cellIs" dxfId="234" priority="12" operator="lessThan">
      <formula>100</formula>
    </cfRule>
  </conditionalFormatting>
  <conditionalFormatting sqref="H20:S20">
    <cfRule type="cellIs" dxfId="233" priority="9" operator="lessThan">
      <formula>97</formula>
    </cfRule>
  </conditionalFormatting>
  <conditionalFormatting sqref="H14:T14">
    <cfRule type="cellIs" dxfId="232" priority="8" operator="lessThan">
      <formula>100</formula>
    </cfRule>
  </conditionalFormatting>
  <conditionalFormatting sqref="H18:S18">
    <cfRule type="cellIs" dxfId="231" priority="1657" operator="lessThan">
      <formula>$H$17</formula>
    </cfRule>
  </conditionalFormatting>
  <conditionalFormatting sqref="T17:T18">
    <cfRule type="cellIs" dxfId="230" priority="1658" operator="lessThan">
      <formula>$T$17</formula>
    </cfRule>
  </conditionalFormatting>
  <conditionalFormatting sqref="H15:S15">
    <cfRule type="cellIs" dxfId="229" priority="5" operator="lessThan">
      <formula>$H$16</formula>
    </cfRule>
  </conditionalFormatting>
  <conditionalFormatting sqref="H15:S15">
    <cfRule type="cellIs" dxfId="228" priority="3" operator="greaterThan">
      <formula>$H$16</formula>
    </cfRule>
  </conditionalFormatting>
  <conditionalFormatting sqref="H14:S14">
    <cfRule type="cellIs" dxfId="227" priority="2" operator="greaterThanOrEqual">
      <formula>100</formula>
    </cfRule>
  </conditionalFormatting>
  <conditionalFormatting sqref="H19:S19">
    <cfRule type="cellIs" dxfId="226" priority="1" operator="greaterThanOrEqual">
      <formula>100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B1:Z18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:E181"/>
    </sheetView>
  </sheetViews>
  <sheetFormatPr defaultRowHeight="16.5"/>
  <cols>
    <col min="1" max="1" width="1.75" customWidth="1"/>
    <col min="2" max="2" width="13.875" bestFit="1" customWidth="1"/>
    <col min="3" max="3" width="11.375" bestFit="1" customWidth="1"/>
    <col min="4" max="4" width="10.625" bestFit="1" customWidth="1"/>
    <col min="5" max="5" width="12.125" bestFit="1" customWidth="1"/>
    <col min="6" max="6" width="12.125" style="925" customWidth="1"/>
    <col min="7" max="7" width="11.375" style="737" customWidth="1"/>
    <col min="11" max="11" width="14.375" bestFit="1" customWidth="1"/>
  </cols>
  <sheetData>
    <row r="1" spans="2:12">
      <c r="B1" s="601" t="s">
        <v>92</v>
      </c>
      <c r="C1" s="621" t="s">
        <v>818</v>
      </c>
      <c r="D1" s="621" t="s">
        <v>819</v>
      </c>
      <c r="E1" s="621" t="s">
        <v>820</v>
      </c>
      <c r="F1" s="927" t="s">
        <v>1414</v>
      </c>
      <c r="G1" s="740" t="s">
        <v>1003</v>
      </c>
      <c r="I1" s="440" t="s">
        <v>106</v>
      </c>
      <c r="J1" s="441" t="s">
        <v>643</v>
      </c>
      <c r="K1" s="441" t="s">
        <v>645</v>
      </c>
      <c r="L1" s="442" t="s">
        <v>582</v>
      </c>
    </row>
    <row r="2" spans="2:12" ht="17.25" thickBot="1">
      <c r="B2" s="931" t="s">
        <v>214</v>
      </c>
      <c r="C2" s="401">
        <f>VLOOKUP(B2,'생산 현황'!$B$2:$E$182,2,0)</f>
        <v>1841</v>
      </c>
      <c r="D2" s="840">
        <f>VLOOKUP(B2,'생산 현황'!$B$2:$E$182,3,0)</f>
        <v>10</v>
      </c>
      <c r="E2" s="401">
        <f t="shared" ref="E2:E33" si="0">C2-D2</f>
        <v>1831</v>
      </c>
      <c r="F2" s="930">
        <f t="shared" ref="F2:F33" si="1">IFERROR(E2*100/$K$2,"0")</f>
        <v>21.732937685459941</v>
      </c>
      <c r="G2" s="811">
        <f t="shared" ref="G2:G33" si="2">IFERROR(D2*100/C2,"0")</f>
        <v>0.54318305268875611</v>
      </c>
      <c r="I2" s="630">
        <f>SUM(C2:C175)</f>
        <v>8540</v>
      </c>
      <c r="J2" s="631">
        <f>SUM(D2:D175)</f>
        <v>115</v>
      </c>
      <c r="K2" s="631">
        <f>I2-J2</f>
        <v>8425</v>
      </c>
      <c r="L2" s="443">
        <f>IFERROR((J2*100/I2),"0")</f>
        <v>1.3466042154566744</v>
      </c>
    </row>
    <row r="3" spans="2:12">
      <c r="B3" s="931" t="s">
        <v>215</v>
      </c>
      <c r="C3" s="401">
        <f>VLOOKUP(B3,'생산 현황'!$B$2:$E$182,2,0)</f>
        <v>1058</v>
      </c>
      <c r="D3" s="908">
        <f>VLOOKUP(B3,'생산 현황'!$B$2:$E$182,3,0)</f>
        <v>8</v>
      </c>
      <c r="E3" s="401">
        <f t="shared" si="0"/>
        <v>1050</v>
      </c>
      <c r="F3" s="930">
        <f t="shared" si="1"/>
        <v>12.462908011869436</v>
      </c>
      <c r="G3" s="811">
        <f t="shared" si="2"/>
        <v>0.75614366729678639</v>
      </c>
    </row>
    <row r="4" spans="2:12">
      <c r="B4" s="932" t="s">
        <v>282</v>
      </c>
      <c r="C4" s="401">
        <f>VLOOKUP(B4,'생산 현황'!$B$2:$E$182,2,0)</f>
        <v>619</v>
      </c>
      <c r="D4" s="908">
        <f>VLOOKUP(B4,'생산 현황'!$B$2:$E$182,3,0)</f>
        <v>5</v>
      </c>
      <c r="E4" s="401">
        <f t="shared" si="0"/>
        <v>614</v>
      </c>
      <c r="F4" s="930">
        <f t="shared" si="1"/>
        <v>7.2878338278931754</v>
      </c>
      <c r="G4" s="811">
        <f t="shared" si="2"/>
        <v>0.80775444264943452</v>
      </c>
    </row>
    <row r="5" spans="2:12">
      <c r="B5" s="932" t="s">
        <v>543</v>
      </c>
      <c r="C5" s="401">
        <f>VLOOKUP(B5,'생산 현황'!$B$2:$E$182,2,0)</f>
        <v>426</v>
      </c>
      <c r="D5" s="908">
        <f>VLOOKUP(B5,'생산 현황'!$B$2:$E$182,3,0)</f>
        <v>4</v>
      </c>
      <c r="E5" s="401">
        <f t="shared" si="0"/>
        <v>422</v>
      </c>
      <c r="F5" s="930">
        <f t="shared" si="1"/>
        <v>5.0089020771513351</v>
      </c>
      <c r="G5" s="811">
        <f t="shared" si="2"/>
        <v>0.93896713615023475</v>
      </c>
    </row>
    <row r="6" spans="2:12">
      <c r="B6" s="932" t="s">
        <v>279</v>
      </c>
      <c r="C6" s="401">
        <f>VLOOKUP(B6,'생산 현황'!$B$2:$E$182,2,0)</f>
        <v>386</v>
      </c>
      <c r="D6" s="908">
        <f>VLOOKUP(B6,'생산 현황'!$B$2:$E$182,3,0)</f>
        <v>6</v>
      </c>
      <c r="E6" s="401">
        <f t="shared" si="0"/>
        <v>380</v>
      </c>
      <c r="F6" s="930">
        <f t="shared" si="1"/>
        <v>4.5103857566765582</v>
      </c>
      <c r="G6" s="811">
        <f t="shared" si="2"/>
        <v>1.5544041450777202</v>
      </c>
    </row>
    <row r="7" spans="2:12">
      <c r="B7" s="931" t="s">
        <v>210</v>
      </c>
      <c r="C7" s="401">
        <f>VLOOKUP(B7,'생산 현황'!$B$2:$E$182,2,0)</f>
        <v>346</v>
      </c>
      <c r="D7" s="908">
        <f>VLOOKUP(B7,'생산 현황'!$B$2:$E$182,3,0)</f>
        <v>1</v>
      </c>
      <c r="E7" s="401">
        <f t="shared" si="0"/>
        <v>345</v>
      </c>
      <c r="F7" s="930">
        <f t="shared" si="1"/>
        <v>4.094955489614243</v>
      </c>
      <c r="G7" s="811">
        <f t="shared" si="2"/>
        <v>0.28901734104046245</v>
      </c>
    </row>
    <row r="8" spans="2:12">
      <c r="B8" s="932" t="s">
        <v>294</v>
      </c>
      <c r="C8" s="401">
        <f>VLOOKUP(B8,'생산 현황'!$B$2:$E$182,2,0)</f>
        <v>302</v>
      </c>
      <c r="D8" s="908">
        <f>VLOOKUP(B8,'생산 현황'!$B$2:$E$182,3,0)</f>
        <v>1</v>
      </c>
      <c r="E8" s="401">
        <f t="shared" si="0"/>
        <v>301</v>
      </c>
      <c r="F8" s="930">
        <f t="shared" si="1"/>
        <v>3.5727002967359049</v>
      </c>
      <c r="G8" s="811">
        <f t="shared" si="2"/>
        <v>0.33112582781456956</v>
      </c>
    </row>
    <row r="9" spans="2:12">
      <c r="B9" s="931" t="s">
        <v>217</v>
      </c>
      <c r="C9" s="401">
        <f>VLOOKUP(B9,'생산 현황'!$B$2:$E$182,2,0)</f>
        <v>213</v>
      </c>
      <c r="D9" s="908">
        <f>VLOOKUP(B9,'생산 현황'!$B$2:$E$182,3,0)</f>
        <v>3</v>
      </c>
      <c r="E9" s="401">
        <f t="shared" si="0"/>
        <v>210</v>
      </c>
      <c r="F9" s="930">
        <f t="shared" si="1"/>
        <v>2.4925816023738872</v>
      </c>
      <c r="G9" s="811">
        <f t="shared" si="2"/>
        <v>1.408450704225352</v>
      </c>
    </row>
    <row r="10" spans="2:12">
      <c r="B10" s="932" t="s">
        <v>231</v>
      </c>
      <c r="C10" s="401">
        <f>VLOOKUP(B10,'생산 현황'!$B$2:$E$182,2,0)</f>
        <v>207</v>
      </c>
      <c r="D10" s="908">
        <f>VLOOKUP(B10,'생산 현황'!$B$2:$E$182,3,0)</f>
        <v>9</v>
      </c>
      <c r="E10" s="401">
        <f t="shared" si="0"/>
        <v>198</v>
      </c>
      <c r="F10" s="930">
        <f t="shared" si="1"/>
        <v>2.3501483679525221</v>
      </c>
      <c r="G10" s="811">
        <f t="shared" si="2"/>
        <v>4.3478260869565215</v>
      </c>
    </row>
    <row r="11" spans="2:12">
      <c r="B11" s="932" t="s">
        <v>219</v>
      </c>
      <c r="C11" s="401">
        <f>VLOOKUP(B11,'생산 현황'!$B$2:$E$182,2,0)</f>
        <v>181</v>
      </c>
      <c r="D11" s="908">
        <f>VLOOKUP(B11,'생산 현황'!$B$2:$E$182,3,0)</f>
        <v>1</v>
      </c>
      <c r="E11" s="401">
        <f t="shared" si="0"/>
        <v>180</v>
      </c>
      <c r="F11" s="930">
        <f t="shared" si="1"/>
        <v>2.1364985163204748</v>
      </c>
      <c r="G11" s="811">
        <f t="shared" si="2"/>
        <v>0.5524861878453039</v>
      </c>
    </row>
    <row r="12" spans="2:12">
      <c r="B12" s="932" t="s">
        <v>143</v>
      </c>
      <c r="C12" s="401">
        <f>VLOOKUP(B12,'생산 현황'!$B$2:$E$182,2,0)</f>
        <v>159</v>
      </c>
      <c r="D12" s="908">
        <f>VLOOKUP(B12,'생산 현황'!$B$2:$E$182,3,0)</f>
        <v>0</v>
      </c>
      <c r="E12" s="401">
        <f t="shared" si="0"/>
        <v>159</v>
      </c>
      <c r="F12" s="930">
        <f t="shared" si="1"/>
        <v>1.8872403560830862</v>
      </c>
      <c r="G12" s="811">
        <f t="shared" si="2"/>
        <v>0</v>
      </c>
    </row>
    <row r="13" spans="2:12">
      <c r="B13" s="932" t="s">
        <v>278</v>
      </c>
      <c r="C13" s="401">
        <f>VLOOKUP(B13,'생산 현황'!$B$2:$E$182,2,0)</f>
        <v>160</v>
      </c>
      <c r="D13" s="908">
        <f>VLOOKUP(B13,'생산 현황'!$B$2:$E$182,3,0)</f>
        <v>1</v>
      </c>
      <c r="E13" s="401">
        <f t="shared" si="0"/>
        <v>159</v>
      </c>
      <c r="F13" s="930">
        <f t="shared" si="1"/>
        <v>1.8872403560830862</v>
      </c>
      <c r="G13" s="811">
        <f t="shared" si="2"/>
        <v>0.625</v>
      </c>
    </row>
    <row r="14" spans="2:12">
      <c r="B14" s="932" t="s">
        <v>284</v>
      </c>
      <c r="C14" s="401">
        <f>VLOOKUP(B14,'생산 현황'!$B$2:$E$182,2,0)</f>
        <v>150</v>
      </c>
      <c r="D14" s="908">
        <f>VLOOKUP(B14,'생산 현황'!$B$2:$E$182,3,0)</f>
        <v>3</v>
      </c>
      <c r="E14" s="401">
        <f t="shared" si="0"/>
        <v>147</v>
      </c>
      <c r="F14" s="930">
        <f t="shared" si="1"/>
        <v>1.7448071216617211</v>
      </c>
      <c r="G14" s="811">
        <f t="shared" si="2"/>
        <v>2</v>
      </c>
    </row>
    <row r="15" spans="2:12">
      <c r="B15" s="932" t="s">
        <v>281</v>
      </c>
      <c r="C15" s="401">
        <f>VLOOKUP(B15,'생산 현황'!$B$2:$E$182,2,0)</f>
        <v>115</v>
      </c>
      <c r="D15" s="908">
        <f>VLOOKUP(B15,'생산 현황'!$B$2:$E$182,3,0)</f>
        <v>1</v>
      </c>
      <c r="E15" s="401">
        <f t="shared" si="0"/>
        <v>114</v>
      </c>
      <c r="F15" s="930">
        <f t="shared" si="1"/>
        <v>1.3531157270029674</v>
      </c>
      <c r="G15" s="811">
        <f t="shared" si="2"/>
        <v>0.86956521739130432</v>
      </c>
    </row>
    <row r="16" spans="2:12">
      <c r="B16" s="932" t="s">
        <v>290</v>
      </c>
      <c r="C16" s="401">
        <f>VLOOKUP(B16,'생산 현황'!$B$2:$E$182,2,0)</f>
        <v>114</v>
      </c>
      <c r="D16" s="908">
        <f>VLOOKUP(B16,'생산 현황'!$B$2:$E$182,3,0)</f>
        <v>6</v>
      </c>
      <c r="E16" s="401">
        <f t="shared" si="0"/>
        <v>108</v>
      </c>
      <c r="F16" s="930">
        <f t="shared" si="1"/>
        <v>1.2818991097922849</v>
      </c>
      <c r="G16" s="811">
        <f t="shared" si="2"/>
        <v>5.2631578947368425</v>
      </c>
    </row>
    <row r="17" spans="2:26">
      <c r="B17" s="932" t="s">
        <v>227</v>
      </c>
      <c r="C17" s="401">
        <f>VLOOKUP(B17,'생산 현황'!$B$2:$E$182,2,0)</f>
        <v>103</v>
      </c>
      <c r="D17" s="908">
        <f>VLOOKUP(B17,'생산 현황'!$B$2:$E$182,3,0)</f>
        <v>1</v>
      </c>
      <c r="E17" s="401">
        <f t="shared" si="0"/>
        <v>102</v>
      </c>
      <c r="F17" s="930">
        <f t="shared" si="1"/>
        <v>1.2106824925816024</v>
      </c>
      <c r="G17" s="811">
        <f t="shared" si="2"/>
        <v>0.970873786407767</v>
      </c>
    </row>
    <row r="18" spans="2:26">
      <c r="B18" s="932" t="s">
        <v>239</v>
      </c>
      <c r="C18" s="401">
        <f>VLOOKUP(B18,'생산 현황'!$B$2:$E$182,2,0)</f>
        <v>102</v>
      </c>
      <c r="D18" s="908">
        <f>VLOOKUP(B18,'생산 현황'!$B$2:$E$182,3,0)</f>
        <v>1</v>
      </c>
      <c r="E18" s="401">
        <f t="shared" si="0"/>
        <v>101</v>
      </c>
      <c r="F18" s="930">
        <f t="shared" si="1"/>
        <v>1.1988130563798221</v>
      </c>
      <c r="G18" s="811">
        <f t="shared" si="2"/>
        <v>0.98039215686274506</v>
      </c>
    </row>
    <row r="19" spans="2:26">
      <c r="B19" s="932" t="s">
        <v>283</v>
      </c>
      <c r="C19" s="401">
        <f>VLOOKUP(B19,'생산 현황'!$B$2:$E$182,2,0)</f>
        <v>96</v>
      </c>
      <c r="D19" s="908">
        <f>VLOOKUP(B19,'생산 현황'!$B$2:$E$182,3,0)</f>
        <v>2</v>
      </c>
      <c r="E19" s="401">
        <f t="shared" si="0"/>
        <v>94</v>
      </c>
      <c r="F19" s="930">
        <f t="shared" si="1"/>
        <v>1.1157270029673592</v>
      </c>
      <c r="G19" s="811">
        <f t="shared" si="2"/>
        <v>2.0833333333333335</v>
      </c>
    </row>
    <row r="20" spans="2:26">
      <c r="B20" s="932" t="s">
        <v>293</v>
      </c>
      <c r="C20" s="401">
        <f>VLOOKUP(B20,'생산 현황'!$B$2:$E$182,2,0)</f>
        <v>94</v>
      </c>
      <c r="D20" s="908">
        <f>VLOOKUP(B20,'생산 현황'!$B$2:$E$182,3,0)</f>
        <v>0</v>
      </c>
      <c r="E20" s="401">
        <f t="shared" si="0"/>
        <v>94</v>
      </c>
      <c r="F20" s="930">
        <f t="shared" si="1"/>
        <v>1.1157270029673592</v>
      </c>
      <c r="G20" s="811">
        <f t="shared" si="2"/>
        <v>0</v>
      </c>
    </row>
    <row r="21" spans="2:26">
      <c r="B21" s="932" t="s">
        <v>303</v>
      </c>
      <c r="C21" s="401">
        <f>VLOOKUP(B21,'생산 현황'!$B$2:$E$182,2,0)</f>
        <v>81</v>
      </c>
      <c r="D21" s="908">
        <f>VLOOKUP(B21,'생산 현황'!$B$2:$E$182,3,0)</f>
        <v>0</v>
      </c>
      <c r="E21" s="401">
        <f t="shared" si="0"/>
        <v>81</v>
      </c>
      <c r="F21" s="930">
        <f t="shared" si="1"/>
        <v>0.96142433234421365</v>
      </c>
      <c r="G21" s="811">
        <f t="shared" si="2"/>
        <v>0</v>
      </c>
    </row>
    <row r="22" spans="2:26">
      <c r="B22" s="932" t="s">
        <v>285</v>
      </c>
      <c r="C22" s="401">
        <f>VLOOKUP(B22,'생산 현황'!$B$2:$E$182,2,0)</f>
        <v>80</v>
      </c>
      <c r="D22" s="908">
        <f>VLOOKUP(B22,'생산 현황'!$B$2:$E$182,3,0)</f>
        <v>2</v>
      </c>
      <c r="E22" s="401">
        <f t="shared" si="0"/>
        <v>78</v>
      </c>
      <c r="F22" s="930">
        <f t="shared" si="1"/>
        <v>0.9258160237388724</v>
      </c>
      <c r="G22" s="811">
        <f t="shared" si="2"/>
        <v>2.5</v>
      </c>
    </row>
    <row r="23" spans="2:26">
      <c r="B23" s="932" t="s">
        <v>287</v>
      </c>
      <c r="C23" s="401">
        <f>VLOOKUP(B23,'생산 현황'!$B$2:$E$182,2,0)</f>
        <v>78</v>
      </c>
      <c r="D23" s="908">
        <f>VLOOKUP(B23,'생산 현황'!$B$2:$E$182,3,0)</f>
        <v>1</v>
      </c>
      <c r="E23" s="401">
        <f t="shared" si="0"/>
        <v>77</v>
      </c>
      <c r="F23" s="930">
        <f t="shared" si="1"/>
        <v>0.91394658753709201</v>
      </c>
      <c r="G23" s="811">
        <f t="shared" si="2"/>
        <v>1.2820512820512822</v>
      </c>
    </row>
    <row r="24" spans="2:26">
      <c r="B24" s="932" t="s">
        <v>220</v>
      </c>
      <c r="C24" s="401">
        <f>VLOOKUP(B24,'생산 현황'!$B$2:$E$182,2,0)</f>
        <v>71</v>
      </c>
      <c r="D24" s="908">
        <f>VLOOKUP(B24,'생산 현황'!$B$2:$E$182,3,0)</f>
        <v>0</v>
      </c>
      <c r="E24" s="401">
        <f t="shared" si="0"/>
        <v>71</v>
      </c>
      <c r="F24" s="930">
        <f t="shared" si="1"/>
        <v>0.84272997032640951</v>
      </c>
      <c r="G24" s="811">
        <f t="shared" si="2"/>
        <v>0</v>
      </c>
    </row>
    <row r="25" spans="2:26">
      <c r="B25" s="932" t="s">
        <v>300</v>
      </c>
      <c r="C25" s="401">
        <f>VLOOKUP(B25,'생산 현황'!$B$2:$E$182,2,0)</f>
        <v>70</v>
      </c>
      <c r="D25" s="908">
        <f>VLOOKUP(B25,'생산 현황'!$B$2:$E$182,3,0)</f>
        <v>0</v>
      </c>
      <c r="E25" s="401">
        <f t="shared" si="0"/>
        <v>70</v>
      </c>
      <c r="F25" s="930">
        <f t="shared" si="1"/>
        <v>0.83086053412462912</v>
      </c>
      <c r="G25" s="811">
        <f t="shared" si="2"/>
        <v>0</v>
      </c>
    </row>
    <row r="26" spans="2:26">
      <c r="B26" s="932" t="s">
        <v>145</v>
      </c>
      <c r="C26" s="401">
        <f>VLOOKUP(B26,'생산 현황'!$B$2:$E$182,2,0)</f>
        <v>70</v>
      </c>
      <c r="D26" s="908">
        <f>VLOOKUP(B26,'생산 현황'!$B$2:$E$182,3,0)</f>
        <v>1</v>
      </c>
      <c r="E26" s="401">
        <f t="shared" si="0"/>
        <v>69</v>
      </c>
      <c r="F26" s="930">
        <f t="shared" si="1"/>
        <v>0.81899109792284863</v>
      </c>
      <c r="G26" s="811">
        <f t="shared" si="2"/>
        <v>1.4285714285714286</v>
      </c>
    </row>
    <row r="27" spans="2:26">
      <c r="B27" s="932" t="s">
        <v>579</v>
      </c>
      <c r="C27" s="401">
        <f>VLOOKUP(B27,'생산 현황'!$B$2:$E$182,2,0)</f>
        <v>67</v>
      </c>
      <c r="D27" s="908">
        <f>VLOOKUP(B27,'생산 현황'!$B$2:$E$182,3,0)</f>
        <v>1</v>
      </c>
      <c r="E27" s="401">
        <f t="shared" si="0"/>
        <v>66</v>
      </c>
      <c r="F27" s="930">
        <f t="shared" si="1"/>
        <v>0.78338278931750738</v>
      </c>
      <c r="G27" s="811">
        <f t="shared" si="2"/>
        <v>1.4925373134328359</v>
      </c>
    </row>
    <row r="28" spans="2:26">
      <c r="B28" s="932" t="s">
        <v>137</v>
      </c>
      <c r="C28" s="401">
        <f>VLOOKUP(B28,'생산 현황'!$B$2:$E$182,2,0)</f>
        <v>62</v>
      </c>
      <c r="D28" s="908">
        <f>VLOOKUP(B28,'생산 현황'!$B$2:$E$182,3,0)</f>
        <v>2</v>
      </c>
      <c r="E28" s="401">
        <f t="shared" si="0"/>
        <v>60</v>
      </c>
      <c r="F28" s="930">
        <f t="shared" si="1"/>
        <v>0.71216617210682498</v>
      </c>
      <c r="G28" s="811">
        <f t="shared" si="2"/>
        <v>3.225806451612903</v>
      </c>
    </row>
    <row r="29" spans="2:26">
      <c r="B29" s="932" t="s">
        <v>233</v>
      </c>
      <c r="C29" s="401">
        <f>VLOOKUP(B29,'생산 현황'!$B$2:$E$182,2,0)</f>
        <v>54</v>
      </c>
      <c r="D29" s="908">
        <f>VLOOKUP(B29,'생산 현황'!$B$2:$E$182,3,0)</f>
        <v>2</v>
      </c>
      <c r="E29" s="401">
        <f t="shared" si="0"/>
        <v>52</v>
      </c>
      <c r="F29" s="930">
        <f t="shared" si="1"/>
        <v>0.6172106824925816</v>
      </c>
      <c r="G29" s="811">
        <f t="shared" si="2"/>
        <v>3.7037037037037037</v>
      </c>
    </row>
    <row r="30" spans="2:26">
      <c r="B30" s="932" t="s">
        <v>584</v>
      </c>
      <c r="C30" s="401">
        <f>VLOOKUP(B30,'생산 현황'!$B$2:$E$182,2,0)</f>
        <v>50</v>
      </c>
      <c r="D30" s="908">
        <f>VLOOKUP(B30,'생산 현황'!$B$2:$E$182,3,0)</f>
        <v>0</v>
      </c>
      <c r="E30" s="401">
        <f t="shared" si="0"/>
        <v>50</v>
      </c>
      <c r="F30" s="930">
        <f t="shared" si="1"/>
        <v>0.59347181008902072</v>
      </c>
      <c r="G30" s="811">
        <f t="shared" si="2"/>
        <v>0</v>
      </c>
    </row>
    <row r="31" spans="2:26">
      <c r="B31" s="932" t="s">
        <v>1345</v>
      </c>
      <c r="C31" s="401">
        <f>VLOOKUP(B31,'생산 현황'!$B$2:$E$182,2,0)</f>
        <v>50</v>
      </c>
      <c r="D31" s="908">
        <f>VLOOKUP(B31,'생산 현황'!$B$2:$E$182,3,0)</f>
        <v>0</v>
      </c>
      <c r="E31" s="401">
        <f t="shared" si="0"/>
        <v>50</v>
      </c>
      <c r="F31" s="930">
        <f t="shared" si="1"/>
        <v>0.59347181008902072</v>
      </c>
      <c r="G31" s="811">
        <f t="shared" si="2"/>
        <v>0</v>
      </c>
    </row>
    <row r="32" spans="2:26">
      <c r="B32" s="932" t="s">
        <v>595</v>
      </c>
      <c r="C32" s="401">
        <f>VLOOKUP(B32,'생산 현황'!$B$2:$E$182,2,0)</f>
        <v>49</v>
      </c>
      <c r="D32" s="908">
        <f>VLOOKUP(B32,'생산 현황'!$B$2:$E$182,3,0)</f>
        <v>3</v>
      </c>
      <c r="E32" s="401">
        <f t="shared" si="0"/>
        <v>46</v>
      </c>
      <c r="F32" s="930">
        <f t="shared" si="1"/>
        <v>0.54599406528189909</v>
      </c>
      <c r="G32" s="811">
        <f t="shared" si="2"/>
        <v>6.1224489795918364</v>
      </c>
      <c r="H32" s="833"/>
      <c r="I32" s="833"/>
      <c r="J32" s="833"/>
      <c r="K32" s="833"/>
      <c r="L32" s="833"/>
      <c r="M32" s="833"/>
      <c r="N32" s="833"/>
      <c r="O32" s="833"/>
      <c r="P32" s="833"/>
      <c r="Q32" s="833"/>
      <c r="R32" s="833"/>
      <c r="S32" s="833"/>
      <c r="T32" s="833"/>
      <c r="U32" s="833"/>
      <c r="V32" s="833"/>
      <c r="W32" s="833"/>
      <c r="X32" s="833"/>
      <c r="Y32" s="833"/>
      <c r="Z32" s="833"/>
    </row>
    <row r="33" spans="2:26">
      <c r="B33" s="932" t="s">
        <v>312</v>
      </c>
      <c r="C33" s="401">
        <f>VLOOKUP(B33,'생산 현황'!$B$2:$E$182,2,0)</f>
        <v>46</v>
      </c>
      <c r="D33" s="908">
        <f>VLOOKUP(B33,'생산 현황'!$B$2:$E$182,3,0)</f>
        <v>2</v>
      </c>
      <c r="E33" s="401">
        <f t="shared" si="0"/>
        <v>44</v>
      </c>
      <c r="F33" s="930">
        <f t="shared" si="1"/>
        <v>0.52225519287833833</v>
      </c>
      <c r="G33" s="811">
        <f t="shared" si="2"/>
        <v>4.3478260869565215</v>
      </c>
      <c r="H33" s="833"/>
      <c r="I33" s="833"/>
      <c r="J33" s="833"/>
      <c r="K33" s="833"/>
      <c r="L33" s="833"/>
      <c r="M33" s="833"/>
      <c r="N33" s="833"/>
      <c r="O33" s="833"/>
      <c r="P33" s="833"/>
      <c r="Q33" s="833"/>
      <c r="R33" s="833"/>
      <c r="S33" s="833"/>
      <c r="T33" s="833"/>
      <c r="U33" s="833"/>
      <c r="V33" s="833"/>
      <c r="W33" s="833"/>
      <c r="X33" s="833"/>
      <c r="Y33" s="833"/>
      <c r="Z33" s="833"/>
    </row>
    <row r="34" spans="2:26">
      <c r="B34" s="932" t="s">
        <v>280</v>
      </c>
      <c r="C34" s="401">
        <f>VLOOKUP(B34,'생산 현황'!$B$2:$E$182,2,0)</f>
        <v>44</v>
      </c>
      <c r="D34" s="908">
        <f>VLOOKUP(B34,'생산 현황'!$B$2:$E$182,3,0)</f>
        <v>0</v>
      </c>
      <c r="E34" s="401">
        <f t="shared" ref="E34:E65" si="3">C34-D34</f>
        <v>44</v>
      </c>
      <c r="F34" s="930">
        <f t="shared" ref="F34:F65" si="4">IFERROR(E34*100/$K$2,"0")</f>
        <v>0.52225519287833833</v>
      </c>
      <c r="G34" s="811">
        <f t="shared" ref="G34:G65" si="5">IFERROR(D34*100/C34,"0")</f>
        <v>0</v>
      </c>
      <c r="H34" s="833"/>
      <c r="I34" s="833"/>
      <c r="J34" s="833"/>
      <c r="K34" s="833"/>
      <c r="L34" s="833"/>
      <c r="M34" s="833"/>
      <c r="N34" s="833"/>
      <c r="O34" s="833"/>
      <c r="P34" s="833"/>
      <c r="Q34" s="833"/>
      <c r="R34" s="833"/>
      <c r="S34" s="833"/>
      <c r="T34" s="833"/>
      <c r="U34" s="833"/>
      <c r="V34" s="833"/>
      <c r="W34" s="833"/>
      <c r="X34" s="833"/>
      <c r="Y34" s="833"/>
      <c r="Z34" s="833"/>
    </row>
    <row r="35" spans="2:26">
      <c r="B35" s="932" t="s">
        <v>221</v>
      </c>
      <c r="C35" s="401">
        <f>VLOOKUP(B35,'생산 현황'!$B$2:$E$182,2,0)</f>
        <v>40</v>
      </c>
      <c r="D35" s="908">
        <f>VLOOKUP(B35,'생산 현황'!$B$2:$E$182,3,0)</f>
        <v>0</v>
      </c>
      <c r="E35" s="401">
        <f t="shared" si="3"/>
        <v>40</v>
      </c>
      <c r="F35" s="930">
        <f t="shared" si="4"/>
        <v>0.47477744807121663</v>
      </c>
      <c r="G35" s="811">
        <f t="shared" si="5"/>
        <v>0</v>
      </c>
      <c r="H35" s="833"/>
      <c r="I35" s="833"/>
      <c r="J35" s="833"/>
      <c r="K35" s="833"/>
      <c r="L35" s="833"/>
      <c r="M35" s="833"/>
      <c r="N35" s="833"/>
      <c r="O35" s="833"/>
      <c r="P35" s="833"/>
      <c r="Q35" s="833"/>
      <c r="R35" s="833"/>
      <c r="S35" s="833"/>
      <c r="T35" s="833"/>
      <c r="U35" s="833"/>
      <c r="V35" s="833"/>
      <c r="W35" s="833"/>
      <c r="X35" s="833"/>
      <c r="Y35" s="833"/>
      <c r="Z35" s="833"/>
    </row>
    <row r="36" spans="2:26">
      <c r="B36" s="932" t="s">
        <v>585</v>
      </c>
      <c r="C36" s="401">
        <f>VLOOKUP(B36,'생산 현황'!$B$2:$E$182,2,0)</f>
        <v>40</v>
      </c>
      <c r="D36" s="908">
        <f>VLOOKUP(B36,'생산 현황'!$B$2:$E$182,3,0)</f>
        <v>0</v>
      </c>
      <c r="E36" s="401">
        <f t="shared" si="3"/>
        <v>40</v>
      </c>
      <c r="F36" s="930">
        <f t="shared" si="4"/>
        <v>0.47477744807121663</v>
      </c>
      <c r="G36" s="811">
        <f t="shared" si="5"/>
        <v>0</v>
      </c>
      <c r="H36" s="833"/>
      <c r="I36" s="833"/>
      <c r="J36" s="833"/>
      <c r="K36" s="833"/>
      <c r="L36" s="833"/>
      <c r="M36" s="833"/>
      <c r="N36" s="833"/>
      <c r="O36" s="833"/>
      <c r="P36" s="833"/>
      <c r="Q36" s="833"/>
      <c r="R36" s="833"/>
      <c r="S36" s="833"/>
      <c r="T36" s="833"/>
      <c r="U36" s="833"/>
      <c r="V36" s="833"/>
      <c r="W36" s="833"/>
      <c r="X36" s="833"/>
      <c r="Y36" s="833"/>
      <c r="Z36" s="833"/>
    </row>
    <row r="37" spans="2:26">
      <c r="B37" s="932" t="s">
        <v>592</v>
      </c>
      <c r="C37" s="401">
        <f>VLOOKUP(B37,'생산 현황'!$B$2:$E$182,2,0)</f>
        <v>42</v>
      </c>
      <c r="D37" s="908">
        <f>VLOOKUP(B37,'생산 현황'!$B$2:$E$182,3,0)</f>
        <v>2</v>
      </c>
      <c r="E37" s="401">
        <f t="shared" si="3"/>
        <v>40</v>
      </c>
      <c r="F37" s="930">
        <f t="shared" si="4"/>
        <v>0.47477744807121663</v>
      </c>
      <c r="G37" s="811">
        <f t="shared" si="5"/>
        <v>4.7619047619047619</v>
      </c>
      <c r="H37" s="833"/>
      <c r="I37" s="833"/>
      <c r="J37" s="833"/>
      <c r="K37" s="833"/>
      <c r="L37" s="833"/>
      <c r="M37" s="833"/>
      <c r="N37" s="833"/>
      <c r="O37" s="833"/>
      <c r="P37" s="833"/>
      <c r="Q37" s="833"/>
      <c r="R37" s="833"/>
      <c r="S37" s="833"/>
      <c r="T37" s="833"/>
      <c r="U37" s="833"/>
      <c r="V37" s="833"/>
      <c r="W37" s="833"/>
      <c r="X37" s="833"/>
      <c r="Y37" s="833"/>
      <c r="Z37" s="833"/>
    </row>
    <row r="38" spans="2:26">
      <c r="B38" s="932" t="s">
        <v>132</v>
      </c>
      <c r="C38" s="401">
        <f>VLOOKUP(B38,'생산 현황'!$B$2:$E$182,2,0)</f>
        <v>38</v>
      </c>
      <c r="D38" s="908">
        <f>VLOOKUP(B38,'생산 현황'!$B$2:$E$182,3,0)</f>
        <v>0</v>
      </c>
      <c r="E38" s="401">
        <f t="shared" si="3"/>
        <v>38</v>
      </c>
      <c r="F38" s="930">
        <f t="shared" si="4"/>
        <v>0.45103857566765576</v>
      </c>
      <c r="G38" s="811">
        <f t="shared" si="5"/>
        <v>0</v>
      </c>
      <c r="H38" s="833"/>
      <c r="I38" s="833"/>
      <c r="J38" s="833"/>
      <c r="K38" s="833"/>
      <c r="L38" s="833"/>
      <c r="M38" s="833"/>
      <c r="N38" s="833"/>
      <c r="O38" s="833"/>
      <c r="P38" s="833"/>
      <c r="Q38" s="833"/>
      <c r="R38" s="833"/>
      <c r="S38" s="833"/>
      <c r="T38" s="833"/>
      <c r="U38" s="833"/>
      <c r="V38" s="833"/>
      <c r="W38" s="833"/>
      <c r="X38" s="833"/>
      <c r="Y38" s="833"/>
      <c r="Z38" s="833"/>
    </row>
    <row r="39" spans="2:26">
      <c r="B39" s="932" t="s">
        <v>586</v>
      </c>
      <c r="C39" s="401">
        <f>VLOOKUP(B39,'생산 현황'!$B$2:$E$182,2,0)</f>
        <v>37</v>
      </c>
      <c r="D39" s="908">
        <f>VLOOKUP(B39,'생산 현황'!$B$2:$E$182,3,0)</f>
        <v>2</v>
      </c>
      <c r="E39" s="401">
        <f t="shared" si="3"/>
        <v>35</v>
      </c>
      <c r="F39" s="930">
        <f t="shared" si="4"/>
        <v>0.41543026706231456</v>
      </c>
      <c r="G39" s="811">
        <f t="shared" si="5"/>
        <v>5.4054054054054053</v>
      </c>
      <c r="H39" s="833"/>
      <c r="I39" s="833"/>
      <c r="J39" s="833"/>
      <c r="K39" s="833"/>
      <c r="L39" s="833"/>
      <c r="M39" s="833"/>
      <c r="N39" s="833"/>
      <c r="O39" s="833"/>
      <c r="P39" s="833"/>
      <c r="Q39" s="833"/>
      <c r="R39" s="833"/>
      <c r="S39" s="833"/>
      <c r="T39" s="833"/>
      <c r="U39" s="833"/>
      <c r="V39" s="833"/>
      <c r="W39" s="833"/>
      <c r="X39" s="833"/>
      <c r="Y39" s="833"/>
      <c r="Z39" s="833"/>
    </row>
    <row r="40" spans="2:26">
      <c r="B40" s="932" t="s">
        <v>855</v>
      </c>
      <c r="C40" s="401">
        <f>VLOOKUP(B40,'생산 현황'!$B$2:$E$182,2,0)</f>
        <v>35</v>
      </c>
      <c r="D40" s="908">
        <f>VLOOKUP(B40,'생산 현황'!$B$2:$E$182,3,0)</f>
        <v>0</v>
      </c>
      <c r="E40" s="401">
        <f t="shared" si="3"/>
        <v>35</v>
      </c>
      <c r="F40" s="930">
        <f t="shared" si="4"/>
        <v>0.41543026706231456</v>
      </c>
      <c r="G40" s="811">
        <f t="shared" si="5"/>
        <v>0</v>
      </c>
      <c r="H40" s="833"/>
      <c r="I40" s="833"/>
      <c r="J40" s="833"/>
      <c r="K40" s="833"/>
      <c r="L40" s="833"/>
      <c r="M40" s="833"/>
      <c r="N40" s="833"/>
      <c r="O40" s="833"/>
      <c r="P40" s="833"/>
      <c r="Q40" s="833"/>
      <c r="R40" s="833"/>
      <c r="S40" s="833"/>
      <c r="T40" s="833"/>
      <c r="U40" s="833"/>
      <c r="V40" s="833"/>
      <c r="W40" s="833"/>
      <c r="X40" s="833"/>
      <c r="Y40" s="833"/>
      <c r="Z40" s="833"/>
    </row>
    <row r="41" spans="2:26">
      <c r="B41" s="932" t="s">
        <v>144</v>
      </c>
      <c r="C41" s="401">
        <f>VLOOKUP(B41,'생산 현황'!$B$2:$E$182,2,0)</f>
        <v>34</v>
      </c>
      <c r="D41" s="908">
        <f>VLOOKUP(B41,'생산 현황'!$B$2:$E$182,3,0)</f>
        <v>2</v>
      </c>
      <c r="E41" s="401">
        <f t="shared" si="3"/>
        <v>32</v>
      </c>
      <c r="F41" s="930">
        <f t="shared" si="4"/>
        <v>0.37982195845697331</v>
      </c>
      <c r="G41" s="811">
        <f t="shared" si="5"/>
        <v>5.882352941176471</v>
      </c>
      <c r="H41" s="833"/>
      <c r="I41" s="833"/>
      <c r="J41" s="833"/>
      <c r="K41" s="833"/>
      <c r="L41" s="833"/>
      <c r="M41" s="833"/>
      <c r="N41" s="833"/>
      <c r="O41" s="833"/>
      <c r="P41" s="833"/>
      <c r="Q41" s="833"/>
      <c r="R41" s="833"/>
      <c r="S41" s="833"/>
      <c r="T41" s="833"/>
      <c r="U41" s="833"/>
      <c r="V41" s="833"/>
      <c r="W41" s="833"/>
      <c r="X41" s="833"/>
      <c r="Y41" s="833"/>
      <c r="Z41" s="833"/>
    </row>
    <row r="42" spans="2:26">
      <c r="B42" s="932" t="s">
        <v>291</v>
      </c>
      <c r="C42" s="401">
        <f>VLOOKUP(B42,'생산 현황'!$B$2:$E$182,2,0)</f>
        <v>33</v>
      </c>
      <c r="D42" s="908">
        <f>VLOOKUP(B42,'생산 현황'!$B$2:$E$182,3,0)</f>
        <v>2</v>
      </c>
      <c r="E42" s="401">
        <f t="shared" si="3"/>
        <v>31</v>
      </c>
      <c r="F42" s="930">
        <f t="shared" si="4"/>
        <v>0.36795252225519287</v>
      </c>
      <c r="G42" s="811">
        <f t="shared" si="5"/>
        <v>6.0606060606060606</v>
      </c>
      <c r="H42" s="833"/>
      <c r="I42" s="833"/>
      <c r="J42" s="833"/>
      <c r="K42" s="833"/>
      <c r="L42" s="833"/>
      <c r="M42" s="833"/>
      <c r="N42" s="833"/>
      <c r="O42" s="833"/>
      <c r="P42" s="833"/>
      <c r="Q42" s="833"/>
      <c r="R42" s="833"/>
      <c r="S42" s="833"/>
      <c r="T42" s="833"/>
      <c r="U42" s="833"/>
      <c r="V42" s="833"/>
      <c r="W42" s="833"/>
      <c r="X42" s="833"/>
      <c r="Y42" s="833"/>
      <c r="Z42" s="833"/>
    </row>
    <row r="43" spans="2:26">
      <c r="B43" s="932" t="s">
        <v>1024</v>
      </c>
      <c r="C43" s="401">
        <f>VLOOKUP(B43,'생산 현황'!$B$2:$E$182,2,0)</f>
        <v>30</v>
      </c>
      <c r="D43" s="908">
        <f>VLOOKUP(B43,'생산 현황'!$B$2:$E$182,3,0)</f>
        <v>0</v>
      </c>
      <c r="E43" s="401">
        <f t="shared" si="3"/>
        <v>30</v>
      </c>
      <c r="F43" s="930">
        <f t="shared" si="4"/>
        <v>0.35608308605341249</v>
      </c>
      <c r="G43" s="811">
        <f t="shared" si="5"/>
        <v>0</v>
      </c>
      <c r="H43" s="833"/>
      <c r="I43" s="833"/>
      <c r="J43" s="833"/>
      <c r="K43" s="833"/>
      <c r="L43" s="833"/>
      <c r="M43" s="833"/>
      <c r="N43" s="833"/>
      <c r="O43" s="833"/>
      <c r="P43" s="833"/>
      <c r="Q43" s="833"/>
      <c r="R43" s="833"/>
      <c r="S43" s="833"/>
      <c r="T43" s="833"/>
      <c r="U43" s="833"/>
      <c r="V43" s="833"/>
      <c r="W43" s="833"/>
      <c r="X43" s="833"/>
      <c r="Y43" s="833"/>
      <c r="Z43" s="833"/>
    </row>
    <row r="44" spans="2:26">
      <c r="B44" s="932" t="s">
        <v>147</v>
      </c>
      <c r="C44" s="401">
        <f>VLOOKUP(B44,'생산 현황'!$B$2:$E$182,2,0)</f>
        <v>31</v>
      </c>
      <c r="D44" s="908">
        <f>VLOOKUP(B44,'생산 현황'!$B$2:$E$182,3,0)</f>
        <v>1</v>
      </c>
      <c r="E44" s="401">
        <f t="shared" si="3"/>
        <v>30</v>
      </c>
      <c r="F44" s="930">
        <f t="shared" si="4"/>
        <v>0.35608308605341249</v>
      </c>
      <c r="G44" s="811">
        <f t="shared" si="5"/>
        <v>3.225806451612903</v>
      </c>
      <c r="H44" s="833"/>
      <c r="I44" s="833"/>
      <c r="J44" s="833"/>
      <c r="K44" s="833"/>
      <c r="L44" s="833"/>
      <c r="M44" s="833"/>
      <c r="N44" s="833"/>
      <c r="O44" s="833"/>
      <c r="P44" s="833"/>
      <c r="Q44" s="833"/>
      <c r="R44" s="833"/>
      <c r="S44" s="833"/>
      <c r="T44" s="833"/>
      <c r="U44" s="833"/>
      <c r="V44" s="833"/>
      <c r="W44" s="833"/>
      <c r="X44" s="833"/>
      <c r="Y44" s="833"/>
      <c r="Z44" s="833"/>
    </row>
    <row r="45" spans="2:26">
      <c r="B45" s="932" t="s">
        <v>1366</v>
      </c>
      <c r="C45" s="401">
        <f>VLOOKUP(B45,'생산 현황'!$B$2:$E$182,2,0)</f>
        <v>30</v>
      </c>
      <c r="D45" s="908">
        <f>VLOOKUP(B45,'생산 현황'!$B$2:$E$182,3,0)</f>
        <v>0</v>
      </c>
      <c r="E45" s="401">
        <f t="shared" si="3"/>
        <v>30</v>
      </c>
      <c r="F45" s="930">
        <f t="shared" si="4"/>
        <v>0.35608308605341249</v>
      </c>
      <c r="G45" s="811">
        <f t="shared" si="5"/>
        <v>0</v>
      </c>
      <c r="H45" s="833"/>
      <c r="I45" s="833"/>
      <c r="J45" s="833"/>
      <c r="K45" s="833"/>
      <c r="L45" s="833"/>
      <c r="M45" s="833"/>
      <c r="N45" s="833"/>
      <c r="O45" s="833"/>
      <c r="P45" s="833"/>
      <c r="Q45" s="833"/>
      <c r="R45" s="833"/>
      <c r="S45" s="833"/>
      <c r="T45" s="833"/>
      <c r="U45" s="833"/>
      <c r="V45" s="833"/>
      <c r="W45" s="833"/>
      <c r="X45" s="833"/>
      <c r="Y45" s="833"/>
      <c r="Z45" s="833"/>
    </row>
    <row r="46" spans="2:26">
      <c r="B46" s="932" t="s">
        <v>301</v>
      </c>
      <c r="C46" s="401">
        <f>VLOOKUP(B46,'생산 현황'!$B$2:$E$182,2,0)</f>
        <v>30</v>
      </c>
      <c r="D46" s="908">
        <f>VLOOKUP(B46,'생산 현황'!$B$2:$E$182,3,0)</f>
        <v>0</v>
      </c>
      <c r="E46" s="401">
        <f t="shared" si="3"/>
        <v>30</v>
      </c>
      <c r="F46" s="930">
        <f t="shared" si="4"/>
        <v>0.35608308605341249</v>
      </c>
      <c r="G46" s="811">
        <f t="shared" si="5"/>
        <v>0</v>
      </c>
      <c r="H46" s="833"/>
      <c r="I46" s="833"/>
      <c r="J46" s="833"/>
      <c r="K46" s="833"/>
      <c r="L46" s="833"/>
      <c r="M46" s="833"/>
      <c r="N46" s="833"/>
      <c r="O46" s="833"/>
      <c r="P46" s="833"/>
      <c r="Q46" s="833"/>
      <c r="R46" s="833"/>
      <c r="S46" s="833"/>
      <c r="T46" s="833"/>
      <c r="U46" s="833"/>
      <c r="V46" s="833"/>
      <c r="W46" s="833"/>
      <c r="X46" s="833"/>
      <c r="Y46" s="833"/>
      <c r="Z46" s="833"/>
    </row>
    <row r="47" spans="2:26">
      <c r="B47" s="932" t="s">
        <v>1023</v>
      </c>
      <c r="C47" s="401">
        <f>VLOOKUP(B47,'생산 현황'!$B$2:$E$182,2,0)</f>
        <v>30</v>
      </c>
      <c r="D47" s="908">
        <f>VLOOKUP(B47,'생산 현황'!$B$2:$E$182,3,0)</f>
        <v>1</v>
      </c>
      <c r="E47" s="401">
        <f t="shared" si="3"/>
        <v>29</v>
      </c>
      <c r="F47" s="930">
        <f t="shared" si="4"/>
        <v>0.34421364985163205</v>
      </c>
      <c r="G47" s="811">
        <f t="shared" si="5"/>
        <v>3.3333333333333335</v>
      </c>
      <c r="H47" s="833"/>
      <c r="I47" s="833"/>
      <c r="J47" s="833"/>
      <c r="K47" s="833"/>
      <c r="L47" s="833"/>
      <c r="M47" s="833"/>
      <c r="N47" s="833"/>
      <c r="O47" s="833"/>
      <c r="P47" s="833"/>
      <c r="Q47" s="833"/>
      <c r="R47" s="833"/>
      <c r="S47" s="833"/>
      <c r="T47" s="833"/>
      <c r="U47" s="833"/>
      <c r="V47" s="833"/>
      <c r="W47" s="833"/>
      <c r="X47" s="833"/>
      <c r="Y47" s="833"/>
      <c r="Z47" s="833"/>
    </row>
    <row r="48" spans="2:26">
      <c r="B48" s="932" t="s">
        <v>594</v>
      </c>
      <c r="C48" s="401">
        <f>VLOOKUP(B48,'생산 현황'!$B$2:$E$182,2,0)</f>
        <v>25</v>
      </c>
      <c r="D48" s="908">
        <f>VLOOKUP(B48,'생산 현황'!$B$2:$E$182,3,0)</f>
        <v>1</v>
      </c>
      <c r="E48" s="401">
        <f t="shared" si="3"/>
        <v>24</v>
      </c>
      <c r="F48" s="930">
        <f t="shared" si="4"/>
        <v>0.28486646884272998</v>
      </c>
      <c r="G48" s="811">
        <f t="shared" si="5"/>
        <v>4</v>
      </c>
      <c r="H48" s="833"/>
      <c r="I48" s="833"/>
      <c r="J48" s="833"/>
      <c r="K48" s="833"/>
      <c r="L48" s="833"/>
      <c r="M48" s="833"/>
      <c r="N48" s="833"/>
      <c r="O48" s="833"/>
      <c r="P48" s="833"/>
      <c r="Q48" s="833"/>
      <c r="R48" s="833"/>
      <c r="S48" s="833"/>
      <c r="T48" s="833"/>
      <c r="U48" s="833"/>
      <c r="V48" s="833"/>
      <c r="W48" s="833"/>
      <c r="X48" s="833"/>
      <c r="Y48" s="833"/>
      <c r="Z48" s="833"/>
    </row>
    <row r="49" spans="2:26">
      <c r="B49" s="932" t="s">
        <v>1263</v>
      </c>
      <c r="C49" s="401">
        <f>VLOOKUP(B49,'생산 현황'!$B$2:$E$182,2,0)</f>
        <v>23</v>
      </c>
      <c r="D49" s="908">
        <f>VLOOKUP(B49,'생산 현황'!$B$2:$E$182,3,0)</f>
        <v>0</v>
      </c>
      <c r="E49" s="401">
        <f t="shared" si="3"/>
        <v>23</v>
      </c>
      <c r="F49" s="930">
        <f t="shared" si="4"/>
        <v>0.27299703264094954</v>
      </c>
      <c r="G49" s="811">
        <f t="shared" si="5"/>
        <v>0</v>
      </c>
      <c r="H49" s="833"/>
      <c r="I49" s="833"/>
      <c r="J49" s="833"/>
      <c r="K49" s="833"/>
      <c r="L49" s="833"/>
      <c r="M49" s="833"/>
      <c r="N49" s="833"/>
      <c r="O49" s="833"/>
      <c r="P49" s="833"/>
      <c r="Q49" s="833"/>
      <c r="R49" s="833"/>
      <c r="S49" s="833"/>
      <c r="T49" s="833"/>
      <c r="U49" s="833"/>
      <c r="V49" s="833"/>
      <c r="W49" s="833"/>
      <c r="X49" s="833"/>
      <c r="Y49" s="833"/>
      <c r="Z49" s="833"/>
    </row>
    <row r="50" spans="2:26">
      <c r="B50" s="932" t="s">
        <v>146</v>
      </c>
      <c r="C50" s="401">
        <f>VLOOKUP(B50,'생산 현황'!$B$2:$E$182,2,0)</f>
        <v>21</v>
      </c>
      <c r="D50" s="908">
        <f>VLOOKUP(B50,'생산 현황'!$B$2:$E$182,3,0)</f>
        <v>0</v>
      </c>
      <c r="E50" s="401">
        <f t="shared" si="3"/>
        <v>21</v>
      </c>
      <c r="F50" s="930">
        <f t="shared" si="4"/>
        <v>0.24925816023738873</v>
      </c>
      <c r="G50" s="811">
        <f t="shared" si="5"/>
        <v>0</v>
      </c>
      <c r="H50" s="833"/>
      <c r="I50" s="833"/>
      <c r="J50" s="833"/>
      <c r="K50" s="833"/>
      <c r="L50" s="833"/>
      <c r="M50" s="833"/>
      <c r="N50" s="833"/>
      <c r="O50" s="833"/>
      <c r="P50" s="833"/>
      <c r="Q50" s="833"/>
      <c r="R50" s="833"/>
      <c r="S50" s="833"/>
      <c r="T50" s="833"/>
      <c r="U50" s="833"/>
      <c r="V50" s="833"/>
      <c r="W50" s="833"/>
      <c r="X50" s="833"/>
      <c r="Y50" s="833"/>
      <c r="Z50" s="833"/>
    </row>
    <row r="51" spans="2:26">
      <c r="B51" s="931" t="s">
        <v>222</v>
      </c>
      <c r="C51" s="401">
        <f>VLOOKUP(B51,'생산 현황'!$B$2:$E$182,2,0)</f>
        <v>20</v>
      </c>
      <c r="D51" s="908">
        <f>VLOOKUP(B51,'생산 현황'!$B$2:$E$182,3,0)</f>
        <v>0</v>
      </c>
      <c r="E51" s="401">
        <f t="shared" si="3"/>
        <v>20</v>
      </c>
      <c r="F51" s="930">
        <f t="shared" si="4"/>
        <v>0.23738872403560832</v>
      </c>
      <c r="G51" s="811">
        <f t="shared" si="5"/>
        <v>0</v>
      </c>
      <c r="H51" s="833"/>
      <c r="I51" s="833"/>
      <c r="J51" s="833"/>
      <c r="K51" s="833"/>
      <c r="L51" s="833"/>
      <c r="M51" s="833"/>
      <c r="N51" s="833"/>
      <c r="O51" s="833"/>
      <c r="P51" s="833"/>
      <c r="Q51" s="833"/>
      <c r="R51" s="833"/>
      <c r="S51" s="833"/>
      <c r="T51" s="833"/>
      <c r="U51" s="833"/>
      <c r="V51" s="833"/>
      <c r="W51" s="833"/>
      <c r="X51" s="833"/>
      <c r="Y51" s="833"/>
      <c r="Z51" s="833"/>
    </row>
    <row r="52" spans="2:26">
      <c r="B52" s="932" t="s">
        <v>310</v>
      </c>
      <c r="C52" s="401">
        <f>VLOOKUP(B52,'생산 현황'!$B$2:$E$182,2,0)</f>
        <v>22</v>
      </c>
      <c r="D52" s="908">
        <f>VLOOKUP(B52,'생산 현황'!$B$2:$E$182,3,0)</f>
        <v>2</v>
      </c>
      <c r="E52" s="401">
        <f t="shared" si="3"/>
        <v>20</v>
      </c>
      <c r="F52" s="930">
        <f t="shared" si="4"/>
        <v>0.23738872403560832</v>
      </c>
      <c r="G52" s="811">
        <f t="shared" si="5"/>
        <v>9.0909090909090917</v>
      </c>
      <c r="H52" s="833"/>
      <c r="I52" s="833"/>
      <c r="J52" s="833"/>
      <c r="K52" s="833"/>
      <c r="L52" s="833"/>
      <c r="M52" s="833"/>
      <c r="N52" s="833"/>
      <c r="O52" s="833"/>
      <c r="P52" s="833"/>
      <c r="Q52" s="833"/>
      <c r="R52" s="833"/>
      <c r="S52" s="833"/>
      <c r="T52" s="833"/>
      <c r="U52" s="833"/>
      <c r="V52" s="833"/>
      <c r="W52" s="833"/>
      <c r="X52" s="833"/>
      <c r="Y52" s="833"/>
      <c r="Z52" s="833"/>
    </row>
    <row r="53" spans="2:26">
      <c r="B53" s="932" t="s">
        <v>136</v>
      </c>
      <c r="C53" s="401">
        <f>VLOOKUP(B53,'생산 현황'!$B$2:$E$182,2,0)</f>
        <v>20</v>
      </c>
      <c r="D53" s="908">
        <f>VLOOKUP(B53,'생산 현황'!$B$2:$E$182,3,0)</f>
        <v>0</v>
      </c>
      <c r="E53" s="401">
        <f t="shared" si="3"/>
        <v>20</v>
      </c>
      <c r="F53" s="930">
        <f t="shared" si="4"/>
        <v>0.23738872403560832</v>
      </c>
      <c r="G53" s="811">
        <f t="shared" si="5"/>
        <v>0</v>
      </c>
      <c r="H53" s="833"/>
      <c r="I53" s="833"/>
      <c r="J53" s="833"/>
      <c r="K53" s="833"/>
      <c r="L53" s="833"/>
      <c r="M53" s="833"/>
      <c r="N53" s="833"/>
      <c r="O53" s="833"/>
      <c r="P53" s="833"/>
      <c r="Q53" s="833"/>
      <c r="R53" s="833"/>
      <c r="S53" s="833"/>
      <c r="T53" s="833"/>
      <c r="U53" s="833"/>
      <c r="V53" s="833"/>
      <c r="W53" s="833"/>
      <c r="X53" s="833"/>
      <c r="Y53" s="833"/>
      <c r="Z53" s="833"/>
    </row>
    <row r="54" spans="2:26">
      <c r="B54" s="932" t="s">
        <v>590</v>
      </c>
      <c r="C54" s="401">
        <f>VLOOKUP(B54,'생산 현황'!$B$2:$E$182,2,0)</f>
        <v>22</v>
      </c>
      <c r="D54" s="908">
        <f>VLOOKUP(B54,'생산 현황'!$B$2:$E$182,3,0)</f>
        <v>2</v>
      </c>
      <c r="E54" s="401">
        <f t="shared" si="3"/>
        <v>20</v>
      </c>
      <c r="F54" s="930">
        <f t="shared" si="4"/>
        <v>0.23738872403560832</v>
      </c>
      <c r="G54" s="811">
        <f t="shared" si="5"/>
        <v>9.0909090909090917</v>
      </c>
      <c r="H54" s="833"/>
      <c r="I54" s="833"/>
      <c r="J54" s="833"/>
      <c r="K54" s="833"/>
      <c r="L54" s="833"/>
      <c r="M54" s="833"/>
      <c r="N54" s="833"/>
      <c r="O54" s="833"/>
      <c r="P54" s="833"/>
      <c r="Q54" s="833"/>
      <c r="R54" s="833"/>
      <c r="S54" s="833"/>
      <c r="T54" s="833"/>
      <c r="U54" s="833"/>
      <c r="V54" s="833"/>
      <c r="W54" s="833"/>
      <c r="X54" s="833"/>
      <c r="Y54" s="833"/>
      <c r="Z54" s="833"/>
    </row>
    <row r="55" spans="2:26">
      <c r="B55" s="932" t="s">
        <v>591</v>
      </c>
      <c r="C55" s="401">
        <f>VLOOKUP(B55,'생산 현황'!$B$2:$E$182,2,0)</f>
        <v>20</v>
      </c>
      <c r="D55" s="908">
        <f>VLOOKUP(B55,'생산 현황'!$B$2:$E$182,3,0)</f>
        <v>0</v>
      </c>
      <c r="E55" s="401">
        <f t="shared" si="3"/>
        <v>20</v>
      </c>
      <c r="F55" s="930">
        <f t="shared" si="4"/>
        <v>0.23738872403560832</v>
      </c>
      <c r="G55" s="811">
        <f t="shared" si="5"/>
        <v>0</v>
      </c>
    </row>
    <row r="56" spans="2:26">
      <c r="B56" s="932" t="s">
        <v>588</v>
      </c>
      <c r="C56" s="401">
        <f>VLOOKUP(B56,'생산 현황'!$B$2:$E$182,2,0)</f>
        <v>20</v>
      </c>
      <c r="D56" s="908">
        <f>VLOOKUP(B56,'생산 현황'!$B$2:$E$182,3,0)</f>
        <v>0</v>
      </c>
      <c r="E56" s="401">
        <f t="shared" si="3"/>
        <v>20</v>
      </c>
      <c r="F56" s="930">
        <f t="shared" si="4"/>
        <v>0.23738872403560832</v>
      </c>
      <c r="G56" s="811">
        <f t="shared" si="5"/>
        <v>0</v>
      </c>
    </row>
    <row r="57" spans="2:26">
      <c r="B57" s="932" t="s">
        <v>314</v>
      </c>
      <c r="C57" s="401">
        <f>VLOOKUP(B57,'생산 현황'!$B$2:$E$182,2,0)</f>
        <v>20</v>
      </c>
      <c r="D57" s="908">
        <f>VLOOKUP(B57,'생산 현황'!$B$2:$E$182,3,0)</f>
        <v>0</v>
      </c>
      <c r="E57" s="401">
        <f t="shared" si="3"/>
        <v>20</v>
      </c>
      <c r="F57" s="930">
        <f t="shared" si="4"/>
        <v>0.23738872403560832</v>
      </c>
      <c r="G57" s="811">
        <f t="shared" si="5"/>
        <v>0</v>
      </c>
    </row>
    <row r="58" spans="2:26">
      <c r="B58" s="932" t="s">
        <v>130</v>
      </c>
      <c r="C58" s="401">
        <f>VLOOKUP(B58,'생산 현황'!$B$2:$E$182,2,0)</f>
        <v>19</v>
      </c>
      <c r="D58" s="908">
        <f>VLOOKUP(B58,'생산 현황'!$B$2:$E$182,3,0)</f>
        <v>0</v>
      </c>
      <c r="E58" s="401">
        <f t="shared" si="3"/>
        <v>19</v>
      </c>
      <c r="F58" s="930">
        <f t="shared" si="4"/>
        <v>0.22551928783382788</v>
      </c>
      <c r="G58" s="811">
        <f t="shared" si="5"/>
        <v>0</v>
      </c>
    </row>
    <row r="59" spans="2:26">
      <c r="B59" s="932" t="s">
        <v>131</v>
      </c>
      <c r="C59" s="401">
        <f>VLOOKUP(B59,'생산 현황'!$B$2:$E$182,2,0)</f>
        <v>19</v>
      </c>
      <c r="D59" s="908">
        <f>VLOOKUP(B59,'생산 현황'!$B$2:$E$182,3,0)</f>
        <v>2</v>
      </c>
      <c r="E59" s="401">
        <f t="shared" si="3"/>
        <v>17</v>
      </c>
      <c r="F59" s="930">
        <f t="shared" si="4"/>
        <v>0.20178041543026706</v>
      </c>
      <c r="G59" s="811">
        <f t="shared" si="5"/>
        <v>10.526315789473685</v>
      </c>
    </row>
    <row r="60" spans="2:26">
      <c r="B60" s="932" t="s">
        <v>286</v>
      </c>
      <c r="C60" s="401">
        <f>VLOOKUP(B60,'생산 현황'!$B$2:$E$182,2,0)</f>
        <v>15</v>
      </c>
      <c r="D60" s="908">
        <f>VLOOKUP(B60,'생산 현황'!$B$2:$E$182,3,0)</f>
        <v>0</v>
      </c>
      <c r="E60" s="401">
        <f t="shared" si="3"/>
        <v>15</v>
      </c>
      <c r="F60" s="930">
        <f t="shared" si="4"/>
        <v>0.17804154302670624</v>
      </c>
      <c r="G60" s="811">
        <f t="shared" si="5"/>
        <v>0</v>
      </c>
    </row>
    <row r="61" spans="2:26">
      <c r="B61" s="932" t="s">
        <v>288</v>
      </c>
      <c r="C61" s="401">
        <f>VLOOKUP(B61,'생산 현황'!$B$2:$E$182,2,0)</f>
        <v>18</v>
      </c>
      <c r="D61" s="908">
        <f>VLOOKUP(B61,'생산 현황'!$B$2:$E$182,3,0)</f>
        <v>3</v>
      </c>
      <c r="E61" s="401">
        <f t="shared" si="3"/>
        <v>15</v>
      </c>
      <c r="F61" s="930">
        <f t="shared" si="4"/>
        <v>0.17804154302670624</v>
      </c>
      <c r="G61" s="811">
        <f t="shared" si="5"/>
        <v>16.666666666666668</v>
      </c>
    </row>
    <row r="62" spans="2:26">
      <c r="B62" s="932" t="s">
        <v>127</v>
      </c>
      <c r="C62" s="401">
        <f>VLOOKUP(B62,'생산 현황'!$B$2:$E$182,2,0)</f>
        <v>17</v>
      </c>
      <c r="D62" s="908">
        <f>VLOOKUP(B62,'생산 현황'!$B$2:$E$182,3,0)</f>
        <v>2</v>
      </c>
      <c r="E62" s="401">
        <f t="shared" si="3"/>
        <v>15</v>
      </c>
      <c r="F62" s="930">
        <f t="shared" si="4"/>
        <v>0.17804154302670624</v>
      </c>
      <c r="G62" s="811">
        <f t="shared" si="5"/>
        <v>11.764705882352942</v>
      </c>
    </row>
    <row r="63" spans="2:26">
      <c r="B63" s="932" t="s">
        <v>315</v>
      </c>
      <c r="C63" s="401">
        <f>VLOOKUP(B63,'생산 현황'!$B$2:$E$182,2,0)</f>
        <v>16</v>
      </c>
      <c r="D63" s="908">
        <f>VLOOKUP(B63,'생산 현황'!$B$2:$E$182,3,0)</f>
        <v>1</v>
      </c>
      <c r="E63" s="401">
        <f t="shared" si="3"/>
        <v>15</v>
      </c>
      <c r="F63" s="930">
        <f t="shared" si="4"/>
        <v>0.17804154302670624</v>
      </c>
      <c r="G63" s="811">
        <f t="shared" si="5"/>
        <v>6.25</v>
      </c>
    </row>
    <row r="64" spans="2:26">
      <c r="B64" s="932" t="s">
        <v>316</v>
      </c>
      <c r="C64" s="401">
        <f>VLOOKUP(B64,'생산 현황'!$B$2:$E$182,2,0)</f>
        <v>15</v>
      </c>
      <c r="D64" s="908">
        <f>VLOOKUP(B64,'생산 현황'!$B$2:$E$182,3,0)</f>
        <v>0</v>
      </c>
      <c r="E64" s="401">
        <f t="shared" si="3"/>
        <v>15</v>
      </c>
      <c r="F64" s="930">
        <f t="shared" si="4"/>
        <v>0.17804154302670624</v>
      </c>
      <c r="G64" s="811">
        <f t="shared" si="5"/>
        <v>0</v>
      </c>
    </row>
    <row r="65" spans="2:7">
      <c r="B65" s="932" t="s">
        <v>140</v>
      </c>
      <c r="C65" s="401">
        <f>VLOOKUP(B65,'생산 현황'!$B$2:$E$182,2,0)</f>
        <v>17</v>
      </c>
      <c r="D65" s="908">
        <f>VLOOKUP(B65,'생산 현황'!$B$2:$E$182,3,0)</f>
        <v>2</v>
      </c>
      <c r="E65" s="401">
        <f t="shared" si="3"/>
        <v>15</v>
      </c>
      <c r="F65" s="930">
        <f t="shared" si="4"/>
        <v>0.17804154302670624</v>
      </c>
      <c r="G65" s="811">
        <f t="shared" si="5"/>
        <v>11.764705882352942</v>
      </c>
    </row>
    <row r="66" spans="2:7">
      <c r="B66" s="932" t="s">
        <v>148</v>
      </c>
      <c r="C66" s="401">
        <f>VLOOKUP(B66,'생산 현황'!$B$2:$E$182,2,0)</f>
        <v>17</v>
      </c>
      <c r="D66" s="908">
        <f>VLOOKUP(B66,'생산 현황'!$B$2:$E$182,3,0)</f>
        <v>2</v>
      </c>
      <c r="E66" s="401">
        <f t="shared" ref="E66:E97" si="6">C66-D66</f>
        <v>15</v>
      </c>
      <c r="F66" s="930">
        <f t="shared" ref="F66:F97" si="7">IFERROR(E66*100/$K$2,"0")</f>
        <v>0.17804154302670624</v>
      </c>
      <c r="G66" s="811">
        <f t="shared" ref="G66:G97" si="8">IFERROR(D66*100/C66,"0")</f>
        <v>11.764705882352942</v>
      </c>
    </row>
    <row r="67" spans="2:7">
      <c r="B67" s="932" t="s">
        <v>854</v>
      </c>
      <c r="C67" s="401">
        <f>VLOOKUP(B67,'생산 현황'!$B$2:$E$182,2,0)</f>
        <v>14</v>
      </c>
      <c r="D67" s="908">
        <f>VLOOKUP(B67,'생산 현황'!$B$2:$E$182,3,0)</f>
        <v>0</v>
      </c>
      <c r="E67" s="401">
        <f t="shared" si="6"/>
        <v>14</v>
      </c>
      <c r="F67" s="930">
        <f t="shared" si="7"/>
        <v>0.16617210682492581</v>
      </c>
      <c r="G67" s="811">
        <f t="shared" si="8"/>
        <v>0</v>
      </c>
    </row>
    <row r="68" spans="2:7">
      <c r="B68" s="931" t="s">
        <v>209</v>
      </c>
      <c r="C68" s="401">
        <f>VLOOKUP(B68,'생산 현황'!$B$2:$E$182,2,0)</f>
        <v>11</v>
      </c>
      <c r="D68" s="908">
        <f>VLOOKUP(B68,'생산 현황'!$B$2:$E$182,3,0)</f>
        <v>0</v>
      </c>
      <c r="E68" s="401">
        <f t="shared" si="6"/>
        <v>11</v>
      </c>
      <c r="F68" s="930">
        <f t="shared" si="7"/>
        <v>0.13056379821958458</v>
      </c>
      <c r="G68" s="811">
        <f t="shared" si="8"/>
        <v>0</v>
      </c>
    </row>
    <row r="69" spans="2:7">
      <c r="B69" s="931" t="s">
        <v>985</v>
      </c>
      <c r="C69" s="401">
        <f>VLOOKUP(B69,'생산 현황'!$B$2:$E$182,2,0)</f>
        <v>10</v>
      </c>
      <c r="D69" s="908">
        <f>VLOOKUP(B69,'생산 현황'!$B$2:$E$182,3,0)</f>
        <v>0</v>
      </c>
      <c r="E69" s="401">
        <f t="shared" si="6"/>
        <v>10</v>
      </c>
      <c r="F69" s="930">
        <f t="shared" si="7"/>
        <v>0.11869436201780416</v>
      </c>
      <c r="G69" s="811">
        <f t="shared" si="8"/>
        <v>0</v>
      </c>
    </row>
    <row r="70" spans="2:7">
      <c r="B70" s="932" t="s">
        <v>223</v>
      </c>
      <c r="C70" s="401">
        <f>VLOOKUP(B70,'생산 현황'!$B$2:$E$182,2,0)</f>
        <v>10</v>
      </c>
      <c r="D70" s="908">
        <f>VLOOKUP(B70,'생산 현황'!$B$2:$E$182,3,0)</f>
        <v>0</v>
      </c>
      <c r="E70" s="401">
        <f t="shared" si="6"/>
        <v>10</v>
      </c>
      <c r="F70" s="930">
        <f t="shared" si="7"/>
        <v>0.11869436201780416</v>
      </c>
      <c r="G70" s="811">
        <f t="shared" si="8"/>
        <v>0</v>
      </c>
    </row>
    <row r="71" spans="2:7">
      <c r="B71" s="932" t="s">
        <v>302</v>
      </c>
      <c r="C71" s="401">
        <f>VLOOKUP(B71,'생산 현황'!$B$2:$E$182,2,0)</f>
        <v>10</v>
      </c>
      <c r="D71" s="908">
        <f>VLOOKUP(B71,'생산 현황'!$B$2:$E$182,3,0)</f>
        <v>0</v>
      </c>
      <c r="E71" s="401">
        <f t="shared" si="6"/>
        <v>10</v>
      </c>
      <c r="F71" s="930">
        <f t="shared" si="7"/>
        <v>0.11869436201780416</v>
      </c>
      <c r="G71" s="811">
        <f t="shared" si="8"/>
        <v>0</v>
      </c>
    </row>
    <row r="72" spans="2:7">
      <c r="B72" s="932" t="s">
        <v>235</v>
      </c>
      <c r="C72" s="401">
        <f>VLOOKUP(B72,'생산 현황'!$B$2:$E$182,2,0)</f>
        <v>10</v>
      </c>
      <c r="D72" s="908">
        <f>VLOOKUP(B72,'생산 현황'!$B$2:$E$182,3,0)</f>
        <v>0</v>
      </c>
      <c r="E72" s="401">
        <f t="shared" si="6"/>
        <v>10</v>
      </c>
      <c r="F72" s="930">
        <f t="shared" si="7"/>
        <v>0.11869436201780416</v>
      </c>
      <c r="G72" s="811">
        <f t="shared" si="8"/>
        <v>0</v>
      </c>
    </row>
    <row r="73" spans="2:7">
      <c r="B73" s="932" t="s">
        <v>125</v>
      </c>
      <c r="C73" s="401">
        <f>VLOOKUP(B73,'생산 현황'!$B$2:$E$182,2,0)</f>
        <v>10</v>
      </c>
      <c r="D73" s="908">
        <f>VLOOKUP(B73,'생산 현황'!$B$2:$E$182,3,0)</f>
        <v>0</v>
      </c>
      <c r="E73" s="401">
        <f t="shared" si="6"/>
        <v>10</v>
      </c>
      <c r="F73" s="930">
        <f t="shared" si="7"/>
        <v>0.11869436201780416</v>
      </c>
      <c r="G73" s="811">
        <f t="shared" si="8"/>
        <v>0</v>
      </c>
    </row>
    <row r="74" spans="2:7">
      <c r="B74" s="932" t="s">
        <v>135</v>
      </c>
      <c r="C74" s="401">
        <f>VLOOKUP(B74,'생산 현황'!$B$2:$E$182,2,0)</f>
        <v>10</v>
      </c>
      <c r="D74" s="908">
        <f>VLOOKUP(B74,'생산 현황'!$B$2:$E$182,3,0)</f>
        <v>0</v>
      </c>
      <c r="E74" s="401">
        <f t="shared" si="6"/>
        <v>10</v>
      </c>
      <c r="F74" s="930">
        <f t="shared" si="7"/>
        <v>0.11869436201780416</v>
      </c>
      <c r="G74" s="811">
        <f t="shared" si="8"/>
        <v>0</v>
      </c>
    </row>
    <row r="75" spans="2:7">
      <c r="B75" s="932" t="s">
        <v>141</v>
      </c>
      <c r="C75" s="401">
        <f>VLOOKUP(B75,'생산 현황'!$B$2:$E$182,2,0)</f>
        <v>10</v>
      </c>
      <c r="D75" s="908">
        <f>VLOOKUP(B75,'생산 현황'!$B$2:$E$182,3,0)</f>
        <v>0</v>
      </c>
      <c r="E75" s="401">
        <f t="shared" si="6"/>
        <v>10</v>
      </c>
      <c r="F75" s="930">
        <f t="shared" si="7"/>
        <v>0.11869436201780416</v>
      </c>
      <c r="G75" s="811">
        <f t="shared" si="8"/>
        <v>0</v>
      </c>
    </row>
    <row r="76" spans="2:7">
      <c r="B76" s="932" t="s">
        <v>593</v>
      </c>
      <c r="C76" s="401">
        <f>VLOOKUP(B76,'생산 현황'!$B$2:$E$182,2,0)</f>
        <v>10</v>
      </c>
      <c r="D76" s="908">
        <f>VLOOKUP(B76,'생산 현황'!$B$2:$E$182,3,0)</f>
        <v>0</v>
      </c>
      <c r="E76" s="401">
        <f t="shared" si="6"/>
        <v>10</v>
      </c>
      <c r="F76" s="930">
        <f t="shared" si="7"/>
        <v>0.11869436201780416</v>
      </c>
      <c r="G76" s="811">
        <f t="shared" si="8"/>
        <v>0</v>
      </c>
    </row>
    <row r="77" spans="2:7">
      <c r="B77" s="932" t="s">
        <v>292</v>
      </c>
      <c r="C77" s="401">
        <f>VLOOKUP(B77,'생산 현황'!$B$2:$E$182,2,0)</f>
        <v>14</v>
      </c>
      <c r="D77" s="908">
        <f>VLOOKUP(B77,'생산 현황'!$B$2:$E$182,3,0)</f>
        <v>4</v>
      </c>
      <c r="E77" s="401">
        <f t="shared" si="6"/>
        <v>10</v>
      </c>
      <c r="F77" s="930">
        <f t="shared" si="7"/>
        <v>0.11869436201780416</v>
      </c>
      <c r="G77" s="811">
        <f t="shared" si="8"/>
        <v>28.571428571428573</v>
      </c>
    </row>
    <row r="78" spans="2:7">
      <c r="B78" s="932" t="s">
        <v>218</v>
      </c>
      <c r="C78" s="401">
        <f>VLOOKUP(B78,'생산 현황'!$B$2:$E$182,2,0)</f>
        <v>10</v>
      </c>
      <c r="D78" s="908">
        <f>VLOOKUP(B78,'생산 현황'!$B$2:$E$182,3,0)</f>
        <v>0</v>
      </c>
      <c r="E78" s="401">
        <f t="shared" si="6"/>
        <v>10</v>
      </c>
      <c r="F78" s="930">
        <f t="shared" si="7"/>
        <v>0.11869436201780416</v>
      </c>
      <c r="G78" s="811">
        <f t="shared" si="8"/>
        <v>0</v>
      </c>
    </row>
    <row r="79" spans="2:7">
      <c r="B79" s="932" t="s">
        <v>589</v>
      </c>
      <c r="C79" s="401">
        <f>VLOOKUP(B79,'생산 현황'!$B$2:$E$182,2,0)</f>
        <v>11</v>
      </c>
      <c r="D79" s="908">
        <f>VLOOKUP(B79,'생산 현황'!$B$2:$E$182,3,0)</f>
        <v>1</v>
      </c>
      <c r="E79" s="401">
        <f t="shared" si="6"/>
        <v>10</v>
      </c>
      <c r="F79" s="930">
        <f t="shared" si="7"/>
        <v>0.11869436201780416</v>
      </c>
      <c r="G79" s="811">
        <f t="shared" si="8"/>
        <v>9.0909090909090917</v>
      </c>
    </row>
    <row r="80" spans="2:7">
      <c r="B80" s="932" t="s">
        <v>587</v>
      </c>
      <c r="C80" s="401">
        <f>VLOOKUP(B80,'생산 현황'!$B$2:$E$182,2,0)</f>
        <v>10</v>
      </c>
      <c r="D80" s="908">
        <f>VLOOKUP(B80,'생산 현황'!$B$2:$E$182,3,0)</f>
        <v>0</v>
      </c>
      <c r="E80" s="401">
        <f t="shared" si="6"/>
        <v>10</v>
      </c>
      <c r="F80" s="930">
        <f t="shared" si="7"/>
        <v>0.11869436201780416</v>
      </c>
      <c r="G80" s="811">
        <f t="shared" si="8"/>
        <v>0</v>
      </c>
    </row>
    <row r="81" spans="2:7">
      <c r="B81" s="932" t="s">
        <v>289</v>
      </c>
      <c r="C81" s="401">
        <f>VLOOKUP(B81,'생산 현황'!$B$2:$E$182,2,0)</f>
        <v>6</v>
      </c>
      <c r="D81" s="908">
        <f>VLOOKUP(B81,'생산 현황'!$B$2:$E$182,3,0)</f>
        <v>0</v>
      </c>
      <c r="E81" s="401">
        <f t="shared" si="6"/>
        <v>6</v>
      </c>
      <c r="F81" s="930">
        <f t="shared" si="7"/>
        <v>7.1216617210682495E-2</v>
      </c>
      <c r="G81" s="811">
        <f t="shared" si="8"/>
        <v>0</v>
      </c>
    </row>
    <row r="82" spans="2:7">
      <c r="B82" s="932" t="s">
        <v>142</v>
      </c>
      <c r="C82" s="401">
        <f>VLOOKUP(B82,'생산 현황'!$B$2:$E$182,2,0)</f>
        <v>6</v>
      </c>
      <c r="D82" s="908">
        <f>VLOOKUP(B82,'생산 현황'!$B$2:$E$182,3,0)</f>
        <v>1</v>
      </c>
      <c r="E82" s="401">
        <f t="shared" si="6"/>
        <v>5</v>
      </c>
      <c r="F82" s="930">
        <f t="shared" si="7"/>
        <v>5.9347181008902079E-2</v>
      </c>
      <c r="G82" s="811">
        <f t="shared" si="8"/>
        <v>16.666666666666668</v>
      </c>
    </row>
    <row r="83" spans="2:7">
      <c r="B83" s="931" t="s">
        <v>835</v>
      </c>
      <c r="C83" s="401">
        <f>VLOOKUP(B83,'생산 현황'!$B$2:$E$182,2,0)</f>
        <v>5</v>
      </c>
      <c r="D83" s="908">
        <f>VLOOKUP(B83,'생산 현황'!$B$2:$E$182,3,0)</f>
        <v>0</v>
      </c>
      <c r="E83" s="401">
        <f t="shared" si="6"/>
        <v>5</v>
      </c>
      <c r="F83" s="930">
        <f t="shared" si="7"/>
        <v>5.9347181008902079E-2</v>
      </c>
      <c r="G83" s="811">
        <f t="shared" si="8"/>
        <v>0</v>
      </c>
    </row>
    <row r="84" spans="2:7">
      <c r="B84" s="932" t="s">
        <v>126</v>
      </c>
      <c r="C84" s="401">
        <f>VLOOKUP(B84,'생산 현황'!$B$2:$E$182,2,0)</f>
        <v>8</v>
      </c>
      <c r="D84" s="908">
        <f>VLOOKUP(B84,'생산 현황'!$B$2:$E$182,3,0)</f>
        <v>5</v>
      </c>
      <c r="E84" s="401">
        <f t="shared" si="6"/>
        <v>3</v>
      </c>
      <c r="F84" s="930">
        <f t="shared" si="7"/>
        <v>3.5608308605341248E-2</v>
      </c>
      <c r="G84" s="811">
        <f t="shared" si="8"/>
        <v>62.5</v>
      </c>
    </row>
    <row r="85" spans="2:7">
      <c r="B85" s="932" t="s">
        <v>230</v>
      </c>
      <c r="C85" s="401">
        <f>VLOOKUP(B85,'생산 현황'!$B$2:$E$182,2,0)</f>
        <v>2</v>
      </c>
      <c r="D85" s="908">
        <f>VLOOKUP(B85,'생산 현황'!$B$2:$E$182,3,0)</f>
        <v>0</v>
      </c>
      <c r="E85" s="401">
        <f t="shared" si="6"/>
        <v>2</v>
      </c>
      <c r="F85" s="930">
        <f t="shared" si="7"/>
        <v>2.3738872403560832E-2</v>
      </c>
      <c r="G85" s="811">
        <f t="shared" si="8"/>
        <v>0</v>
      </c>
    </row>
    <row r="86" spans="2:7">
      <c r="B86" s="931" t="s">
        <v>213</v>
      </c>
      <c r="C86" s="401">
        <f>VLOOKUP(B86,'생산 현황'!$B$2:$E$182,2,0)</f>
        <v>1</v>
      </c>
      <c r="D86" s="908">
        <f>VLOOKUP(B86,'생산 현황'!$B$2:$E$182,3,0)</f>
        <v>0</v>
      </c>
      <c r="E86" s="401">
        <f t="shared" si="6"/>
        <v>1</v>
      </c>
      <c r="F86" s="930">
        <f t="shared" si="7"/>
        <v>1.1869436201780416E-2</v>
      </c>
      <c r="G86" s="811">
        <f t="shared" si="8"/>
        <v>0</v>
      </c>
    </row>
    <row r="87" spans="2:7">
      <c r="B87" s="932" t="s">
        <v>256</v>
      </c>
      <c r="C87" s="401">
        <f>VLOOKUP(B87,'생산 현황'!$B$2:$E$182,2,0)</f>
        <v>1</v>
      </c>
      <c r="D87" s="908">
        <f>VLOOKUP(B87,'생산 현황'!$B$2:$E$182,3,0)</f>
        <v>0</v>
      </c>
      <c r="E87" s="401">
        <f t="shared" si="6"/>
        <v>1</v>
      </c>
      <c r="F87" s="930">
        <f t="shared" si="7"/>
        <v>1.1869436201780416E-2</v>
      </c>
      <c r="G87" s="811">
        <f t="shared" si="8"/>
        <v>0</v>
      </c>
    </row>
    <row r="88" spans="2:7">
      <c r="B88" s="932" t="s">
        <v>259</v>
      </c>
      <c r="C88" s="401">
        <f>VLOOKUP(B88,'생산 현황'!$B$2:$E$182,2,0)</f>
        <v>1</v>
      </c>
      <c r="D88" s="908">
        <f>VLOOKUP(B88,'생산 현황'!$B$2:$E$182,3,0)</f>
        <v>0</v>
      </c>
      <c r="E88" s="401">
        <f t="shared" si="6"/>
        <v>1</v>
      </c>
      <c r="F88" s="930">
        <f t="shared" si="7"/>
        <v>1.1869436201780416E-2</v>
      </c>
      <c r="G88" s="811">
        <f t="shared" si="8"/>
        <v>0</v>
      </c>
    </row>
    <row r="89" spans="2:7">
      <c r="B89" s="931" t="s">
        <v>198</v>
      </c>
      <c r="C89" s="401">
        <f>VLOOKUP(B89,'생산 현황'!$B$2:$E$182,2,0)</f>
        <v>0</v>
      </c>
      <c r="D89" s="908">
        <f>VLOOKUP(B89,'생산 현황'!$B$2:$E$182,3,0)</f>
        <v>0</v>
      </c>
      <c r="E89" s="401">
        <f t="shared" si="6"/>
        <v>0</v>
      </c>
      <c r="F89" s="930">
        <f t="shared" si="7"/>
        <v>0</v>
      </c>
      <c r="G89" s="811" t="str">
        <f t="shared" si="8"/>
        <v>0</v>
      </c>
    </row>
    <row r="90" spans="2:7">
      <c r="B90" s="931" t="s">
        <v>199</v>
      </c>
      <c r="C90" s="401">
        <f>VLOOKUP(B90,'생산 현황'!$B$2:$E$182,2,0)</f>
        <v>0</v>
      </c>
      <c r="D90" s="908">
        <f>VLOOKUP(B90,'생산 현황'!$B$2:$E$182,3,0)</f>
        <v>0</v>
      </c>
      <c r="E90" s="401">
        <f t="shared" si="6"/>
        <v>0</v>
      </c>
      <c r="F90" s="930">
        <f t="shared" si="7"/>
        <v>0</v>
      </c>
      <c r="G90" s="811" t="str">
        <f t="shared" si="8"/>
        <v>0</v>
      </c>
    </row>
    <row r="91" spans="2:7">
      <c r="B91" s="931" t="s">
        <v>200</v>
      </c>
      <c r="C91" s="401">
        <f>VLOOKUP(B91,'생산 현황'!$B$2:$E$182,2,0)</f>
        <v>0</v>
      </c>
      <c r="D91" s="908">
        <f>VLOOKUP(B91,'생산 현황'!$B$2:$E$182,3,0)</f>
        <v>0</v>
      </c>
      <c r="E91" s="401">
        <f t="shared" si="6"/>
        <v>0</v>
      </c>
      <c r="F91" s="930">
        <f t="shared" si="7"/>
        <v>0</v>
      </c>
      <c r="G91" s="811" t="str">
        <f t="shared" si="8"/>
        <v>0</v>
      </c>
    </row>
    <row r="92" spans="2:7">
      <c r="B92" s="931" t="s">
        <v>201</v>
      </c>
      <c r="C92" s="401">
        <f>VLOOKUP(B92,'생산 현황'!$B$2:$E$182,2,0)</f>
        <v>0</v>
      </c>
      <c r="D92" s="908">
        <f>VLOOKUP(B92,'생산 현황'!$B$2:$E$182,3,0)</f>
        <v>0</v>
      </c>
      <c r="E92" s="401">
        <f t="shared" si="6"/>
        <v>0</v>
      </c>
      <c r="F92" s="930">
        <f t="shared" si="7"/>
        <v>0</v>
      </c>
      <c r="G92" s="811" t="str">
        <f t="shared" si="8"/>
        <v>0</v>
      </c>
    </row>
    <row r="93" spans="2:7">
      <c r="B93" s="931" t="s">
        <v>202</v>
      </c>
      <c r="C93" s="401">
        <f>VLOOKUP(B93,'생산 현황'!$B$2:$E$182,2,0)</f>
        <v>0</v>
      </c>
      <c r="D93" s="908">
        <f>VLOOKUP(B93,'생산 현황'!$B$2:$E$182,3,0)</f>
        <v>0</v>
      </c>
      <c r="E93" s="401">
        <f t="shared" si="6"/>
        <v>0</v>
      </c>
      <c r="F93" s="930">
        <f t="shared" si="7"/>
        <v>0</v>
      </c>
      <c r="G93" s="811" t="str">
        <f t="shared" si="8"/>
        <v>0</v>
      </c>
    </row>
    <row r="94" spans="2:7">
      <c r="B94" s="931" t="s">
        <v>203</v>
      </c>
      <c r="C94" s="401">
        <f>VLOOKUP(B94,'생산 현황'!$B$2:$E$182,2,0)</f>
        <v>0</v>
      </c>
      <c r="D94" s="908">
        <f>VLOOKUP(B94,'생산 현황'!$B$2:$E$182,3,0)</f>
        <v>0</v>
      </c>
      <c r="E94" s="401">
        <f t="shared" si="6"/>
        <v>0</v>
      </c>
      <c r="F94" s="930">
        <f t="shared" si="7"/>
        <v>0</v>
      </c>
      <c r="G94" s="811" t="str">
        <f t="shared" si="8"/>
        <v>0</v>
      </c>
    </row>
    <row r="95" spans="2:7">
      <c r="B95" s="931" t="s">
        <v>204</v>
      </c>
      <c r="C95" s="401">
        <f>VLOOKUP(B95,'생산 현황'!$B$2:$E$182,2,0)</f>
        <v>0</v>
      </c>
      <c r="D95" s="908">
        <f>VLOOKUP(B95,'생산 현황'!$B$2:$E$182,3,0)</f>
        <v>0</v>
      </c>
      <c r="E95" s="401">
        <f t="shared" si="6"/>
        <v>0</v>
      </c>
      <c r="F95" s="930">
        <f t="shared" si="7"/>
        <v>0</v>
      </c>
      <c r="G95" s="811" t="str">
        <f t="shared" si="8"/>
        <v>0</v>
      </c>
    </row>
    <row r="96" spans="2:7">
      <c r="B96" s="931" t="s">
        <v>205</v>
      </c>
      <c r="C96" s="401">
        <f>VLOOKUP(B96,'생산 현황'!$B$2:$E$182,2,0)</f>
        <v>0</v>
      </c>
      <c r="D96" s="908">
        <f>VLOOKUP(B96,'생산 현황'!$B$2:$E$182,3,0)</f>
        <v>0</v>
      </c>
      <c r="E96" s="401">
        <f t="shared" si="6"/>
        <v>0</v>
      </c>
      <c r="F96" s="930">
        <f t="shared" si="7"/>
        <v>0</v>
      </c>
      <c r="G96" s="811" t="str">
        <f t="shared" si="8"/>
        <v>0</v>
      </c>
    </row>
    <row r="97" spans="2:7">
      <c r="B97" s="931" t="s">
        <v>206</v>
      </c>
      <c r="C97" s="401">
        <f>VLOOKUP(B97,'생산 현황'!$B$2:$E$182,2,0)</f>
        <v>0</v>
      </c>
      <c r="D97" s="908">
        <f>VLOOKUP(B97,'생산 현황'!$B$2:$E$182,3,0)</f>
        <v>0</v>
      </c>
      <c r="E97" s="401">
        <f t="shared" si="6"/>
        <v>0</v>
      </c>
      <c r="F97" s="930">
        <f t="shared" si="7"/>
        <v>0</v>
      </c>
      <c r="G97" s="811" t="str">
        <f t="shared" si="8"/>
        <v>0</v>
      </c>
    </row>
    <row r="98" spans="2:7">
      <c r="B98" s="931" t="s">
        <v>207</v>
      </c>
      <c r="C98" s="401">
        <f>VLOOKUP(B98,'생산 현황'!$B$2:$E$182,2,0)</f>
        <v>0</v>
      </c>
      <c r="D98" s="908">
        <f>VLOOKUP(B98,'생산 현황'!$B$2:$E$182,3,0)</f>
        <v>0</v>
      </c>
      <c r="E98" s="401">
        <f t="shared" ref="E98:E129" si="9">C98-D98</f>
        <v>0</v>
      </c>
      <c r="F98" s="930">
        <f t="shared" ref="F98:F129" si="10">IFERROR(E98*100/$K$2,"0")</f>
        <v>0</v>
      </c>
      <c r="G98" s="811" t="str">
        <f t="shared" ref="G98:G129" si="11">IFERROR(D98*100/C98,"0")</f>
        <v>0</v>
      </c>
    </row>
    <row r="99" spans="2:7">
      <c r="B99" s="931" t="s">
        <v>208</v>
      </c>
      <c r="C99" s="401">
        <f>VLOOKUP(B99,'생산 현황'!$B$2:$E$182,2,0)</f>
        <v>0</v>
      </c>
      <c r="D99" s="908">
        <f>VLOOKUP(B99,'생산 현황'!$B$2:$E$182,3,0)</f>
        <v>0</v>
      </c>
      <c r="E99" s="401">
        <f t="shared" si="9"/>
        <v>0</v>
      </c>
      <c r="F99" s="930">
        <f t="shared" si="10"/>
        <v>0</v>
      </c>
      <c r="G99" s="811" t="str">
        <f t="shared" si="11"/>
        <v>0</v>
      </c>
    </row>
    <row r="100" spans="2:7">
      <c r="B100" s="931" t="s">
        <v>211</v>
      </c>
      <c r="C100" s="401">
        <f>VLOOKUP(B100,'생산 현황'!$B$2:$E$182,2,0)</f>
        <v>0</v>
      </c>
      <c r="D100" s="908">
        <f>VLOOKUP(B100,'생산 현황'!$B$2:$E$182,3,0)</f>
        <v>0</v>
      </c>
      <c r="E100" s="401">
        <f t="shared" si="9"/>
        <v>0</v>
      </c>
      <c r="F100" s="930">
        <f t="shared" si="10"/>
        <v>0</v>
      </c>
      <c r="G100" s="811" t="str">
        <f t="shared" si="11"/>
        <v>0</v>
      </c>
    </row>
    <row r="101" spans="2:7">
      <c r="B101" s="931" t="s">
        <v>212</v>
      </c>
      <c r="C101" s="401">
        <f>VLOOKUP(B101,'생산 현황'!$B$2:$E$182,2,0)</f>
        <v>0</v>
      </c>
      <c r="D101" s="908">
        <f>VLOOKUP(B101,'생산 현황'!$B$2:$E$182,3,0)</f>
        <v>0</v>
      </c>
      <c r="E101" s="401">
        <f t="shared" si="9"/>
        <v>0</v>
      </c>
      <c r="F101" s="930">
        <f t="shared" si="10"/>
        <v>0</v>
      </c>
      <c r="G101" s="811" t="str">
        <f t="shared" si="11"/>
        <v>0</v>
      </c>
    </row>
    <row r="102" spans="2:7">
      <c r="B102" s="932" t="s">
        <v>272</v>
      </c>
      <c r="C102" s="401">
        <f>VLOOKUP(B102,'생산 현황'!$B$2:$E$182,2,0)</f>
        <v>0</v>
      </c>
      <c r="D102" s="908">
        <f>VLOOKUP(B102,'생산 현황'!$B$2:$E$182,3,0)</f>
        <v>0</v>
      </c>
      <c r="E102" s="401">
        <f t="shared" si="9"/>
        <v>0</v>
      </c>
      <c r="F102" s="930">
        <f t="shared" si="10"/>
        <v>0</v>
      </c>
      <c r="G102" s="811" t="str">
        <f t="shared" si="11"/>
        <v>0</v>
      </c>
    </row>
    <row r="103" spans="2:7">
      <c r="B103" s="931" t="s">
        <v>216</v>
      </c>
      <c r="C103" s="401">
        <f>VLOOKUP(B103,'생산 현황'!$B$2:$E$182,2,0)</f>
        <v>0</v>
      </c>
      <c r="D103" s="908">
        <f>VLOOKUP(B103,'생산 현황'!$B$2:$E$182,3,0)</f>
        <v>0</v>
      </c>
      <c r="E103" s="401">
        <f t="shared" si="9"/>
        <v>0</v>
      </c>
      <c r="F103" s="930">
        <f t="shared" si="10"/>
        <v>0</v>
      </c>
      <c r="G103" s="811" t="str">
        <f t="shared" si="11"/>
        <v>0</v>
      </c>
    </row>
    <row r="104" spans="2:7">
      <c r="B104" s="932" t="s">
        <v>553</v>
      </c>
      <c r="C104" s="401">
        <f>VLOOKUP(B104,'생산 현황'!$B$2:$E$182,2,0)</f>
        <v>0</v>
      </c>
      <c r="D104" s="908">
        <f>VLOOKUP(B104,'생산 현황'!$B$2:$E$182,3,0)</f>
        <v>0</v>
      </c>
      <c r="E104" s="401">
        <f t="shared" si="9"/>
        <v>0</v>
      </c>
      <c r="F104" s="930">
        <f t="shared" si="10"/>
        <v>0</v>
      </c>
      <c r="G104" s="811" t="str">
        <f t="shared" si="11"/>
        <v>0</v>
      </c>
    </row>
    <row r="105" spans="2:7">
      <c r="B105" s="932" t="s">
        <v>562</v>
      </c>
      <c r="C105" s="401">
        <f>VLOOKUP(B105,'생산 현황'!$B$2:$E$182,2,0)</f>
        <v>0</v>
      </c>
      <c r="D105" s="908">
        <f>VLOOKUP(B105,'생산 현황'!$B$2:$E$182,3,0)</f>
        <v>0</v>
      </c>
      <c r="E105" s="401">
        <f t="shared" si="9"/>
        <v>0</v>
      </c>
      <c r="F105" s="930">
        <f t="shared" si="10"/>
        <v>0</v>
      </c>
      <c r="G105" s="811" t="str">
        <f t="shared" si="11"/>
        <v>0</v>
      </c>
    </row>
    <row r="106" spans="2:7">
      <c r="B106" s="932" t="s">
        <v>306</v>
      </c>
      <c r="C106" s="401">
        <f>VLOOKUP(B106,'생산 현황'!$B$2:$E$182,2,0)</f>
        <v>0</v>
      </c>
      <c r="D106" s="908">
        <f>VLOOKUP(B106,'생산 현황'!$B$2:$E$182,3,0)</f>
        <v>0</v>
      </c>
      <c r="E106" s="401">
        <f t="shared" si="9"/>
        <v>0</v>
      </c>
      <c r="F106" s="930">
        <f t="shared" si="10"/>
        <v>0</v>
      </c>
      <c r="G106" s="811" t="str">
        <f t="shared" si="11"/>
        <v>0</v>
      </c>
    </row>
    <row r="107" spans="2:7">
      <c r="B107" s="932" t="s">
        <v>318</v>
      </c>
      <c r="C107" s="401">
        <f>VLOOKUP(B107,'생산 현황'!$B$2:$E$182,2,0)</f>
        <v>0</v>
      </c>
      <c r="D107" s="908">
        <f>VLOOKUP(B107,'생산 현황'!$B$2:$E$182,3,0)</f>
        <v>0</v>
      </c>
      <c r="E107" s="401">
        <f t="shared" si="9"/>
        <v>0</v>
      </c>
      <c r="F107" s="930">
        <f t="shared" si="10"/>
        <v>0</v>
      </c>
      <c r="G107" s="811" t="str">
        <f t="shared" si="11"/>
        <v>0</v>
      </c>
    </row>
    <row r="108" spans="2:7">
      <c r="B108" s="932" t="s">
        <v>319</v>
      </c>
      <c r="C108" s="401">
        <f>VLOOKUP(B108,'생산 현황'!$B$2:$E$182,2,0)</f>
        <v>0</v>
      </c>
      <c r="D108" s="908">
        <f>VLOOKUP(B108,'생산 현황'!$B$2:$E$182,3,0)</f>
        <v>0</v>
      </c>
      <c r="E108" s="401">
        <f t="shared" si="9"/>
        <v>0</v>
      </c>
      <c r="F108" s="930">
        <f t="shared" si="10"/>
        <v>0</v>
      </c>
      <c r="G108" s="811" t="str">
        <f t="shared" si="11"/>
        <v>0</v>
      </c>
    </row>
    <row r="109" spans="2:7">
      <c r="B109" s="932" t="s">
        <v>320</v>
      </c>
      <c r="C109" s="401">
        <f>VLOOKUP(B109,'생산 현황'!$B$2:$E$182,2,0)</f>
        <v>0</v>
      </c>
      <c r="D109" s="908">
        <f>VLOOKUP(B109,'생산 현황'!$B$2:$E$182,3,0)</f>
        <v>0</v>
      </c>
      <c r="E109" s="401">
        <f t="shared" si="9"/>
        <v>0</v>
      </c>
      <c r="F109" s="930">
        <f t="shared" si="10"/>
        <v>0</v>
      </c>
      <c r="G109" s="811" t="str">
        <f t="shared" si="11"/>
        <v>0</v>
      </c>
    </row>
    <row r="110" spans="2:7">
      <c r="B110" s="932" t="s">
        <v>321</v>
      </c>
      <c r="C110" s="401">
        <f>VLOOKUP(B110,'생산 현황'!$B$2:$E$182,2,0)</f>
        <v>0</v>
      </c>
      <c r="D110" s="908">
        <f>VLOOKUP(B110,'생산 현황'!$B$2:$E$182,3,0)</f>
        <v>0</v>
      </c>
      <c r="E110" s="401">
        <f t="shared" si="9"/>
        <v>0</v>
      </c>
      <c r="F110" s="930">
        <f t="shared" si="10"/>
        <v>0</v>
      </c>
      <c r="G110" s="811" t="str">
        <f t="shared" si="11"/>
        <v>0</v>
      </c>
    </row>
    <row r="111" spans="2:7">
      <c r="B111" s="932" t="s">
        <v>1367</v>
      </c>
      <c r="C111" s="401">
        <f>VLOOKUP(B111,'생산 현황'!$B$2:$E$182,2,0)</f>
        <v>0</v>
      </c>
      <c r="D111" s="908">
        <f>VLOOKUP(B111,'생산 현황'!$B$2:$E$182,3,0)</f>
        <v>0</v>
      </c>
      <c r="E111" s="401">
        <f t="shared" si="9"/>
        <v>0</v>
      </c>
      <c r="F111" s="930">
        <f t="shared" si="10"/>
        <v>0</v>
      </c>
      <c r="G111" s="811" t="str">
        <f t="shared" si="11"/>
        <v>0</v>
      </c>
    </row>
    <row r="112" spans="2:7">
      <c r="B112" s="932" t="s">
        <v>1368</v>
      </c>
      <c r="C112" s="401">
        <f>VLOOKUP(B112,'생산 현황'!$B$2:$E$182,2,0)</f>
        <v>0</v>
      </c>
      <c r="D112" s="908">
        <f>VLOOKUP(B112,'생산 현황'!$B$2:$E$182,3,0)</f>
        <v>0</v>
      </c>
      <c r="E112" s="401">
        <f t="shared" si="9"/>
        <v>0</v>
      </c>
      <c r="F112" s="930">
        <f t="shared" si="10"/>
        <v>0</v>
      </c>
      <c r="G112" s="811" t="str">
        <f t="shared" si="11"/>
        <v>0</v>
      </c>
    </row>
    <row r="113" spans="2:7">
      <c r="B113" s="932" t="s">
        <v>1369</v>
      </c>
      <c r="C113" s="401">
        <f>VLOOKUP(B113,'생산 현황'!$B$2:$E$182,2,0)</f>
        <v>0</v>
      </c>
      <c r="D113" s="908">
        <f>VLOOKUP(B113,'생산 현황'!$B$2:$E$182,3,0)</f>
        <v>0</v>
      </c>
      <c r="E113" s="401">
        <f t="shared" si="9"/>
        <v>0</v>
      </c>
      <c r="F113" s="930">
        <f t="shared" si="10"/>
        <v>0</v>
      </c>
      <c r="G113" s="811" t="str">
        <f t="shared" si="11"/>
        <v>0</v>
      </c>
    </row>
    <row r="114" spans="2:7">
      <c r="B114" s="932" t="s">
        <v>576</v>
      </c>
      <c r="C114" s="401">
        <f>VLOOKUP(B114,'생산 현황'!$B$2:$E$182,2,0)</f>
        <v>0</v>
      </c>
      <c r="D114" s="908">
        <f>VLOOKUP(B114,'생산 현황'!$B$2:$E$182,3,0)</f>
        <v>0</v>
      </c>
      <c r="E114" s="401">
        <f t="shared" si="9"/>
        <v>0</v>
      </c>
      <c r="F114" s="930">
        <f t="shared" si="10"/>
        <v>0</v>
      </c>
      <c r="G114" s="811" t="str">
        <f t="shared" si="11"/>
        <v>0</v>
      </c>
    </row>
    <row r="115" spans="2:7">
      <c r="B115" s="932" t="s">
        <v>299</v>
      </c>
      <c r="C115" s="401">
        <f>VLOOKUP(B115,'생산 현황'!$B$2:$E$182,2,0)</f>
        <v>0</v>
      </c>
      <c r="D115" s="908">
        <f>VLOOKUP(B115,'생산 현황'!$B$2:$E$182,3,0)</f>
        <v>0</v>
      </c>
      <c r="E115" s="401">
        <f t="shared" si="9"/>
        <v>0</v>
      </c>
      <c r="F115" s="930">
        <f t="shared" si="10"/>
        <v>0</v>
      </c>
      <c r="G115" s="811" t="str">
        <f t="shared" si="11"/>
        <v>0</v>
      </c>
    </row>
    <row r="116" spans="2:7">
      <c r="B116" s="932" t="s">
        <v>359</v>
      </c>
      <c r="C116" s="401">
        <f>VLOOKUP(B116,'생산 현황'!$B$2:$E$182,2,0)</f>
        <v>0</v>
      </c>
      <c r="D116" s="908">
        <f>VLOOKUP(B116,'생산 현황'!$B$2:$E$182,3,0)</f>
        <v>0</v>
      </c>
      <c r="E116" s="401">
        <f t="shared" si="9"/>
        <v>0</v>
      </c>
      <c r="F116" s="930">
        <f t="shared" si="10"/>
        <v>0</v>
      </c>
      <c r="G116" s="811" t="str">
        <f t="shared" si="11"/>
        <v>0</v>
      </c>
    </row>
    <row r="117" spans="2:7">
      <c r="B117" s="932" t="s">
        <v>358</v>
      </c>
      <c r="C117" s="401">
        <f>VLOOKUP(B117,'생산 현황'!$B$2:$E$182,2,0)</f>
        <v>0</v>
      </c>
      <c r="D117" s="908">
        <f>VLOOKUP(B117,'생산 현황'!$B$2:$E$182,3,0)</f>
        <v>0</v>
      </c>
      <c r="E117" s="401">
        <f t="shared" si="9"/>
        <v>0</v>
      </c>
      <c r="F117" s="930">
        <f t="shared" si="10"/>
        <v>0</v>
      </c>
      <c r="G117" s="811" t="str">
        <f t="shared" si="11"/>
        <v>0</v>
      </c>
    </row>
    <row r="118" spans="2:7">
      <c r="B118" s="932" t="s">
        <v>322</v>
      </c>
      <c r="C118" s="401">
        <f>VLOOKUP(B118,'생산 현황'!$B$2:$E$182,2,0)</f>
        <v>0</v>
      </c>
      <c r="D118" s="908">
        <f>VLOOKUP(B118,'생산 현황'!$B$2:$E$182,3,0)</f>
        <v>0</v>
      </c>
      <c r="E118" s="401">
        <f t="shared" si="9"/>
        <v>0</v>
      </c>
      <c r="F118" s="930">
        <f t="shared" si="10"/>
        <v>0</v>
      </c>
      <c r="G118" s="811" t="str">
        <f t="shared" si="11"/>
        <v>0</v>
      </c>
    </row>
    <row r="119" spans="2:7">
      <c r="B119" s="932" t="s">
        <v>224</v>
      </c>
      <c r="C119" s="401">
        <f>VLOOKUP(B119,'생산 현황'!$B$2:$E$182,2,0)</f>
        <v>0</v>
      </c>
      <c r="D119" s="908">
        <f>VLOOKUP(B119,'생산 현황'!$B$2:$E$182,3,0)</f>
        <v>0</v>
      </c>
      <c r="E119" s="401">
        <f t="shared" si="9"/>
        <v>0</v>
      </c>
      <c r="F119" s="930">
        <f t="shared" si="10"/>
        <v>0</v>
      </c>
      <c r="G119" s="811" t="str">
        <f t="shared" si="11"/>
        <v>0</v>
      </c>
    </row>
    <row r="120" spans="2:7">
      <c r="B120" s="933" t="s">
        <v>225</v>
      </c>
      <c r="C120" s="401">
        <f>VLOOKUP(B120,'생산 현황'!$B$2:$E$182,2,0)</f>
        <v>0</v>
      </c>
      <c r="D120" s="908">
        <f>VLOOKUP(B120,'생산 현황'!$B$2:$E$182,3,0)</f>
        <v>0</v>
      </c>
      <c r="E120" s="401">
        <f t="shared" si="9"/>
        <v>0</v>
      </c>
      <c r="F120" s="930">
        <f t="shared" si="10"/>
        <v>0</v>
      </c>
      <c r="G120" s="811" t="str">
        <f t="shared" si="11"/>
        <v>0</v>
      </c>
    </row>
    <row r="121" spans="2:7">
      <c r="B121" s="933" t="s">
        <v>226</v>
      </c>
      <c r="C121" s="401">
        <f>VLOOKUP(B121,'생산 현황'!$B$2:$E$182,2,0)</f>
        <v>0</v>
      </c>
      <c r="D121" s="908">
        <f>VLOOKUP(B121,'생산 현황'!$B$2:$E$182,3,0)</f>
        <v>0</v>
      </c>
      <c r="E121" s="401">
        <f t="shared" si="9"/>
        <v>0</v>
      </c>
      <c r="F121" s="930">
        <f t="shared" si="10"/>
        <v>0</v>
      </c>
      <c r="G121" s="811" t="str">
        <f t="shared" si="11"/>
        <v>0</v>
      </c>
    </row>
    <row r="122" spans="2:7">
      <c r="B122" s="933" t="s">
        <v>228</v>
      </c>
      <c r="C122" s="401">
        <f>VLOOKUP(B122,'생산 현황'!$B$2:$E$182,2,0)</f>
        <v>0</v>
      </c>
      <c r="D122" s="908">
        <f>VLOOKUP(B122,'생산 현황'!$B$2:$E$182,3,0)</f>
        <v>0</v>
      </c>
      <c r="E122" s="401">
        <f t="shared" si="9"/>
        <v>0</v>
      </c>
      <c r="F122" s="930">
        <f t="shared" si="10"/>
        <v>0</v>
      </c>
      <c r="G122" s="811" t="str">
        <f t="shared" si="11"/>
        <v>0</v>
      </c>
    </row>
    <row r="123" spans="2:7">
      <c r="B123" s="933" t="s">
        <v>229</v>
      </c>
      <c r="C123" s="401">
        <f>VLOOKUP(B123,'생산 현황'!$B$2:$E$182,2,0)</f>
        <v>0</v>
      </c>
      <c r="D123" s="908">
        <f>VLOOKUP(B123,'생산 현황'!$B$2:$E$182,3,0)</f>
        <v>0</v>
      </c>
      <c r="E123" s="401">
        <f t="shared" si="9"/>
        <v>0</v>
      </c>
      <c r="F123" s="930">
        <f t="shared" si="10"/>
        <v>0</v>
      </c>
      <c r="G123" s="811" t="str">
        <f t="shared" si="11"/>
        <v>0</v>
      </c>
    </row>
    <row r="124" spans="2:7">
      <c r="B124" s="933" t="s">
        <v>232</v>
      </c>
      <c r="C124" s="401">
        <f>VLOOKUP(B124,'생산 현황'!$B$2:$E$182,2,0)</f>
        <v>0</v>
      </c>
      <c r="D124" s="908">
        <f>VLOOKUP(B124,'생산 현황'!$B$2:$E$182,3,0)</f>
        <v>0</v>
      </c>
      <c r="E124" s="401">
        <f t="shared" si="9"/>
        <v>0</v>
      </c>
      <c r="F124" s="930">
        <f t="shared" si="10"/>
        <v>0</v>
      </c>
      <c r="G124" s="811" t="str">
        <f t="shared" si="11"/>
        <v>0</v>
      </c>
    </row>
    <row r="125" spans="2:7">
      <c r="B125" s="933" t="s">
        <v>234</v>
      </c>
      <c r="C125" s="401">
        <f>VLOOKUP(B125,'생산 현황'!$B$2:$E$182,2,0)</f>
        <v>0</v>
      </c>
      <c r="D125" s="908">
        <f>VLOOKUP(B125,'생산 현황'!$B$2:$E$182,3,0)</f>
        <v>0</v>
      </c>
      <c r="E125" s="401">
        <f t="shared" si="9"/>
        <v>0</v>
      </c>
      <c r="F125" s="930">
        <f t="shared" si="10"/>
        <v>0</v>
      </c>
      <c r="G125" s="811" t="str">
        <f t="shared" si="11"/>
        <v>0</v>
      </c>
    </row>
    <row r="126" spans="2:7">
      <c r="B126" s="933" t="s">
        <v>236</v>
      </c>
      <c r="C126" s="401">
        <f>VLOOKUP(B126,'생산 현황'!$B$2:$E$182,2,0)</f>
        <v>0</v>
      </c>
      <c r="D126" s="908">
        <f>VLOOKUP(B126,'생산 현황'!$B$2:$E$182,3,0)</f>
        <v>0</v>
      </c>
      <c r="E126" s="401">
        <f t="shared" si="9"/>
        <v>0</v>
      </c>
      <c r="F126" s="930">
        <f t="shared" si="10"/>
        <v>0</v>
      </c>
      <c r="G126" s="811" t="str">
        <f t="shared" si="11"/>
        <v>0</v>
      </c>
    </row>
    <row r="127" spans="2:7">
      <c r="B127" s="933" t="s">
        <v>237</v>
      </c>
      <c r="C127" s="401">
        <f>VLOOKUP(B127,'생산 현황'!$B$2:$E$182,2,0)</f>
        <v>0</v>
      </c>
      <c r="D127" s="908">
        <f>VLOOKUP(B127,'생산 현황'!$B$2:$E$182,3,0)</f>
        <v>0</v>
      </c>
      <c r="E127" s="401">
        <f t="shared" si="9"/>
        <v>0</v>
      </c>
      <c r="F127" s="930">
        <f t="shared" si="10"/>
        <v>0</v>
      </c>
      <c r="G127" s="811" t="str">
        <f t="shared" si="11"/>
        <v>0</v>
      </c>
    </row>
    <row r="128" spans="2:7">
      <c r="B128" s="933" t="s">
        <v>238</v>
      </c>
      <c r="C128" s="401">
        <f>VLOOKUP(B128,'생산 현황'!$B$2:$E$182,2,0)</f>
        <v>0</v>
      </c>
      <c r="D128" s="908">
        <f>VLOOKUP(B128,'생산 현황'!$B$2:$E$182,3,0)</f>
        <v>0</v>
      </c>
      <c r="E128" s="401">
        <f t="shared" si="9"/>
        <v>0</v>
      </c>
      <c r="F128" s="930">
        <f t="shared" si="10"/>
        <v>0</v>
      </c>
      <c r="G128" s="811" t="str">
        <f t="shared" si="11"/>
        <v>0</v>
      </c>
    </row>
    <row r="129" spans="2:7">
      <c r="B129" s="933" t="s">
        <v>240</v>
      </c>
      <c r="C129" s="401">
        <f>VLOOKUP(B129,'생산 현황'!$B$2:$E$182,2,0)</f>
        <v>0</v>
      </c>
      <c r="D129" s="908">
        <f>VLOOKUP(B129,'생산 현황'!$B$2:$E$182,3,0)</f>
        <v>0</v>
      </c>
      <c r="E129" s="401">
        <f t="shared" si="9"/>
        <v>0</v>
      </c>
      <c r="F129" s="930">
        <f t="shared" si="10"/>
        <v>0</v>
      </c>
      <c r="G129" s="811" t="str">
        <f t="shared" si="11"/>
        <v>0</v>
      </c>
    </row>
    <row r="130" spans="2:7">
      <c r="B130" s="933" t="s">
        <v>241</v>
      </c>
      <c r="C130" s="401">
        <f>VLOOKUP(B130,'생산 현황'!$B$2:$E$182,2,0)</f>
        <v>0</v>
      </c>
      <c r="D130" s="908">
        <f>VLOOKUP(B130,'생산 현황'!$B$2:$E$182,3,0)</f>
        <v>0</v>
      </c>
      <c r="E130" s="401">
        <f t="shared" ref="E130:E161" si="12">C130-D130</f>
        <v>0</v>
      </c>
      <c r="F130" s="930">
        <f t="shared" ref="F130:F161" si="13">IFERROR(E130*100/$K$2,"0")</f>
        <v>0</v>
      </c>
      <c r="G130" s="811" t="str">
        <f t="shared" ref="G130:G161" si="14">IFERROR(D130*100/C130,"0")</f>
        <v>0</v>
      </c>
    </row>
    <row r="131" spans="2:7">
      <c r="B131" s="933" t="s">
        <v>242</v>
      </c>
      <c r="C131" s="401">
        <f>VLOOKUP(B131,'생산 현황'!$B$2:$E$182,2,0)</f>
        <v>0</v>
      </c>
      <c r="D131" s="908">
        <f>VLOOKUP(B131,'생산 현황'!$B$2:$E$182,3,0)</f>
        <v>0</v>
      </c>
      <c r="E131" s="401">
        <f t="shared" si="12"/>
        <v>0</v>
      </c>
      <c r="F131" s="930">
        <f t="shared" si="13"/>
        <v>0</v>
      </c>
      <c r="G131" s="811" t="str">
        <f t="shared" si="14"/>
        <v>0</v>
      </c>
    </row>
    <row r="132" spans="2:7">
      <c r="B132" s="933" t="s">
        <v>243</v>
      </c>
      <c r="C132" s="401">
        <f>VLOOKUP(B132,'생산 현황'!$B$2:$E$182,2,0)</f>
        <v>0</v>
      </c>
      <c r="D132" s="908">
        <f>VLOOKUP(B132,'생산 현황'!$B$2:$E$182,3,0)</f>
        <v>0</v>
      </c>
      <c r="E132" s="401">
        <f t="shared" si="12"/>
        <v>0</v>
      </c>
      <c r="F132" s="930">
        <f t="shared" si="13"/>
        <v>0</v>
      </c>
      <c r="G132" s="811" t="str">
        <f t="shared" si="14"/>
        <v>0</v>
      </c>
    </row>
    <row r="133" spans="2:7">
      <c r="B133" s="933" t="s">
        <v>244</v>
      </c>
      <c r="C133" s="401">
        <f>VLOOKUP(B133,'생산 현황'!$B$2:$E$182,2,0)</f>
        <v>0</v>
      </c>
      <c r="D133" s="908">
        <f>VLOOKUP(B133,'생산 현황'!$B$2:$E$182,3,0)</f>
        <v>0</v>
      </c>
      <c r="E133" s="401">
        <f t="shared" si="12"/>
        <v>0</v>
      </c>
      <c r="F133" s="930">
        <f t="shared" si="13"/>
        <v>0</v>
      </c>
      <c r="G133" s="811" t="str">
        <f t="shared" si="14"/>
        <v>0</v>
      </c>
    </row>
    <row r="134" spans="2:7">
      <c r="B134" s="933" t="s">
        <v>245</v>
      </c>
      <c r="C134" s="401">
        <f>VLOOKUP(B134,'생산 현황'!$B$2:$E$182,2,0)</f>
        <v>0</v>
      </c>
      <c r="D134" s="908">
        <f>VLOOKUP(B134,'생산 현황'!$B$2:$E$182,3,0)</f>
        <v>0</v>
      </c>
      <c r="E134" s="401">
        <f t="shared" si="12"/>
        <v>0</v>
      </c>
      <c r="F134" s="930">
        <f t="shared" si="13"/>
        <v>0</v>
      </c>
      <c r="G134" s="811" t="str">
        <f t="shared" si="14"/>
        <v>0</v>
      </c>
    </row>
    <row r="135" spans="2:7">
      <c r="B135" s="933" t="s">
        <v>246</v>
      </c>
      <c r="C135" s="401">
        <f>VLOOKUP(B135,'생산 현황'!$B$2:$E$182,2,0)</f>
        <v>0</v>
      </c>
      <c r="D135" s="908">
        <f>VLOOKUP(B135,'생산 현황'!$B$2:$E$182,3,0)</f>
        <v>0</v>
      </c>
      <c r="E135" s="401">
        <f t="shared" si="12"/>
        <v>0</v>
      </c>
      <c r="F135" s="930">
        <f t="shared" si="13"/>
        <v>0</v>
      </c>
      <c r="G135" s="811" t="str">
        <f t="shared" si="14"/>
        <v>0</v>
      </c>
    </row>
    <row r="136" spans="2:7">
      <c r="B136" s="933" t="s">
        <v>247</v>
      </c>
      <c r="C136" s="401">
        <f>VLOOKUP(B136,'생산 현황'!$B$2:$E$182,2,0)</f>
        <v>0</v>
      </c>
      <c r="D136" s="908">
        <f>VLOOKUP(B136,'생산 현황'!$B$2:$E$182,3,0)</f>
        <v>0</v>
      </c>
      <c r="E136" s="401">
        <f t="shared" si="12"/>
        <v>0</v>
      </c>
      <c r="F136" s="930">
        <f t="shared" si="13"/>
        <v>0</v>
      </c>
      <c r="G136" s="811" t="str">
        <f t="shared" si="14"/>
        <v>0</v>
      </c>
    </row>
    <row r="137" spans="2:7">
      <c r="B137" s="933" t="s">
        <v>248</v>
      </c>
      <c r="C137" s="401">
        <f>VLOOKUP(B137,'생산 현황'!$B$2:$E$182,2,0)</f>
        <v>0</v>
      </c>
      <c r="D137" s="908">
        <f>VLOOKUP(B137,'생산 현황'!$B$2:$E$182,3,0)</f>
        <v>0</v>
      </c>
      <c r="E137" s="401">
        <f t="shared" si="12"/>
        <v>0</v>
      </c>
      <c r="F137" s="930">
        <f t="shared" si="13"/>
        <v>0</v>
      </c>
      <c r="G137" s="811" t="str">
        <f t="shared" si="14"/>
        <v>0</v>
      </c>
    </row>
    <row r="138" spans="2:7">
      <c r="B138" s="933" t="s">
        <v>249</v>
      </c>
      <c r="C138" s="401">
        <f>VLOOKUP(B138,'생산 현황'!$B$2:$E$182,2,0)</f>
        <v>0</v>
      </c>
      <c r="D138" s="908">
        <f>VLOOKUP(B138,'생산 현황'!$B$2:$E$182,3,0)</f>
        <v>0</v>
      </c>
      <c r="E138" s="401">
        <f t="shared" si="12"/>
        <v>0</v>
      </c>
      <c r="F138" s="930">
        <f t="shared" si="13"/>
        <v>0</v>
      </c>
      <c r="G138" s="811" t="str">
        <f t="shared" si="14"/>
        <v>0</v>
      </c>
    </row>
    <row r="139" spans="2:7">
      <c r="B139" s="933" t="s">
        <v>250</v>
      </c>
      <c r="C139" s="401">
        <f>VLOOKUP(B139,'생산 현황'!$B$2:$E$182,2,0)</f>
        <v>0</v>
      </c>
      <c r="D139" s="908">
        <f>VLOOKUP(B139,'생산 현황'!$B$2:$E$182,3,0)</f>
        <v>0</v>
      </c>
      <c r="E139" s="401">
        <f t="shared" si="12"/>
        <v>0</v>
      </c>
      <c r="F139" s="930">
        <f t="shared" si="13"/>
        <v>0</v>
      </c>
      <c r="G139" s="811" t="str">
        <f t="shared" si="14"/>
        <v>0</v>
      </c>
    </row>
    <row r="140" spans="2:7">
      <c r="B140" s="933" t="s">
        <v>251</v>
      </c>
      <c r="C140" s="401">
        <f>VLOOKUP(B140,'생산 현황'!$B$2:$E$182,2,0)</f>
        <v>0</v>
      </c>
      <c r="D140" s="908">
        <f>VLOOKUP(B140,'생산 현황'!$B$2:$E$182,3,0)</f>
        <v>0</v>
      </c>
      <c r="E140" s="401">
        <f t="shared" si="12"/>
        <v>0</v>
      </c>
      <c r="F140" s="930">
        <f t="shared" si="13"/>
        <v>0</v>
      </c>
      <c r="G140" s="811" t="str">
        <f t="shared" si="14"/>
        <v>0</v>
      </c>
    </row>
    <row r="141" spans="2:7">
      <c r="B141" s="933" t="s">
        <v>252</v>
      </c>
      <c r="C141" s="401">
        <f>VLOOKUP(B141,'생산 현황'!$B$2:$E$182,2,0)</f>
        <v>0</v>
      </c>
      <c r="D141" s="908">
        <f>VLOOKUP(B141,'생산 현황'!$B$2:$E$182,3,0)</f>
        <v>0</v>
      </c>
      <c r="E141" s="401">
        <f t="shared" si="12"/>
        <v>0</v>
      </c>
      <c r="F141" s="930">
        <f t="shared" si="13"/>
        <v>0</v>
      </c>
      <c r="G141" s="811" t="str">
        <f t="shared" si="14"/>
        <v>0</v>
      </c>
    </row>
    <row r="142" spans="2:7">
      <c r="B142" s="933" t="s">
        <v>253</v>
      </c>
      <c r="C142" s="401">
        <f>VLOOKUP(B142,'생산 현황'!$B$2:$E$182,2,0)</f>
        <v>0</v>
      </c>
      <c r="D142" s="908">
        <f>VLOOKUP(B142,'생산 현황'!$B$2:$E$182,3,0)</f>
        <v>0</v>
      </c>
      <c r="E142" s="401">
        <f t="shared" si="12"/>
        <v>0</v>
      </c>
      <c r="F142" s="930">
        <f t="shared" si="13"/>
        <v>0</v>
      </c>
      <c r="G142" s="811" t="str">
        <f t="shared" si="14"/>
        <v>0</v>
      </c>
    </row>
    <row r="143" spans="2:7">
      <c r="B143" s="933" t="s">
        <v>254</v>
      </c>
      <c r="C143" s="401">
        <f>VLOOKUP(B143,'생산 현황'!$B$2:$E$182,2,0)</f>
        <v>0</v>
      </c>
      <c r="D143" s="908">
        <f>VLOOKUP(B143,'생산 현황'!$B$2:$E$182,3,0)</f>
        <v>0</v>
      </c>
      <c r="E143" s="401">
        <f t="shared" si="12"/>
        <v>0</v>
      </c>
      <c r="F143" s="930">
        <f t="shared" si="13"/>
        <v>0</v>
      </c>
      <c r="G143" s="811" t="str">
        <f t="shared" si="14"/>
        <v>0</v>
      </c>
    </row>
    <row r="144" spans="2:7">
      <c r="B144" s="933" t="s">
        <v>255</v>
      </c>
      <c r="C144" s="401">
        <f>VLOOKUP(B144,'생산 현황'!$B$2:$E$182,2,0)</f>
        <v>0</v>
      </c>
      <c r="D144" s="908">
        <f>VLOOKUP(B144,'생산 현황'!$B$2:$E$182,3,0)</f>
        <v>0</v>
      </c>
      <c r="E144" s="401">
        <f t="shared" si="12"/>
        <v>0</v>
      </c>
      <c r="F144" s="930">
        <f t="shared" si="13"/>
        <v>0</v>
      </c>
      <c r="G144" s="811" t="str">
        <f t="shared" si="14"/>
        <v>0</v>
      </c>
    </row>
    <row r="145" spans="2:7">
      <c r="B145" s="933" t="s">
        <v>257</v>
      </c>
      <c r="C145" s="401">
        <f>VLOOKUP(B145,'생산 현황'!$B$2:$E$182,2,0)</f>
        <v>0</v>
      </c>
      <c r="D145" s="908">
        <f>VLOOKUP(B145,'생산 현황'!$B$2:$E$182,3,0)</f>
        <v>0</v>
      </c>
      <c r="E145" s="401">
        <f t="shared" si="12"/>
        <v>0</v>
      </c>
      <c r="F145" s="930">
        <f t="shared" si="13"/>
        <v>0</v>
      </c>
      <c r="G145" s="811" t="str">
        <f t="shared" si="14"/>
        <v>0</v>
      </c>
    </row>
    <row r="146" spans="2:7">
      <c r="B146" s="933" t="s">
        <v>258</v>
      </c>
      <c r="C146" s="401">
        <f>VLOOKUP(B146,'생산 현황'!$B$2:$E$182,2,0)</f>
        <v>0</v>
      </c>
      <c r="D146" s="908">
        <f>VLOOKUP(B146,'생산 현황'!$B$2:$E$182,3,0)</f>
        <v>0</v>
      </c>
      <c r="E146" s="401">
        <f t="shared" si="12"/>
        <v>0</v>
      </c>
      <c r="F146" s="930">
        <f t="shared" si="13"/>
        <v>0</v>
      </c>
      <c r="G146" s="811" t="str">
        <f t="shared" si="14"/>
        <v>0</v>
      </c>
    </row>
    <row r="147" spans="2:7">
      <c r="B147" s="933" t="s">
        <v>260</v>
      </c>
      <c r="C147" s="401">
        <f>VLOOKUP(B147,'생산 현황'!$B$2:$E$182,2,0)</f>
        <v>0</v>
      </c>
      <c r="D147" s="908">
        <f>VLOOKUP(B147,'생산 현황'!$B$2:$E$182,3,0)</f>
        <v>0</v>
      </c>
      <c r="E147" s="401">
        <f t="shared" si="12"/>
        <v>0</v>
      </c>
      <c r="F147" s="930">
        <f t="shared" si="13"/>
        <v>0</v>
      </c>
      <c r="G147" s="811" t="str">
        <f t="shared" si="14"/>
        <v>0</v>
      </c>
    </row>
    <row r="148" spans="2:7">
      <c r="B148" s="933" t="s">
        <v>261</v>
      </c>
      <c r="C148" s="401">
        <f>VLOOKUP(B148,'생산 현황'!$B$2:$E$182,2,0)</f>
        <v>0</v>
      </c>
      <c r="D148" s="908">
        <f>VLOOKUP(B148,'생산 현황'!$B$2:$E$182,3,0)</f>
        <v>0</v>
      </c>
      <c r="E148" s="401">
        <f t="shared" si="12"/>
        <v>0</v>
      </c>
      <c r="F148" s="930">
        <f t="shared" si="13"/>
        <v>0</v>
      </c>
      <c r="G148" s="811" t="str">
        <f t="shared" si="14"/>
        <v>0</v>
      </c>
    </row>
    <row r="149" spans="2:7">
      <c r="B149" s="933" t="s">
        <v>262</v>
      </c>
      <c r="C149" s="401">
        <f>VLOOKUP(B149,'생산 현황'!$B$2:$E$182,2,0)</f>
        <v>0</v>
      </c>
      <c r="D149" s="908">
        <f>VLOOKUP(B149,'생산 현황'!$B$2:$E$182,3,0)</f>
        <v>0</v>
      </c>
      <c r="E149" s="401">
        <f t="shared" si="12"/>
        <v>0</v>
      </c>
      <c r="F149" s="930">
        <f t="shared" si="13"/>
        <v>0</v>
      </c>
      <c r="G149" s="811" t="str">
        <f t="shared" si="14"/>
        <v>0</v>
      </c>
    </row>
    <row r="150" spans="2:7">
      <c r="B150" s="933" t="s">
        <v>263</v>
      </c>
      <c r="C150" s="401">
        <f>VLOOKUP(B150,'생산 현황'!$B$2:$E$182,2,0)</f>
        <v>0</v>
      </c>
      <c r="D150" s="908">
        <f>VLOOKUP(B150,'생산 현황'!$B$2:$E$182,3,0)</f>
        <v>0</v>
      </c>
      <c r="E150" s="401">
        <f t="shared" si="12"/>
        <v>0</v>
      </c>
      <c r="F150" s="930">
        <f t="shared" si="13"/>
        <v>0</v>
      </c>
      <c r="G150" s="811" t="str">
        <f t="shared" si="14"/>
        <v>0</v>
      </c>
    </row>
    <row r="151" spans="2:7">
      <c r="B151" s="933" t="s">
        <v>264</v>
      </c>
      <c r="C151" s="401">
        <f>VLOOKUP(B151,'생산 현황'!$B$2:$E$182,2,0)</f>
        <v>0</v>
      </c>
      <c r="D151" s="908">
        <f>VLOOKUP(B151,'생산 현황'!$B$2:$E$182,3,0)</f>
        <v>0</v>
      </c>
      <c r="E151" s="401">
        <f t="shared" si="12"/>
        <v>0</v>
      </c>
      <c r="F151" s="930">
        <f t="shared" si="13"/>
        <v>0</v>
      </c>
      <c r="G151" s="811" t="str">
        <f t="shared" si="14"/>
        <v>0</v>
      </c>
    </row>
    <row r="152" spans="2:7">
      <c r="B152" s="933" t="s">
        <v>265</v>
      </c>
      <c r="C152" s="401">
        <f>VLOOKUP(B152,'생산 현황'!$B$2:$E$182,2,0)</f>
        <v>0</v>
      </c>
      <c r="D152" s="908">
        <f>VLOOKUP(B152,'생산 현황'!$B$2:$E$182,3,0)</f>
        <v>0</v>
      </c>
      <c r="E152" s="401">
        <f t="shared" si="12"/>
        <v>0</v>
      </c>
      <c r="F152" s="930">
        <f t="shared" si="13"/>
        <v>0</v>
      </c>
      <c r="G152" s="811" t="str">
        <f t="shared" si="14"/>
        <v>0</v>
      </c>
    </row>
    <row r="153" spans="2:7">
      <c r="B153" s="933" t="s">
        <v>266</v>
      </c>
      <c r="C153" s="401">
        <f>VLOOKUP(B153,'생산 현황'!$B$2:$E$182,2,0)</f>
        <v>0</v>
      </c>
      <c r="D153" s="908">
        <f>VLOOKUP(B153,'생산 현황'!$B$2:$E$182,3,0)</f>
        <v>0</v>
      </c>
      <c r="E153" s="401">
        <f t="shared" si="12"/>
        <v>0</v>
      </c>
      <c r="F153" s="930">
        <f t="shared" si="13"/>
        <v>0</v>
      </c>
      <c r="G153" s="811" t="str">
        <f t="shared" si="14"/>
        <v>0</v>
      </c>
    </row>
    <row r="154" spans="2:7">
      <c r="B154" s="933" t="s">
        <v>267</v>
      </c>
      <c r="C154" s="401">
        <f>VLOOKUP(B154,'생산 현황'!$B$2:$E$182,2,0)</f>
        <v>0</v>
      </c>
      <c r="D154" s="908">
        <f>VLOOKUP(B154,'생산 현황'!$B$2:$E$182,3,0)</f>
        <v>0</v>
      </c>
      <c r="E154" s="401">
        <f t="shared" si="12"/>
        <v>0</v>
      </c>
      <c r="F154" s="930">
        <f t="shared" si="13"/>
        <v>0</v>
      </c>
      <c r="G154" s="811" t="str">
        <f t="shared" si="14"/>
        <v>0</v>
      </c>
    </row>
    <row r="155" spans="2:7">
      <c r="B155" s="933" t="s">
        <v>268</v>
      </c>
      <c r="C155" s="401">
        <f>VLOOKUP(B155,'생산 현황'!$B$2:$E$182,2,0)</f>
        <v>0</v>
      </c>
      <c r="D155" s="908">
        <f>VLOOKUP(B155,'생산 현황'!$B$2:$E$182,3,0)</f>
        <v>0</v>
      </c>
      <c r="E155" s="401">
        <f t="shared" si="12"/>
        <v>0</v>
      </c>
      <c r="F155" s="930">
        <f t="shared" si="13"/>
        <v>0</v>
      </c>
      <c r="G155" s="811" t="str">
        <f t="shared" si="14"/>
        <v>0</v>
      </c>
    </row>
    <row r="156" spans="2:7">
      <c r="B156" s="933" t="s">
        <v>269</v>
      </c>
      <c r="C156" s="401">
        <f>VLOOKUP(B156,'생산 현황'!$B$2:$E$182,2,0)</f>
        <v>0</v>
      </c>
      <c r="D156" s="908">
        <f>VLOOKUP(B156,'생산 현황'!$B$2:$E$182,3,0)</f>
        <v>0</v>
      </c>
      <c r="E156" s="401">
        <f t="shared" si="12"/>
        <v>0</v>
      </c>
      <c r="F156" s="930">
        <f t="shared" si="13"/>
        <v>0</v>
      </c>
      <c r="G156" s="811" t="str">
        <f t="shared" si="14"/>
        <v>0</v>
      </c>
    </row>
    <row r="157" spans="2:7">
      <c r="B157" s="933" t="s">
        <v>270</v>
      </c>
      <c r="C157" s="401">
        <f>VLOOKUP(B157,'생산 현황'!$B$2:$E$182,2,0)</f>
        <v>0</v>
      </c>
      <c r="D157" s="908">
        <f>VLOOKUP(B157,'생산 현황'!$B$2:$E$182,3,0)</f>
        <v>0</v>
      </c>
      <c r="E157" s="401">
        <f t="shared" si="12"/>
        <v>0</v>
      </c>
      <c r="F157" s="930">
        <f t="shared" si="13"/>
        <v>0</v>
      </c>
      <c r="G157" s="811" t="str">
        <f t="shared" si="14"/>
        <v>0</v>
      </c>
    </row>
    <row r="158" spans="2:7">
      <c r="B158" s="933" t="s">
        <v>271</v>
      </c>
      <c r="C158" s="401">
        <f>VLOOKUP(B158,'생산 현황'!$B$2:$E$182,2,0)</f>
        <v>0</v>
      </c>
      <c r="D158" s="908">
        <f>VLOOKUP(B158,'생산 현황'!$B$2:$E$182,3,0)</f>
        <v>0</v>
      </c>
      <c r="E158" s="401">
        <f t="shared" si="12"/>
        <v>0</v>
      </c>
      <c r="F158" s="930">
        <f t="shared" si="13"/>
        <v>0</v>
      </c>
      <c r="G158" s="811" t="str">
        <f t="shared" si="14"/>
        <v>0</v>
      </c>
    </row>
    <row r="159" spans="2:7">
      <c r="B159" s="932" t="s">
        <v>309</v>
      </c>
      <c r="C159" s="401">
        <f>VLOOKUP(B159,'생산 현황'!$B$2:$E$182,2,0)</f>
        <v>0</v>
      </c>
      <c r="D159" s="908">
        <f>VLOOKUP(B159,'생산 현황'!$B$2:$E$182,3,0)</f>
        <v>0</v>
      </c>
      <c r="E159" s="401">
        <f t="shared" si="12"/>
        <v>0</v>
      </c>
      <c r="F159" s="930">
        <f t="shared" si="13"/>
        <v>0</v>
      </c>
      <c r="G159" s="811" t="str">
        <f t="shared" si="14"/>
        <v>0</v>
      </c>
    </row>
    <row r="160" spans="2:7">
      <c r="B160" s="932" t="s">
        <v>124</v>
      </c>
      <c r="C160" s="401">
        <f>VLOOKUP(B160,'생산 현황'!$B$2:$E$182,2,0)</f>
        <v>0</v>
      </c>
      <c r="D160" s="908">
        <f>VLOOKUP(B160,'생산 현황'!$B$2:$E$182,3,0)</f>
        <v>0</v>
      </c>
      <c r="E160" s="401">
        <f t="shared" si="12"/>
        <v>0</v>
      </c>
      <c r="F160" s="930">
        <f t="shared" si="13"/>
        <v>0</v>
      </c>
      <c r="G160" s="811" t="str">
        <f t="shared" si="14"/>
        <v>0</v>
      </c>
    </row>
    <row r="161" spans="2:7">
      <c r="B161" s="932" t="s">
        <v>128</v>
      </c>
      <c r="C161" s="401">
        <f>VLOOKUP(B161,'생산 현황'!$B$2:$E$182,2,0)</f>
        <v>0</v>
      </c>
      <c r="D161" s="908">
        <f>VLOOKUP(B161,'생산 현황'!$B$2:$E$182,3,0)</f>
        <v>0</v>
      </c>
      <c r="E161" s="401">
        <f t="shared" si="12"/>
        <v>0</v>
      </c>
      <c r="F161" s="930">
        <f t="shared" si="13"/>
        <v>0</v>
      </c>
      <c r="G161" s="811" t="str">
        <f t="shared" si="14"/>
        <v>0</v>
      </c>
    </row>
    <row r="162" spans="2:7">
      <c r="B162" s="932" t="s">
        <v>129</v>
      </c>
      <c r="C162" s="401">
        <f>VLOOKUP(B162,'생산 현황'!$B$2:$E$182,2,0)</f>
        <v>0</v>
      </c>
      <c r="D162" s="908">
        <f>VLOOKUP(B162,'생산 현황'!$B$2:$E$182,3,0)</f>
        <v>0</v>
      </c>
      <c r="E162" s="401">
        <f t="shared" ref="E162:E193" si="15">C162-D162</f>
        <v>0</v>
      </c>
      <c r="F162" s="930">
        <f t="shared" ref="F162:F193" si="16">IFERROR(E162*100/$K$2,"0")</f>
        <v>0</v>
      </c>
      <c r="G162" s="811" t="str">
        <f t="shared" ref="G162:G181" si="17">IFERROR(D162*100/C162,"0")</f>
        <v>0</v>
      </c>
    </row>
    <row r="163" spans="2:7">
      <c r="B163" s="932" t="s">
        <v>313</v>
      </c>
      <c r="C163" s="401">
        <f>VLOOKUP(B163,'생산 현황'!$B$2:$E$182,2,0)</f>
        <v>0</v>
      </c>
      <c r="D163" s="908">
        <f>VLOOKUP(B163,'생산 현황'!$B$2:$E$182,3,0)</f>
        <v>0</v>
      </c>
      <c r="E163" s="401">
        <f t="shared" si="15"/>
        <v>0</v>
      </c>
      <c r="F163" s="930">
        <f t="shared" si="16"/>
        <v>0</v>
      </c>
      <c r="G163" s="811" t="str">
        <f t="shared" si="17"/>
        <v>0</v>
      </c>
    </row>
    <row r="164" spans="2:7">
      <c r="B164" s="932" t="s">
        <v>133</v>
      </c>
      <c r="C164" s="401">
        <f>VLOOKUP(B164,'생산 현황'!$B$2:$E$182,2,0)</f>
        <v>0</v>
      </c>
      <c r="D164" s="908">
        <f>VLOOKUP(B164,'생산 현황'!$B$2:$E$182,3,0)</f>
        <v>0</v>
      </c>
      <c r="E164" s="401">
        <f t="shared" si="15"/>
        <v>0</v>
      </c>
      <c r="F164" s="930">
        <f t="shared" si="16"/>
        <v>0</v>
      </c>
      <c r="G164" s="811" t="str">
        <f t="shared" si="17"/>
        <v>0</v>
      </c>
    </row>
    <row r="165" spans="2:7">
      <c r="B165" s="932" t="s">
        <v>134</v>
      </c>
      <c r="C165" s="401">
        <f>VLOOKUP(B165,'생산 현황'!$B$2:$E$182,2,0)</f>
        <v>0</v>
      </c>
      <c r="D165" s="908">
        <f>VLOOKUP(B165,'생산 현황'!$B$2:$E$182,3,0)</f>
        <v>0</v>
      </c>
      <c r="E165" s="401">
        <f t="shared" si="15"/>
        <v>0</v>
      </c>
      <c r="F165" s="930">
        <f t="shared" si="16"/>
        <v>0</v>
      </c>
      <c r="G165" s="811" t="str">
        <f t="shared" si="17"/>
        <v>0</v>
      </c>
    </row>
    <row r="166" spans="2:7">
      <c r="B166" s="932" t="s">
        <v>138</v>
      </c>
      <c r="C166" s="401">
        <f>VLOOKUP(B166,'생산 현황'!$B$2:$E$182,2,0)</f>
        <v>0</v>
      </c>
      <c r="D166" s="908">
        <f>VLOOKUP(B166,'생산 현황'!$B$2:$E$182,3,0)</f>
        <v>0</v>
      </c>
      <c r="E166" s="401">
        <f t="shared" si="15"/>
        <v>0</v>
      </c>
      <c r="F166" s="930">
        <f t="shared" si="16"/>
        <v>0</v>
      </c>
      <c r="G166" s="811" t="str">
        <f t="shared" si="17"/>
        <v>0</v>
      </c>
    </row>
    <row r="167" spans="2:7">
      <c r="B167" s="932" t="s">
        <v>139</v>
      </c>
      <c r="C167" s="401">
        <f>VLOOKUP(B167,'생산 현황'!$B$2:$E$182,2,0)</f>
        <v>0</v>
      </c>
      <c r="D167" s="908">
        <f>VLOOKUP(B167,'생산 현황'!$B$2:$E$182,3,0)</f>
        <v>0</v>
      </c>
      <c r="E167" s="401">
        <f t="shared" si="15"/>
        <v>0</v>
      </c>
      <c r="F167" s="930">
        <f t="shared" si="16"/>
        <v>0</v>
      </c>
      <c r="G167" s="811" t="str">
        <f t="shared" si="17"/>
        <v>0</v>
      </c>
    </row>
    <row r="168" spans="2:7">
      <c r="B168" s="932" t="s">
        <v>295</v>
      </c>
      <c r="C168" s="401">
        <f>VLOOKUP(B168,'생산 현황'!$B$2:$E$182,2,0)</f>
        <v>0</v>
      </c>
      <c r="D168" s="908">
        <f>VLOOKUP(B168,'생산 현황'!$B$2:$E$182,3,0)</f>
        <v>0</v>
      </c>
      <c r="E168" s="401">
        <f t="shared" si="15"/>
        <v>0</v>
      </c>
      <c r="F168" s="930">
        <f t="shared" si="16"/>
        <v>0</v>
      </c>
      <c r="G168" s="811" t="str">
        <f t="shared" si="17"/>
        <v>0</v>
      </c>
    </row>
    <row r="169" spans="2:7">
      <c r="B169" s="932" t="s">
        <v>296</v>
      </c>
      <c r="C169" s="401">
        <f>VLOOKUP(B169,'생산 현황'!$B$2:$E$182,2,0)</f>
        <v>0</v>
      </c>
      <c r="D169" s="908">
        <f>VLOOKUP(B169,'생산 현황'!$B$2:$E$182,3,0)</f>
        <v>0</v>
      </c>
      <c r="E169" s="401">
        <f t="shared" si="15"/>
        <v>0</v>
      </c>
      <c r="F169" s="930">
        <f t="shared" si="16"/>
        <v>0</v>
      </c>
      <c r="G169" s="811" t="str">
        <f t="shared" si="17"/>
        <v>0</v>
      </c>
    </row>
    <row r="170" spans="2:7">
      <c r="B170" s="932" t="s">
        <v>298</v>
      </c>
      <c r="C170" s="401">
        <f>VLOOKUP(B170,'생산 현황'!$B$2:$E$182,2,0)</f>
        <v>0</v>
      </c>
      <c r="D170" s="908">
        <f>VLOOKUP(B170,'생산 현황'!$B$2:$E$182,3,0)</f>
        <v>0</v>
      </c>
      <c r="E170" s="401">
        <f t="shared" si="15"/>
        <v>0</v>
      </c>
      <c r="F170" s="930">
        <f t="shared" si="16"/>
        <v>0</v>
      </c>
      <c r="G170" s="811" t="str">
        <f t="shared" si="17"/>
        <v>0</v>
      </c>
    </row>
    <row r="171" spans="2:7">
      <c r="B171" s="932" t="s">
        <v>304</v>
      </c>
      <c r="C171" s="401">
        <f>VLOOKUP(B171,'생산 현황'!$B$2:$E$182,2,0)</f>
        <v>0</v>
      </c>
      <c r="D171" s="908">
        <f>VLOOKUP(B171,'생산 현황'!$B$2:$E$182,3,0)</f>
        <v>0</v>
      </c>
      <c r="E171" s="401">
        <f t="shared" si="15"/>
        <v>0</v>
      </c>
      <c r="F171" s="930">
        <f t="shared" si="16"/>
        <v>0</v>
      </c>
      <c r="G171" s="811" t="str">
        <f t="shared" si="17"/>
        <v>0</v>
      </c>
    </row>
    <row r="172" spans="2:7">
      <c r="B172" s="932" t="s">
        <v>305</v>
      </c>
      <c r="C172" s="401">
        <f>VLOOKUP(B172,'생산 현황'!$B$2:$E$182,2,0)</f>
        <v>0</v>
      </c>
      <c r="D172" s="908">
        <f>VLOOKUP(B172,'생산 현황'!$B$2:$E$182,3,0)</f>
        <v>0</v>
      </c>
      <c r="E172" s="401">
        <f t="shared" si="15"/>
        <v>0</v>
      </c>
      <c r="F172" s="930">
        <f t="shared" si="16"/>
        <v>0</v>
      </c>
      <c r="G172" s="811" t="str">
        <f t="shared" si="17"/>
        <v>0</v>
      </c>
    </row>
    <row r="173" spans="2:7">
      <c r="B173" s="932" t="s">
        <v>574</v>
      </c>
      <c r="C173" s="401">
        <f>VLOOKUP(B173,'생산 현황'!$B$2:$E$182,2,0)</f>
        <v>0</v>
      </c>
      <c r="D173" s="908">
        <f>VLOOKUP(B173,'생산 현황'!$B$2:$E$182,3,0)</f>
        <v>0</v>
      </c>
      <c r="E173" s="401">
        <f t="shared" si="15"/>
        <v>0</v>
      </c>
      <c r="F173" s="930">
        <f t="shared" si="16"/>
        <v>0</v>
      </c>
      <c r="G173" s="811" t="str">
        <f t="shared" si="17"/>
        <v>0</v>
      </c>
    </row>
    <row r="174" spans="2:7">
      <c r="B174" s="932" t="s">
        <v>856</v>
      </c>
      <c r="C174" s="401">
        <f>VLOOKUP(B174,'생산 현황'!$B$2:$E$182,2,0)</f>
        <v>0</v>
      </c>
      <c r="D174" s="908">
        <f>VLOOKUP(B174,'생산 현황'!$B$2:$E$182,3,0)</f>
        <v>0</v>
      </c>
      <c r="E174" s="401">
        <f t="shared" si="15"/>
        <v>0</v>
      </c>
      <c r="F174" s="930">
        <f t="shared" si="16"/>
        <v>0</v>
      </c>
      <c r="G174" s="811" t="str">
        <f t="shared" si="17"/>
        <v>0</v>
      </c>
    </row>
    <row r="175" spans="2:7">
      <c r="B175" s="932" t="s">
        <v>857</v>
      </c>
      <c r="C175" s="401">
        <f>VLOOKUP(B175,'생산 현황'!$B$2:$E$182,2,0)</f>
        <v>0</v>
      </c>
      <c r="D175" s="908">
        <f>VLOOKUP(B175,'생산 현황'!$B$2:$E$182,3,0)</f>
        <v>0</v>
      </c>
      <c r="E175" s="401">
        <f t="shared" si="15"/>
        <v>0</v>
      </c>
      <c r="F175" s="930">
        <f t="shared" si="16"/>
        <v>0</v>
      </c>
      <c r="G175" s="811" t="str">
        <f t="shared" si="17"/>
        <v>0</v>
      </c>
    </row>
    <row r="176" spans="2:7">
      <c r="B176" s="932" t="s">
        <v>273</v>
      </c>
      <c r="C176" s="401">
        <f>VLOOKUP(B176,'생산 현황'!$B$2:$E$182,2,0)</f>
        <v>0</v>
      </c>
      <c r="D176" s="908">
        <f>VLOOKUP(B176,'생산 현황'!$B$2:$E$182,3,0)</f>
        <v>0</v>
      </c>
      <c r="E176" s="401">
        <f t="shared" si="15"/>
        <v>0</v>
      </c>
      <c r="F176" s="930">
        <f t="shared" si="16"/>
        <v>0</v>
      </c>
      <c r="G176" s="811" t="str">
        <f t="shared" si="17"/>
        <v>0</v>
      </c>
    </row>
    <row r="177" spans="2:7">
      <c r="B177" s="932" t="s">
        <v>274</v>
      </c>
      <c r="C177" s="401">
        <f>VLOOKUP(B177,'생산 현황'!$B$2:$E$182,2,0)</f>
        <v>0</v>
      </c>
      <c r="D177" s="908">
        <f>VLOOKUP(B177,'생산 현황'!$B$2:$E$182,3,0)</f>
        <v>0</v>
      </c>
      <c r="E177" s="401">
        <f t="shared" si="15"/>
        <v>0</v>
      </c>
      <c r="F177" s="930">
        <f t="shared" si="16"/>
        <v>0</v>
      </c>
      <c r="G177" s="811" t="str">
        <f t="shared" si="17"/>
        <v>0</v>
      </c>
    </row>
    <row r="178" spans="2:7">
      <c r="B178" s="932" t="s">
        <v>275</v>
      </c>
      <c r="C178" s="401">
        <f>VLOOKUP(B178,'생산 현황'!$B$2:$E$182,2,0)</f>
        <v>0</v>
      </c>
      <c r="D178" s="908">
        <f>VLOOKUP(B178,'생산 현황'!$B$2:$E$182,3,0)</f>
        <v>0</v>
      </c>
      <c r="E178" s="401">
        <f t="shared" si="15"/>
        <v>0</v>
      </c>
      <c r="F178" s="930">
        <f t="shared" si="16"/>
        <v>0</v>
      </c>
      <c r="G178" s="811" t="str">
        <f t="shared" si="17"/>
        <v>0</v>
      </c>
    </row>
    <row r="179" spans="2:7">
      <c r="B179" s="932" t="s">
        <v>276</v>
      </c>
      <c r="C179" s="401">
        <f>VLOOKUP(B179,'생산 현황'!$B$2:$E$182,2,0)</f>
        <v>0</v>
      </c>
      <c r="D179" s="908">
        <f>VLOOKUP(B179,'생산 현황'!$B$2:$E$182,3,0)</f>
        <v>0</v>
      </c>
      <c r="E179" s="401">
        <f t="shared" si="15"/>
        <v>0</v>
      </c>
      <c r="F179" s="930">
        <f t="shared" si="16"/>
        <v>0</v>
      </c>
      <c r="G179" s="811" t="str">
        <f t="shared" si="17"/>
        <v>0</v>
      </c>
    </row>
    <row r="180" spans="2:7">
      <c r="B180" s="932" t="s">
        <v>277</v>
      </c>
      <c r="C180" s="401">
        <f>VLOOKUP(B180,'생산 현황'!$B$2:$E$182,2,0)</f>
        <v>0</v>
      </c>
      <c r="D180" s="908">
        <f>VLOOKUP(B180,'생산 현황'!$B$2:$E$182,3,0)</f>
        <v>0</v>
      </c>
      <c r="E180" s="401">
        <f t="shared" si="15"/>
        <v>0</v>
      </c>
      <c r="F180" s="930">
        <f t="shared" si="16"/>
        <v>0</v>
      </c>
      <c r="G180" s="811" t="str">
        <f t="shared" si="17"/>
        <v>0</v>
      </c>
    </row>
    <row r="181" spans="2:7">
      <c r="B181" s="932" t="s">
        <v>297</v>
      </c>
      <c r="C181" s="401">
        <f>VLOOKUP(B181,'생산 현황'!$B$2:$E$182,2,0)</f>
        <v>0</v>
      </c>
      <c r="D181" s="908">
        <f>VLOOKUP(B181,'생산 현황'!$B$2:$E$182,3,0)</f>
        <v>0</v>
      </c>
      <c r="E181" s="401">
        <f t="shared" si="15"/>
        <v>0</v>
      </c>
      <c r="F181" s="930">
        <f t="shared" si="16"/>
        <v>0</v>
      </c>
      <c r="G181" s="811" t="str">
        <f t="shared" si="17"/>
        <v>0</v>
      </c>
    </row>
  </sheetData>
  <autoFilter ref="B1:G173">
    <sortState ref="B2:F173">
      <sortCondition descending="1" ref="E2"/>
    </sortState>
  </autoFilter>
  <sortState ref="B2:G181">
    <sortCondition descending="1" ref="E2"/>
  </sortState>
  <phoneticPr fontId="48" type="noConversion"/>
  <conditionalFormatting sqref="L2">
    <cfRule type="cellIs" dxfId="225" priority="3" operator="greaterThan">
      <formula>3</formula>
    </cfRule>
  </conditionalFormatting>
  <conditionalFormatting sqref="F2:F181">
    <cfRule type="top10" dxfId="224" priority="2" rank="5"/>
  </conditionalFormatting>
  <conditionalFormatting sqref="E2:E181">
    <cfRule type="top10" dxfId="223" priority="1" rank="5"/>
  </conditionalFormatting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B1:BK106"/>
  <sheetViews>
    <sheetView showGridLines="0" zoomScaleNormal="100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X14" sqref="X14"/>
    </sheetView>
  </sheetViews>
  <sheetFormatPr defaultRowHeight="16.5"/>
  <cols>
    <col min="1" max="1" width="0.875" customWidth="1"/>
    <col min="2" max="2" width="7.5" customWidth="1"/>
    <col min="3" max="33" width="7.25" customWidth="1"/>
    <col min="34" max="34" width="10.625" bestFit="1" customWidth="1"/>
    <col min="35" max="35" width="11.875" customWidth="1"/>
    <col min="36" max="36" width="12" customWidth="1"/>
    <col min="37" max="37" width="15" style="45" bestFit="1" customWidth="1"/>
    <col min="38" max="38" width="12.5" style="45" bestFit="1" customWidth="1"/>
    <col min="39" max="39" width="13" style="45" bestFit="1" customWidth="1"/>
    <col min="40" max="40" width="13.125" style="45" bestFit="1" customWidth="1"/>
    <col min="41" max="41" width="11.375" style="45" customWidth="1"/>
    <col min="42" max="42" width="12.75" style="45" bestFit="1" customWidth="1"/>
    <col min="43" max="43" width="12.625" style="45" customWidth="1"/>
    <col min="44" max="44" width="13" style="45" bestFit="1" customWidth="1"/>
    <col min="45" max="45" width="14" style="45" customWidth="1"/>
    <col min="46" max="46" width="12.25" customWidth="1"/>
    <col min="47" max="47" width="13.125" bestFit="1" customWidth="1"/>
    <col min="48" max="48" width="11.875" bestFit="1" customWidth="1"/>
    <col min="49" max="49" width="9.25" bestFit="1" customWidth="1"/>
    <col min="50" max="54" width="9.125" bestFit="1" customWidth="1"/>
    <col min="55" max="55" width="22.25" bestFit="1" customWidth="1"/>
  </cols>
  <sheetData>
    <row r="1" spans="2:55" ht="17.25" thickBot="1">
      <c r="AP1" s="1080" t="s">
        <v>683</v>
      </c>
      <c r="AQ1" s="1081"/>
      <c r="AR1" s="1081"/>
      <c r="AS1" s="1081"/>
      <c r="AT1" s="1081"/>
      <c r="AU1" s="1081"/>
      <c r="AV1" s="1081"/>
      <c r="AW1" s="1081"/>
      <c r="AX1" s="1081"/>
      <c r="AY1" s="1081"/>
      <c r="AZ1" s="1081"/>
      <c r="BA1" s="1081"/>
    </row>
    <row r="2" spans="2:55" s="841" customFormat="1" ht="17.25" thickBot="1">
      <c r="B2" s="1076" t="s">
        <v>1274</v>
      </c>
      <c r="C2" s="1077"/>
      <c r="D2" s="1077"/>
      <c r="E2" s="1077"/>
      <c r="F2" s="1077"/>
      <c r="G2" s="1077"/>
      <c r="H2" s="1077"/>
      <c r="I2" s="1077"/>
      <c r="J2" s="1077"/>
      <c r="K2" s="1077"/>
      <c r="L2" s="1077"/>
      <c r="M2" s="1077"/>
      <c r="N2" s="1077"/>
      <c r="O2" s="1077"/>
      <c r="P2" s="1077"/>
      <c r="Q2" s="1077"/>
      <c r="R2" s="1077"/>
      <c r="S2" s="1077"/>
      <c r="T2" s="1077"/>
      <c r="U2" s="1077"/>
      <c r="V2" s="1077"/>
      <c r="W2" s="1077"/>
      <c r="X2" s="1077"/>
      <c r="Y2" s="1077"/>
      <c r="Z2" s="1077"/>
      <c r="AA2" s="1077"/>
      <c r="AB2" s="1077"/>
      <c r="AC2" s="1077"/>
      <c r="AD2" s="1077"/>
      <c r="AE2" s="1077"/>
      <c r="AF2" s="1077"/>
      <c r="AG2" s="1077"/>
      <c r="AH2" s="1014"/>
      <c r="AI2" s="872"/>
      <c r="AJ2" s="1071" t="s">
        <v>1275</v>
      </c>
      <c r="AK2" s="1072"/>
      <c r="AL2" s="1072"/>
      <c r="AM2" s="1072"/>
      <c r="AN2" s="1072"/>
      <c r="AO2" s="1072"/>
      <c r="AP2" s="1072"/>
      <c r="AQ2" s="1072"/>
      <c r="AR2" s="1073"/>
      <c r="AS2" s="1078" t="s">
        <v>1276</v>
      </c>
      <c r="AT2" s="1078"/>
      <c r="AU2" s="1078"/>
      <c r="AV2" s="1078"/>
      <c r="AW2" s="1078"/>
      <c r="AX2" s="1078"/>
      <c r="AY2" s="1078"/>
      <c r="AZ2" s="1078"/>
      <c r="BA2" s="1078"/>
      <c r="BB2" s="1078"/>
      <c r="BC2" s="1079"/>
    </row>
    <row r="3" spans="2:55" ht="34.5" customHeight="1">
      <c r="B3" s="1082" t="s">
        <v>670</v>
      </c>
      <c r="C3" s="1084">
        <v>1</v>
      </c>
      <c r="D3" s="1086">
        <v>2</v>
      </c>
      <c r="E3" s="1086">
        <v>3</v>
      </c>
      <c r="F3" s="1086">
        <v>4</v>
      </c>
      <c r="G3" s="1086">
        <v>5</v>
      </c>
      <c r="H3" s="1086">
        <v>6</v>
      </c>
      <c r="I3" s="1086">
        <v>7</v>
      </c>
      <c r="J3" s="1086">
        <v>8</v>
      </c>
      <c r="K3" s="1086">
        <v>9</v>
      </c>
      <c r="L3" s="1086">
        <v>10</v>
      </c>
      <c r="M3" s="1086">
        <v>11</v>
      </c>
      <c r="N3" s="1086">
        <v>12</v>
      </c>
      <c r="O3" s="1086">
        <v>13</v>
      </c>
      <c r="P3" s="1086">
        <v>14</v>
      </c>
      <c r="Q3" s="1086">
        <v>15</v>
      </c>
      <c r="R3" s="1086">
        <v>16</v>
      </c>
      <c r="S3" s="1086">
        <v>17</v>
      </c>
      <c r="T3" s="1086">
        <v>18</v>
      </c>
      <c r="U3" s="1086">
        <v>19</v>
      </c>
      <c r="V3" s="1086">
        <v>20</v>
      </c>
      <c r="W3" s="1086">
        <v>21</v>
      </c>
      <c r="X3" s="1086">
        <v>22</v>
      </c>
      <c r="Y3" s="1086">
        <v>23</v>
      </c>
      <c r="Z3" s="1086">
        <v>24</v>
      </c>
      <c r="AA3" s="1086">
        <v>25</v>
      </c>
      <c r="AB3" s="1086">
        <v>26</v>
      </c>
      <c r="AC3" s="1086">
        <v>27</v>
      </c>
      <c r="AD3" s="1086">
        <v>28</v>
      </c>
      <c r="AE3" s="1086">
        <v>29</v>
      </c>
      <c r="AF3" s="1086">
        <v>30</v>
      </c>
      <c r="AG3" s="1086">
        <v>31</v>
      </c>
      <c r="AH3" s="1097" t="s">
        <v>1550</v>
      </c>
      <c r="AI3" s="1112" t="s">
        <v>1278</v>
      </c>
      <c r="AJ3" s="1093" t="s">
        <v>684</v>
      </c>
      <c r="AK3" s="1093" t="s">
        <v>685</v>
      </c>
      <c r="AL3" s="1095" t="s">
        <v>686</v>
      </c>
      <c r="AM3" s="1095" t="s">
        <v>677</v>
      </c>
      <c r="AN3" s="1114" t="s">
        <v>671</v>
      </c>
      <c r="AO3" s="1074" t="s">
        <v>1465</v>
      </c>
      <c r="AP3" s="1107" t="s">
        <v>1125</v>
      </c>
      <c r="AQ3" s="1095" t="s">
        <v>1437</v>
      </c>
      <c r="AR3" s="1095" t="s">
        <v>1438</v>
      </c>
      <c r="AS3" s="1119" t="s">
        <v>1439</v>
      </c>
      <c r="AT3" s="1103" t="s">
        <v>1440</v>
      </c>
      <c r="AU3" s="1103" t="s">
        <v>1119</v>
      </c>
      <c r="AV3" s="1103" t="s">
        <v>1120</v>
      </c>
      <c r="AW3" s="1103" t="s">
        <v>861</v>
      </c>
      <c r="AX3" s="1099" t="s">
        <v>1441</v>
      </c>
      <c r="AY3" s="1099" t="s">
        <v>678</v>
      </c>
      <c r="AZ3" s="1101" t="s">
        <v>1442</v>
      </c>
      <c r="BA3" s="1101" t="s">
        <v>870</v>
      </c>
      <c r="BB3" s="1101" t="s">
        <v>679</v>
      </c>
      <c r="BC3" s="1116" t="s">
        <v>674</v>
      </c>
    </row>
    <row r="4" spans="2:55" s="470" customFormat="1" ht="30" customHeight="1" thickBot="1">
      <c r="B4" s="1083"/>
      <c r="C4" s="1085"/>
      <c r="D4" s="1087"/>
      <c r="E4" s="1087"/>
      <c r="F4" s="1087"/>
      <c r="G4" s="1087"/>
      <c r="H4" s="1087"/>
      <c r="I4" s="1087"/>
      <c r="J4" s="1087"/>
      <c r="K4" s="1087"/>
      <c r="L4" s="1087"/>
      <c r="M4" s="1087"/>
      <c r="N4" s="1087"/>
      <c r="O4" s="1087"/>
      <c r="P4" s="1087"/>
      <c r="Q4" s="1087"/>
      <c r="R4" s="1087"/>
      <c r="S4" s="1087"/>
      <c r="T4" s="1087"/>
      <c r="U4" s="1087"/>
      <c r="V4" s="1087"/>
      <c r="W4" s="1087"/>
      <c r="X4" s="1087"/>
      <c r="Y4" s="1087"/>
      <c r="Z4" s="1087"/>
      <c r="AA4" s="1087"/>
      <c r="AB4" s="1087"/>
      <c r="AC4" s="1087"/>
      <c r="AD4" s="1087"/>
      <c r="AE4" s="1087"/>
      <c r="AF4" s="1087"/>
      <c r="AG4" s="1087"/>
      <c r="AH4" s="1098"/>
      <c r="AI4" s="1113"/>
      <c r="AJ4" s="1094"/>
      <c r="AK4" s="1094"/>
      <c r="AL4" s="1096"/>
      <c r="AM4" s="1096"/>
      <c r="AN4" s="1115"/>
      <c r="AO4" s="1075"/>
      <c r="AP4" s="1075"/>
      <c r="AQ4" s="1118"/>
      <c r="AR4" s="1118"/>
      <c r="AS4" s="1120"/>
      <c r="AT4" s="1104"/>
      <c r="AU4" s="1104"/>
      <c r="AV4" s="1104"/>
      <c r="AW4" s="1104"/>
      <c r="AX4" s="1100"/>
      <c r="AY4" s="1100"/>
      <c r="AZ4" s="1102"/>
      <c r="BA4" s="1102"/>
      <c r="BB4" s="1102"/>
      <c r="BC4" s="1117"/>
    </row>
    <row r="5" spans="2:55" ht="23.1" customHeight="1">
      <c r="B5" s="848">
        <v>1</v>
      </c>
      <c r="C5" s="849"/>
      <c r="D5" s="850">
        <v>2</v>
      </c>
      <c r="E5" s="850">
        <v>2</v>
      </c>
      <c r="F5" s="850"/>
      <c r="G5" s="850"/>
      <c r="H5" s="850">
        <v>2</v>
      </c>
      <c r="I5" s="850">
        <v>2</v>
      </c>
      <c r="J5" s="850">
        <v>2</v>
      </c>
      <c r="K5" s="850">
        <v>2</v>
      </c>
      <c r="L5" s="850">
        <v>2</v>
      </c>
      <c r="M5" s="850"/>
      <c r="N5" s="850"/>
      <c r="O5" s="850">
        <v>1</v>
      </c>
      <c r="P5" s="850">
        <v>2</v>
      </c>
      <c r="Q5" s="850">
        <v>2</v>
      </c>
      <c r="R5" s="850">
        <v>2</v>
      </c>
      <c r="S5" s="850">
        <v>2</v>
      </c>
      <c r="T5" s="850"/>
      <c r="U5" s="850"/>
      <c r="V5" s="850">
        <v>2</v>
      </c>
      <c r="W5" s="850">
        <v>2</v>
      </c>
      <c r="X5" s="851">
        <v>1.75</v>
      </c>
      <c r="Y5" s="850">
        <v>2</v>
      </c>
      <c r="Z5" s="850">
        <v>2</v>
      </c>
      <c r="AA5" s="850"/>
      <c r="AB5" s="850"/>
      <c r="AC5" s="850"/>
      <c r="AD5" s="850"/>
      <c r="AE5" s="850"/>
      <c r="AF5" s="850"/>
      <c r="AG5" s="1024"/>
      <c r="AH5" s="1015">
        <f>AM5*8</f>
        <v>136</v>
      </c>
      <c r="AI5" s="894">
        <v>1</v>
      </c>
      <c r="AJ5" s="858">
        <f>AM5*2</f>
        <v>34</v>
      </c>
      <c r="AK5" s="858">
        <f t="shared" ref="AK5:AK16" si="0">SUM(C5:AG5)</f>
        <v>32.75</v>
      </c>
      <c r="AL5" s="857">
        <f>IFERROR(AVERAGE(C5:AG5),"0")</f>
        <v>1.9264705882352942</v>
      </c>
      <c r="AM5" s="859">
        <f t="shared" ref="AM5:AM16" si="1">COUNTA(C5:AG5)</f>
        <v>17</v>
      </c>
      <c r="AN5" s="857">
        <f t="shared" ref="AN5:AN16" si="2">IFERROR(AK5*100/AJ5,"0")</f>
        <v>96.32352941176471</v>
      </c>
      <c r="AO5" s="857">
        <f>AP5*AL5</f>
        <v>4.5993129897362328</v>
      </c>
      <c r="AP5" s="911">
        <f>'1월'!$X$106</f>
        <v>2.3874296435272049</v>
      </c>
      <c r="AQ5" s="857">
        <f>'1월'!X106*8</f>
        <v>19.099437148217639</v>
      </c>
      <c r="AR5" s="861">
        <f>AQ5*AL5*AM5</f>
        <v>625.50656660412767</v>
      </c>
      <c r="AS5" s="875">
        <f>'월 품질 현황'!C6</f>
        <v>533</v>
      </c>
      <c r="AT5" s="845">
        <f t="shared" ref="AT5:AT16" si="3">IFERROR(AS5/AK5,"0")</f>
        <v>16.274809160305342</v>
      </c>
      <c r="AU5" s="845">
        <f>'1월'!R3</f>
        <v>3.9191176470588234</v>
      </c>
      <c r="AV5" s="845">
        <f t="shared" ref="AV5:AV16" si="4">IFERROR(AU5/AL5,"0")</f>
        <v>2.0343511450381677</v>
      </c>
      <c r="AW5" s="845">
        <f>'월 품질 현황'!C5</f>
        <v>2.7372262773722627</v>
      </c>
      <c r="AX5" s="807">
        <f t="shared" ref="AX5:AX16" si="5">AS5-AR5</f>
        <v>-92.50656660412767</v>
      </c>
      <c r="AY5" s="805">
        <f t="shared" ref="AY5:AY16" si="6">IFERROR(AS5*100/AR5,"0")</f>
        <v>85.210935976844269</v>
      </c>
      <c r="AZ5" s="806">
        <f>AX5</f>
        <v>-92.50656660412767</v>
      </c>
      <c r="BA5" s="805">
        <f>IFERROR((AR5-AS5)*100/AR5,"0")</f>
        <v>14.78906402315573</v>
      </c>
      <c r="BB5" s="805"/>
      <c r="BC5" s="808" t="s">
        <v>675</v>
      </c>
    </row>
    <row r="6" spans="2:55" ht="23.1" customHeight="1">
      <c r="B6" s="852">
        <v>2</v>
      </c>
      <c r="C6" s="853"/>
      <c r="D6" s="854"/>
      <c r="E6" s="854">
        <v>2</v>
      </c>
      <c r="F6" s="854">
        <v>2</v>
      </c>
      <c r="G6" s="854">
        <v>2</v>
      </c>
      <c r="H6" s="854">
        <v>2</v>
      </c>
      <c r="I6" s="854">
        <v>2</v>
      </c>
      <c r="J6" s="854"/>
      <c r="K6" s="854"/>
      <c r="L6" s="854">
        <v>2</v>
      </c>
      <c r="M6" s="854">
        <v>2</v>
      </c>
      <c r="N6" s="854">
        <v>2</v>
      </c>
      <c r="O6" s="854">
        <v>2</v>
      </c>
      <c r="P6" s="854">
        <v>2</v>
      </c>
      <c r="Q6" s="854"/>
      <c r="R6" s="854"/>
      <c r="S6" s="854">
        <v>1</v>
      </c>
      <c r="T6" s="854">
        <v>2</v>
      </c>
      <c r="U6" s="854">
        <v>2</v>
      </c>
      <c r="V6" s="854">
        <v>2</v>
      </c>
      <c r="W6" s="854">
        <v>2</v>
      </c>
      <c r="X6" s="854"/>
      <c r="Y6" s="854"/>
      <c r="Z6" s="854">
        <v>2</v>
      </c>
      <c r="AA6" s="854">
        <v>2</v>
      </c>
      <c r="AB6" s="854">
        <v>2</v>
      </c>
      <c r="AC6" s="854">
        <v>2</v>
      </c>
      <c r="AD6" s="854">
        <v>2</v>
      </c>
      <c r="AE6" s="854"/>
      <c r="AF6" s="854"/>
      <c r="AG6" s="854"/>
      <c r="AH6" s="1015">
        <f t="shared" ref="AH6:AH16" si="7">AM6*8</f>
        <v>160</v>
      </c>
      <c r="AI6" s="895">
        <v>2</v>
      </c>
      <c r="AJ6" s="862">
        <f t="shared" ref="AJ6:AJ16" si="8">AM6*2</f>
        <v>40</v>
      </c>
      <c r="AK6" s="862">
        <f t="shared" si="0"/>
        <v>39</v>
      </c>
      <c r="AL6" s="860">
        <f t="shared" ref="AL6:AL16" si="9">IFERROR(AVERAGE(C6:AG6),"0")</f>
        <v>1.95</v>
      </c>
      <c r="AM6" s="863">
        <f t="shared" si="1"/>
        <v>20</v>
      </c>
      <c r="AN6" s="860">
        <f t="shared" si="2"/>
        <v>97.5</v>
      </c>
      <c r="AO6" s="860">
        <f>AP6*AL6</f>
        <v>4.6436523929471027</v>
      </c>
      <c r="AP6" s="911">
        <f>'2월'!$X$106</f>
        <v>2.3813602015113347</v>
      </c>
      <c r="AQ6" s="860">
        <f>'2월'!X106*8</f>
        <v>19.050881612090677</v>
      </c>
      <c r="AR6" s="864">
        <f t="shared" ref="AR6:AR16" si="10">AQ6*AL6*AM6</f>
        <v>742.98438287153647</v>
      </c>
      <c r="AS6" s="875">
        <f>'월 품질 현황'!D6</f>
        <v>397</v>
      </c>
      <c r="AT6" s="846">
        <f t="shared" si="3"/>
        <v>10.179487179487179</v>
      </c>
      <c r="AU6" s="846">
        <f>'2월'!R3</f>
        <v>2.4812500000000002</v>
      </c>
      <c r="AV6" s="846">
        <f t="shared" si="4"/>
        <v>1.2724358974358976</v>
      </c>
      <c r="AW6" s="846">
        <f>'월 품질 현황'!D5</f>
        <v>4.3373493975903612</v>
      </c>
      <c r="AX6" s="612">
        <f t="shared" si="5"/>
        <v>-345.98438287153647</v>
      </c>
      <c r="AY6" s="610">
        <f t="shared" si="6"/>
        <v>53.433155413798531</v>
      </c>
      <c r="AZ6" s="611">
        <f t="shared" ref="AZ6:AZ11" si="11">AZ5+AX6</f>
        <v>-438.49094947566414</v>
      </c>
      <c r="BA6" s="610">
        <f t="shared" ref="BA6:BA16" si="12">IFERROR((AR6-AS6)*100/AR6,"0")</f>
        <v>46.566844586201462</v>
      </c>
      <c r="BB6" s="610"/>
      <c r="BC6" s="613" t="s">
        <v>813</v>
      </c>
    </row>
    <row r="7" spans="2:55" ht="23.1" customHeight="1">
      <c r="B7" s="852">
        <v>3</v>
      </c>
      <c r="C7" s="853"/>
      <c r="D7" s="854"/>
      <c r="E7" s="854"/>
      <c r="F7" s="854">
        <v>2</v>
      </c>
      <c r="G7" s="854">
        <v>2</v>
      </c>
      <c r="H7" s="854">
        <v>2</v>
      </c>
      <c r="I7" s="854">
        <v>2</v>
      </c>
      <c r="J7" s="854"/>
      <c r="K7" s="854"/>
      <c r="L7" s="854">
        <v>2</v>
      </c>
      <c r="M7" s="854">
        <v>2</v>
      </c>
      <c r="N7" s="854">
        <v>2</v>
      </c>
      <c r="O7" s="854">
        <v>1</v>
      </c>
      <c r="P7" s="854">
        <v>2</v>
      </c>
      <c r="Q7" s="854"/>
      <c r="R7" s="854"/>
      <c r="S7" s="854">
        <v>2</v>
      </c>
      <c r="T7" s="854">
        <v>2</v>
      </c>
      <c r="U7" s="854">
        <v>2</v>
      </c>
      <c r="V7" s="854">
        <v>2</v>
      </c>
      <c r="W7" s="854">
        <v>2</v>
      </c>
      <c r="X7" s="854"/>
      <c r="Y7" s="854"/>
      <c r="Z7" s="854">
        <v>2</v>
      </c>
      <c r="AA7" s="854">
        <v>2</v>
      </c>
      <c r="AB7" s="854">
        <v>2</v>
      </c>
      <c r="AC7" s="854">
        <v>2</v>
      </c>
      <c r="AD7" s="854">
        <v>2</v>
      </c>
      <c r="AE7" s="854"/>
      <c r="AF7" s="854"/>
      <c r="AG7" s="854">
        <v>2</v>
      </c>
      <c r="AH7" s="1015">
        <f t="shared" si="7"/>
        <v>160</v>
      </c>
      <c r="AI7" s="895">
        <v>3</v>
      </c>
      <c r="AJ7" s="862">
        <f t="shared" si="8"/>
        <v>40</v>
      </c>
      <c r="AK7" s="862">
        <f t="shared" si="0"/>
        <v>39</v>
      </c>
      <c r="AL7" s="860">
        <f t="shared" si="9"/>
        <v>1.95</v>
      </c>
      <c r="AM7" s="863">
        <f t="shared" si="1"/>
        <v>20</v>
      </c>
      <c r="AN7" s="860">
        <f t="shared" si="2"/>
        <v>97.5</v>
      </c>
      <c r="AO7" s="860">
        <f t="shared" ref="AO7:AO16" si="13">AP7*AL7</f>
        <v>4.6401582733812949</v>
      </c>
      <c r="AP7" s="911">
        <f>'3월'!$X$106</f>
        <v>2.3795683453237411</v>
      </c>
      <c r="AQ7" s="860">
        <f>'3월'!X106*8</f>
        <v>19.036546762589929</v>
      </c>
      <c r="AR7" s="864">
        <f t="shared" si="10"/>
        <v>742.42532374100722</v>
      </c>
      <c r="AS7" s="875">
        <f>'월 품질 현황'!E6</f>
        <v>695</v>
      </c>
      <c r="AT7" s="846">
        <f t="shared" si="3"/>
        <v>17.820512820512821</v>
      </c>
      <c r="AU7" s="846">
        <f>'3월'!R3</f>
        <v>4.34375</v>
      </c>
      <c r="AV7" s="846">
        <f t="shared" si="4"/>
        <v>2.2275641025641026</v>
      </c>
      <c r="AW7" s="846">
        <f>'월 품질 현황'!E5</f>
        <v>2.3876404494382024</v>
      </c>
      <c r="AX7" s="612">
        <f t="shared" si="5"/>
        <v>-47.425323741007219</v>
      </c>
      <c r="AY7" s="610">
        <f t="shared" si="6"/>
        <v>93.612108554967421</v>
      </c>
      <c r="AZ7" s="611">
        <f t="shared" si="11"/>
        <v>-485.91627321667136</v>
      </c>
      <c r="BA7" s="610">
        <f t="shared" si="12"/>
        <v>6.3878914450325768</v>
      </c>
      <c r="BB7" s="610"/>
      <c r="BC7" s="613" t="s">
        <v>988</v>
      </c>
    </row>
    <row r="8" spans="2:55" ht="23.1" customHeight="1">
      <c r="B8" s="852">
        <v>4</v>
      </c>
      <c r="C8" s="855">
        <v>1.75</v>
      </c>
      <c r="D8" s="856">
        <v>1.75</v>
      </c>
      <c r="E8" s="854">
        <v>1</v>
      </c>
      <c r="F8" s="854">
        <v>1</v>
      </c>
      <c r="G8" s="854"/>
      <c r="H8" s="854"/>
      <c r="I8" s="854">
        <v>1</v>
      </c>
      <c r="J8" s="854">
        <v>2</v>
      </c>
      <c r="K8" s="854">
        <v>2</v>
      </c>
      <c r="L8" s="854">
        <v>2</v>
      </c>
      <c r="M8" s="854">
        <v>2</v>
      </c>
      <c r="N8" s="854"/>
      <c r="O8" s="854"/>
      <c r="P8" s="854">
        <v>2</v>
      </c>
      <c r="Q8" s="854">
        <v>2</v>
      </c>
      <c r="R8" s="854">
        <v>2</v>
      </c>
      <c r="S8" s="854">
        <v>2</v>
      </c>
      <c r="T8" s="854">
        <v>2</v>
      </c>
      <c r="U8" s="854"/>
      <c r="V8" s="854"/>
      <c r="W8" s="854">
        <v>2</v>
      </c>
      <c r="X8" s="854">
        <v>2</v>
      </c>
      <c r="Y8" s="854">
        <v>2</v>
      </c>
      <c r="Z8" s="854">
        <v>2</v>
      </c>
      <c r="AA8" s="854">
        <v>2</v>
      </c>
      <c r="AB8" s="854"/>
      <c r="AC8" s="854"/>
      <c r="AD8" s="854">
        <v>2</v>
      </c>
      <c r="AE8" s="854">
        <v>2</v>
      </c>
      <c r="AF8" s="854">
        <v>2</v>
      </c>
      <c r="AG8" s="854"/>
      <c r="AH8" s="1015">
        <f t="shared" si="7"/>
        <v>176</v>
      </c>
      <c r="AI8" s="895">
        <v>4</v>
      </c>
      <c r="AJ8" s="862">
        <f t="shared" si="8"/>
        <v>44</v>
      </c>
      <c r="AK8" s="862">
        <f t="shared" si="0"/>
        <v>40.5</v>
      </c>
      <c r="AL8" s="860">
        <f t="shared" si="9"/>
        <v>1.8409090909090908</v>
      </c>
      <c r="AM8" s="863">
        <f t="shared" si="1"/>
        <v>22</v>
      </c>
      <c r="AN8" s="860">
        <f t="shared" si="2"/>
        <v>92.045454545454547</v>
      </c>
      <c r="AO8" s="860">
        <f t="shared" si="13"/>
        <v>4.5462450592885375</v>
      </c>
      <c r="AP8" s="911">
        <f>'4월'!$X$106</f>
        <v>2.4695652173913043</v>
      </c>
      <c r="AQ8" s="860">
        <f>'4월'!X106*8</f>
        <v>19.756521739130434</v>
      </c>
      <c r="AR8" s="865">
        <f t="shared" si="10"/>
        <v>800.1391304347826</v>
      </c>
      <c r="AS8" s="875">
        <f>'월 품질 현황'!F6</f>
        <v>828</v>
      </c>
      <c r="AT8" s="846">
        <f t="shared" si="3"/>
        <v>20.444444444444443</v>
      </c>
      <c r="AU8" s="846">
        <f>'4월'!R3</f>
        <v>4.7045454545454541</v>
      </c>
      <c r="AV8" s="846">
        <f t="shared" si="4"/>
        <v>2.5555555555555554</v>
      </c>
      <c r="AW8" s="846">
        <f>'월 품질 현황'!F5</f>
        <v>0.9569377990430622</v>
      </c>
      <c r="AX8" s="612">
        <f t="shared" si="5"/>
        <v>27.860869565217399</v>
      </c>
      <c r="AY8" s="610">
        <f>IFERROR(AS8*100/AR8,"0")</f>
        <v>103.48200312989046</v>
      </c>
      <c r="AZ8" s="611">
        <f t="shared" si="11"/>
        <v>-458.05540365145396</v>
      </c>
      <c r="BA8" s="610">
        <f>IFERROR((AR8-AS8)*100/AR8,"0")</f>
        <v>-3.482003129890455</v>
      </c>
      <c r="BB8" s="610"/>
      <c r="BC8" s="613" t="s">
        <v>1020</v>
      </c>
    </row>
    <row r="9" spans="2:55" ht="23.1" customHeight="1">
      <c r="B9" s="852">
        <v>5</v>
      </c>
      <c r="C9" s="853"/>
      <c r="D9" s="854"/>
      <c r="E9" s="854"/>
      <c r="F9" s="854"/>
      <c r="G9" s="854"/>
      <c r="H9" s="854"/>
      <c r="I9" s="854">
        <v>2</v>
      </c>
      <c r="J9" s="854">
        <v>2</v>
      </c>
      <c r="K9" s="854">
        <v>2</v>
      </c>
      <c r="L9" s="854"/>
      <c r="M9" s="854"/>
      <c r="N9" s="854">
        <v>2</v>
      </c>
      <c r="O9" s="854">
        <v>2</v>
      </c>
      <c r="P9" s="854">
        <v>2</v>
      </c>
      <c r="Q9" s="854">
        <v>2</v>
      </c>
      <c r="R9" s="854">
        <v>2</v>
      </c>
      <c r="S9" s="854"/>
      <c r="T9" s="854"/>
      <c r="U9" s="854">
        <v>2</v>
      </c>
      <c r="V9" s="854">
        <v>2</v>
      </c>
      <c r="W9" s="854">
        <v>2</v>
      </c>
      <c r="X9" s="854">
        <v>2</v>
      </c>
      <c r="Y9" s="854">
        <v>2</v>
      </c>
      <c r="Z9" s="854"/>
      <c r="AA9" s="854"/>
      <c r="AB9" s="854">
        <v>2</v>
      </c>
      <c r="AC9" s="854">
        <v>2</v>
      </c>
      <c r="AD9" s="854">
        <v>2</v>
      </c>
      <c r="AE9" s="854">
        <v>2</v>
      </c>
      <c r="AF9" s="854">
        <v>2</v>
      </c>
      <c r="AG9" s="854"/>
      <c r="AH9" s="1015">
        <f t="shared" si="7"/>
        <v>144</v>
      </c>
      <c r="AI9" s="895">
        <v>5</v>
      </c>
      <c r="AJ9" s="862">
        <f t="shared" si="8"/>
        <v>36</v>
      </c>
      <c r="AK9" s="862">
        <f t="shared" si="0"/>
        <v>36</v>
      </c>
      <c r="AL9" s="860">
        <f t="shared" si="9"/>
        <v>2</v>
      </c>
      <c r="AM9" s="863">
        <f t="shared" si="1"/>
        <v>18</v>
      </c>
      <c r="AN9" s="860">
        <f t="shared" si="2"/>
        <v>100</v>
      </c>
      <c r="AO9" s="860">
        <f t="shared" si="13"/>
        <v>4.9359703337453649</v>
      </c>
      <c r="AP9" s="911">
        <f>'5월'!$X$106</f>
        <v>2.4679851668726824</v>
      </c>
      <c r="AQ9" s="860">
        <f>'5월'!X106*8</f>
        <v>19.743881334981459</v>
      </c>
      <c r="AR9" s="864">
        <f t="shared" si="10"/>
        <v>710.77972805933257</v>
      </c>
      <c r="AS9" s="875">
        <f>'월 품질 현황'!G6</f>
        <v>809</v>
      </c>
      <c r="AT9" s="846">
        <f t="shared" si="3"/>
        <v>22.472222222222221</v>
      </c>
      <c r="AU9" s="846">
        <f>'5월'!R3</f>
        <v>5.6180555555555554</v>
      </c>
      <c r="AV9" s="846">
        <f t="shared" si="4"/>
        <v>2.8090277777777777</v>
      </c>
      <c r="AW9" s="846">
        <f>'월 품질 현황'!G5</f>
        <v>1.4616321559074299</v>
      </c>
      <c r="AX9" s="612">
        <f t="shared" si="5"/>
        <v>98.22027194066743</v>
      </c>
      <c r="AY9" s="610">
        <f t="shared" si="6"/>
        <v>113.81866534219283</v>
      </c>
      <c r="AZ9" s="611">
        <f t="shared" si="11"/>
        <v>-359.83513171078653</v>
      </c>
      <c r="BA9" s="610">
        <f>IFERROR((AR9-AS9)*100/AR9,"0")</f>
        <v>-13.818665342192828</v>
      </c>
      <c r="BB9" s="610"/>
      <c r="BC9" s="613"/>
    </row>
    <row r="10" spans="2:55" ht="23.1" customHeight="1">
      <c r="B10" s="852">
        <v>6</v>
      </c>
      <c r="C10" s="853"/>
      <c r="D10" s="854">
        <v>2</v>
      </c>
      <c r="E10" s="854"/>
      <c r="F10" s="854">
        <v>2</v>
      </c>
      <c r="G10" s="854">
        <v>2</v>
      </c>
      <c r="H10" s="854"/>
      <c r="I10" s="854"/>
      <c r="J10" s="854"/>
      <c r="K10" s="854">
        <v>2</v>
      </c>
      <c r="L10" s="854">
        <v>2</v>
      </c>
      <c r="M10" s="854">
        <v>2</v>
      </c>
      <c r="N10" s="854">
        <v>2</v>
      </c>
      <c r="O10" s="854">
        <v>2</v>
      </c>
      <c r="P10" s="854"/>
      <c r="Q10" s="854"/>
      <c r="R10" s="854">
        <v>2</v>
      </c>
      <c r="S10" s="854">
        <v>2</v>
      </c>
      <c r="T10" s="854">
        <v>2</v>
      </c>
      <c r="U10" s="854">
        <v>2</v>
      </c>
      <c r="V10" s="854">
        <v>2</v>
      </c>
      <c r="W10" s="854"/>
      <c r="X10" s="854"/>
      <c r="Y10" s="854">
        <v>2</v>
      </c>
      <c r="Z10" s="854">
        <v>2</v>
      </c>
      <c r="AA10" s="854">
        <v>2</v>
      </c>
      <c r="AB10" s="854">
        <v>2</v>
      </c>
      <c r="AC10" s="854">
        <v>2</v>
      </c>
      <c r="AD10" s="854"/>
      <c r="AE10" s="854"/>
      <c r="AF10" s="854">
        <v>2</v>
      </c>
      <c r="AG10" s="854"/>
      <c r="AH10" s="1015">
        <f t="shared" si="7"/>
        <v>152</v>
      </c>
      <c r="AI10" s="895">
        <v>6</v>
      </c>
      <c r="AJ10" s="862">
        <f t="shared" si="8"/>
        <v>38</v>
      </c>
      <c r="AK10" s="862">
        <f t="shared" si="0"/>
        <v>38</v>
      </c>
      <c r="AL10" s="860">
        <f t="shared" si="9"/>
        <v>2</v>
      </c>
      <c r="AM10" s="863">
        <f t="shared" si="1"/>
        <v>19</v>
      </c>
      <c r="AN10" s="860">
        <f t="shared" si="2"/>
        <v>100</v>
      </c>
      <c r="AO10" s="860">
        <f t="shared" si="13"/>
        <v>4.9117296222664022</v>
      </c>
      <c r="AP10" s="911">
        <f>'6월'!$X$106</f>
        <v>2.4558648111332011</v>
      </c>
      <c r="AQ10" s="860">
        <f>'6월'!X106*8</f>
        <v>19.646918489065609</v>
      </c>
      <c r="AR10" s="864">
        <f t="shared" si="10"/>
        <v>746.58290258449313</v>
      </c>
      <c r="AS10" s="875">
        <f>'월 품질 현황'!H6</f>
        <v>1006</v>
      </c>
      <c r="AT10" s="846">
        <f t="shared" si="3"/>
        <v>26.473684210526315</v>
      </c>
      <c r="AU10" s="846">
        <f>'6월'!R3</f>
        <v>6.6184210526315788</v>
      </c>
      <c r="AV10" s="846">
        <f t="shared" si="4"/>
        <v>3.3092105263157894</v>
      </c>
      <c r="AW10" s="846">
        <f>'월 품질 현황'!H5</f>
        <v>0.69101678183613036</v>
      </c>
      <c r="AX10" s="612">
        <f>AS10-AR10</f>
        <v>259.41709741550687</v>
      </c>
      <c r="AY10" s="610">
        <f t="shared" si="6"/>
        <v>134.74725934889031</v>
      </c>
      <c r="AZ10" s="611">
        <f>AZ9+AX10</f>
        <v>-100.41803429527965</v>
      </c>
      <c r="BA10" s="610">
        <f t="shared" si="12"/>
        <v>-34.747259348890303</v>
      </c>
      <c r="BB10" s="610"/>
      <c r="BC10" s="613"/>
    </row>
    <row r="11" spans="2:55" ht="23.1" customHeight="1">
      <c r="B11" s="852">
        <v>7</v>
      </c>
      <c r="C11" s="853">
        <v>2</v>
      </c>
      <c r="D11" s="854">
        <v>2</v>
      </c>
      <c r="E11" s="854">
        <v>2</v>
      </c>
      <c r="F11" s="854">
        <v>2</v>
      </c>
      <c r="G11" s="854"/>
      <c r="H11" s="854"/>
      <c r="I11" s="854">
        <v>2</v>
      </c>
      <c r="J11" s="854">
        <v>2</v>
      </c>
      <c r="K11" s="854">
        <v>2</v>
      </c>
      <c r="L11" s="854">
        <v>2</v>
      </c>
      <c r="M11" s="854">
        <v>2</v>
      </c>
      <c r="N11" s="854"/>
      <c r="O11" s="854"/>
      <c r="P11" s="854">
        <v>2</v>
      </c>
      <c r="Q11" s="854">
        <v>2</v>
      </c>
      <c r="R11" s="854">
        <v>2</v>
      </c>
      <c r="S11" s="854">
        <v>2</v>
      </c>
      <c r="T11" s="854">
        <v>2</v>
      </c>
      <c r="U11" s="854"/>
      <c r="V11" s="854"/>
      <c r="W11" s="854">
        <v>2</v>
      </c>
      <c r="X11" s="854">
        <v>2</v>
      </c>
      <c r="Y11" s="854">
        <v>2</v>
      </c>
      <c r="Z11" s="854">
        <v>2</v>
      </c>
      <c r="AA11" s="854">
        <v>2</v>
      </c>
      <c r="AB11" s="854"/>
      <c r="AC11" s="854"/>
      <c r="AD11" s="854">
        <v>2</v>
      </c>
      <c r="AE11" s="854">
        <v>2</v>
      </c>
      <c r="AF11" s="854"/>
      <c r="AG11" s="854"/>
      <c r="AH11" s="1015">
        <f t="shared" si="7"/>
        <v>168</v>
      </c>
      <c r="AI11" s="895">
        <v>7</v>
      </c>
      <c r="AJ11" s="862">
        <f t="shared" si="8"/>
        <v>42</v>
      </c>
      <c r="AK11" s="862">
        <f t="shared" si="0"/>
        <v>42</v>
      </c>
      <c r="AL11" s="860">
        <f t="shared" si="9"/>
        <v>2</v>
      </c>
      <c r="AM11" s="863">
        <f t="shared" si="1"/>
        <v>21</v>
      </c>
      <c r="AN11" s="860">
        <f t="shared" si="2"/>
        <v>100</v>
      </c>
      <c r="AO11" s="860">
        <f t="shared" si="13"/>
        <v>4.8563995837669092</v>
      </c>
      <c r="AP11" s="911">
        <f>'7월'!$X$106</f>
        <v>2.4281997918834546</v>
      </c>
      <c r="AQ11" s="860">
        <f>'7월'!X106*8</f>
        <v>19.425598335067637</v>
      </c>
      <c r="AR11" s="864">
        <f t="shared" si="10"/>
        <v>815.87513007284076</v>
      </c>
      <c r="AS11" s="875">
        <f>'월 품질 현황'!I6</f>
        <v>961</v>
      </c>
      <c r="AT11" s="846">
        <f t="shared" si="3"/>
        <v>22.88095238095238</v>
      </c>
      <c r="AU11" s="846">
        <f>'7월'!R3</f>
        <v>5.7202380952380949</v>
      </c>
      <c r="AV11" s="846">
        <f t="shared" si="4"/>
        <v>2.8601190476190474</v>
      </c>
      <c r="AW11" s="846">
        <f>'월 품질 현황'!I5</f>
        <v>0.72314049586776863</v>
      </c>
      <c r="AX11" s="612">
        <f>AS11-AR11</f>
        <v>145.12486992715924</v>
      </c>
      <c r="AY11" s="610">
        <f t="shared" si="6"/>
        <v>117.78763251604478</v>
      </c>
      <c r="AZ11" s="611">
        <f t="shared" si="11"/>
        <v>44.706835631879585</v>
      </c>
      <c r="BA11" s="610">
        <f t="shared" si="12"/>
        <v>-17.787632516044777</v>
      </c>
      <c r="BB11" s="610"/>
      <c r="BC11" s="613"/>
    </row>
    <row r="12" spans="2:55" ht="23.1" customHeight="1">
      <c r="B12" s="852">
        <v>8</v>
      </c>
      <c r="C12" s="853"/>
      <c r="D12" s="854"/>
      <c r="E12" s="854"/>
      <c r="F12" s="854">
        <v>2</v>
      </c>
      <c r="G12" s="854">
        <v>2</v>
      </c>
      <c r="H12" s="854">
        <v>2</v>
      </c>
      <c r="I12" s="854">
        <v>2</v>
      </c>
      <c r="J12" s="854">
        <v>2</v>
      </c>
      <c r="K12" s="854"/>
      <c r="L12" s="854"/>
      <c r="M12" s="854">
        <v>2</v>
      </c>
      <c r="N12" s="854">
        <v>2</v>
      </c>
      <c r="O12" s="854">
        <v>2</v>
      </c>
      <c r="P12" s="854">
        <v>2</v>
      </c>
      <c r="Q12" s="854"/>
      <c r="R12" s="854"/>
      <c r="S12" s="854"/>
      <c r="T12" s="854">
        <v>2</v>
      </c>
      <c r="U12" s="854">
        <v>2</v>
      </c>
      <c r="V12" s="854">
        <v>2</v>
      </c>
      <c r="W12" s="854">
        <v>1</v>
      </c>
      <c r="X12" s="854">
        <v>2</v>
      </c>
      <c r="Y12" s="854"/>
      <c r="Z12" s="854"/>
      <c r="AA12" s="854">
        <v>2</v>
      </c>
      <c r="AB12" s="854">
        <v>2</v>
      </c>
      <c r="AC12" s="854">
        <v>2</v>
      </c>
      <c r="AD12" s="854">
        <v>2</v>
      </c>
      <c r="AE12" s="854">
        <v>2</v>
      </c>
      <c r="AF12" s="854"/>
      <c r="AG12" s="854"/>
      <c r="AH12" s="1015">
        <f t="shared" si="7"/>
        <v>152</v>
      </c>
      <c r="AI12" s="895">
        <v>8</v>
      </c>
      <c r="AJ12" s="862">
        <f t="shared" si="8"/>
        <v>38</v>
      </c>
      <c r="AK12" s="862">
        <f t="shared" si="0"/>
        <v>37</v>
      </c>
      <c r="AL12" s="860">
        <f t="shared" si="9"/>
        <v>1.9473684210526316</v>
      </c>
      <c r="AM12" s="863">
        <f t="shared" si="1"/>
        <v>19</v>
      </c>
      <c r="AN12" s="860">
        <f t="shared" si="2"/>
        <v>97.368421052631575</v>
      </c>
      <c r="AO12" s="860">
        <f t="shared" si="13"/>
        <v>4.8548662840395655</v>
      </c>
      <c r="AP12" s="911">
        <f>'8월'!$X$106</f>
        <v>2.4930394431554523</v>
      </c>
      <c r="AQ12" s="860">
        <f>'8월'!X106*8</f>
        <v>19.944315545243619</v>
      </c>
      <c r="AR12" s="864">
        <f t="shared" si="10"/>
        <v>737.93967517401393</v>
      </c>
      <c r="AS12" s="875">
        <f>'월 품질 현황'!J6</f>
        <v>862</v>
      </c>
      <c r="AT12" s="846">
        <f t="shared" si="3"/>
        <v>23.297297297297298</v>
      </c>
      <c r="AU12" s="846">
        <f>'8월'!R3</f>
        <v>5.6710526315789478</v>
      </c>
      <c r="AV12" s="846">
        <f t="shared" si="4"/>
        <v>2.9121621621621623</v>
      </c>
      <c r="AW12" s="846">
        <f>'월 품질 현황'!J5</f>
        <v>0.69124423963133641</v>
      </c>
      <c r="AX12" s="612">
        <f t="shared" si="5"/>
        <v>124.06032482598607</v>
      </c>
      <c r="AY12" s="610">
        <f t="shared" si="6"/>
        <v>116.81171632311697</v>
      </c>
      <c r="AZ12" s="611">
        <f>AZ11+AX12</f>
        <v>168.76716045786566</v>
      </c>
      <c r="BA12" s="610">
        <f t="shared" si="12"/>
        <v>-16.811716323116972</v>
      </c>
      <c r="BB12" s="610"/>
      <c r="BC12" s="613" t="s">
        <v>1311</v>
      </c>
    </row>
    <row r="13" spans="2:55" ht="23.1" customHeight="1">
      <c r="B13" s="852">
        <v>9</v>
      </c>
      <c r="C13" s="853">
        <v>2</v>
      </c>
      <c r="D13" s="854">
        <v>2</v>
      </c>
      <c r="E13" s="854">
        <v>2</v>
      </c>
      <c r="F13" s="854">
        <v>2</v>
      </c>
      <c r="G13" s="854">
        <v>2</v>
      </c>
      <c r="H13" s="854"/>
      <c r="I13" s="854"/>
      <c r="J13" s="854">
        <v>2</v>
      </c>
      <c r="K13" s="854">
        <v>2</v>
      </c>
      <c r="L13" s="854">
        <v>2</v>
      </c>
      <c r="M13" s="854">
        <v>2</v>
      </c>
      <c r="N13" s="854">
        <v>2</v>
      </c>
      <c r="O13" s="854"/>
      <c r="P13" s="854"/>
      <c r="Q13" s="854">
        <v>2</v>
      </c>
      <c r="R13" s="854">
        <v>2</v>
      </c>
      <c r="S13" s="854">
        <v>2</v>
      </c>
      <c r="T13" s="854">
        <v>2</v>
      </c>
      <c r="U13" s="854">
        <v>2</v>
      </c>
      <c r="V13" s="854"/>
      <c r="W13" s="854"/>
      <c r="X13" s="854">
        <v>2</v>
      </c>
      <c r="Y13" s="854">
        <v>2</v>
      </c>
      <c r="Z13" s="854">
        <v>2</v>
      </c>
      <c r="AA13" s="854">
        <v>2</v>
      </c>
      <c r="AB13" s="854">
        <v>2</v>
      </c>
      <c r="AC13" s="854"/>
      <c r="AD13" s="854"/>
      <c r="AE13" s="854">
        <v>2</v>
      </c>
      <c r="AF13" s="854">
        <v>2</v>
      </c>
      <c r="AG13" s="854"/>
      <c r="AH13" s="1015">
        <f t="shared" si="7"/>
        <v>176</v>
      </c>
      <c r="AI13" s="895">
        <v>9</v>
      </c>
      <c r="AJ13" s="862">
        <f t="shared" si="8"/>
        <v>44</v>
      </c>
      <c r="AK13" s="862">
        <f t="shared" si="0"/>
        <v>44</v>
      </c>
      <c r="AL13" s="860">
        <f t="shared" si="9"/>
        <v>2</v>
      </c>
      <c r="AM13" s="863">
        <f t="shared" si="1"/>
        <v>22</v>
      </c>
      <c r="AN13" s="860">
        <f t="shared" si="2"/>
        <v>100</v>
      </c>
      <c r="AO13" s="860">
        <f t="shared" si="13"/>
        <v>4.7659714599341383</v>
      </c>
      <c r="AP13" s="911">
        <f>'9월'!$X$106</f>
        <v>2.3829857299670691</v>
      </c>
      <c r="AQ13" s="860">
        <f>'9월'!X106*8</f>
        <v>19.063885839736553</v>
      </c>
      <c r="AR13" s="864">
        <f t="shared" si="10"/>
        <v>838.81097694840832</v>
      </c>
      <c r="AS13" s="875">
        <f>'월 품질 현황'!K6</f>
        <v>911</v>
      </c>
      <c r="AT13" s="846">
        <f t="shared" si="3"/>
        <v>20.704545454545453</v>
      </c>
      <c r="AU13" s="846">
        <f>'9월'!R3</f>
        <v>5.1761363636363633</v>
      </c>
      <c r="AV13" s="846">
        <f t="shared" si="4"/>
        <v>2.5880681818181817</v>
      </c>
      <c r="AW13" s="846">
        <f>'월 품질 현황'!K5</f>
        <v>1.1930585683297179</v>
      </c>
      <c r="AX13" s="612">
        <f t="shared" si="5"/>
        <v>72.189023051591676</v>
      </c>
      <c r="AY13" s="610">
        <f t="shared" si="6"/>
        <v>108.60611330030696</v>
      </c>
      <c r="AZ13" s="611">
        <f>AZ12+AX13</f>
        <v>240.95618350945733</v>
      </c>
      <c r="BA13" s="610">
        <f t="shared" si="12"/>
        <v>-8.606113300306955</v>
      </c>
      <c r="BB13" s="610"/>
      <c r="BC13" s="613"/>
    </row>
    <row r="14" spans="2:55" ht="23.1" customHeight="1">
      <c r="B14" s="852">
        <v>10</v>
      </c>
      <c r="C14" s="853">
        <v>2</v>
      </c>
      <c r="D14" s="854">
        <v>2</v>
      </c>
      <c r="E14" s="854"/>
      <c r="F14" s="854"/>
      <c r="G14" s="854"/>
      <c r="H14" s="854"/>
      <c r="I14" s="854"/>
      <c r="J14" s="854"/>
      <c r="K14" s="854"/>
      <c r="L14" s="854"/>
      <c r="M14" s="854"/>
      <c r="N14" s="854"/>
      <c r="O14" s="854">
        <v>1</v>
      </c>
      <c r="P14" s="854">
        <v>1</v>
      </c>
      <c r="Q14" s="854">
        <v>2</v>
      </c>
      <c r="R14" s="854">
        <v>2</v>
      </c>
      <c r="S14" s="854">
        <v>2</v>
      </c>
      <c r="T14" s="854"/>
      <c r="U14" s="854"/>
      <c r="V14" s="854">
        <v>2</v>
      </c>
      <c r="W14" s="854">
        <v>2</v>
      </c>
      <c r="X14" s="854">
        <v>2</v>
      </c>
      <c r="Y14" s="854">
        <v>2</v>
      </c>
      <c r="Z14" s="854">
        <v>2</v>
      </c>
      <c r="AA14" s="854"/>
      <c r="AB14" s="854"/>
      <c r="AC14" s="854">
        <v>2</v>
      </c>
      <c r="AD14" s="854">
        <v>2</v>
      </c>
      <c r="AE14" s="854">
        <v>2</v>
      </c>
      <c r="AF14" s="854">
        <v>2</v>
      </c>
      <c r="AG14" s="854">
        <v>2</v>
      </c>
      <c r="AH14" s="1015">
        <f t="shared" si="7"/>
        <v>136</v>
      </c>
      <c r="AI14" s="895">
        <v>10</v>
      </c>
      <c r="AJ14" s="862">
        <f t="shared" si="8"/>
        <v>34</v>
      </c>
      <c r="AK14" s="862">
        <f t="shared" si="0"/>
        <v>32</v>
      </c>
      <c r="AL14" s="860">
        <f t="shared" si="9"/>
        <v>1.8823529411764706</v>
      </c>
      <c r="AM14" s="863">
        <f t="shared" si="1"/>
        <v>17</v>
      </c>
      <c r="AN14" s="860">
        <f t="shared" si="2"/>
        <v>94.117647058823536</v>
      </c>
      <c r="AO14" s="860">
        <f t="shared" si="13"/>
        <v>4.5301533219761501</v>
      </c>
      <c r="AP14" s="911">
        <f>'10월'!$X$106</f>
        <v>2.4066439522998295</v>
      </c>
      <c r="AQ14" s="860">
        <f>'10월'!X106*8</f>
        <v>19.253151618398636</v>
      </c>
      <c r="AR14" s="864">
        <f t="shared" si="10"/>
        <v>616.10085178875636</v>
      </c>
      <c r="AS14" s="875">
        <f>'월 품질 현황'!L6</f>
        <v>587</v>
      </c>
      <c r="AT14" s="846">
        <f t="shared" si="3"/>
        <v>18.34375</v>
      </c>
      <c r="AU14" s="846">
        <f>'10월'!R3</f>
        <v>4.3161764705882355</v>
      </c>
      <c r="AV14" s="846">
        <f t="shared" si="4"/>
        <v>2.29296875</v>
      </c>
      <c r="AW14" s="846">
        <f>'월 품질 현황'!L5</f>
        <v>1.1784511784511784</v>
      </c>
      <c r="AX14" s="612">
        <f t="shared" si="5"/>
        <v>-29.100851788756358</v>
      </c>
      <c r="AY14" s="610">
        <f t="shared" si="6"/>
        <v>95.276609064203299</v>
      </c>
      <c r="AZ14" s="611">
        <f>AZ13+AX14</f>
        <v>211.85533172070097</v>
      </c>
      <c r="BA14" s="610">
        <f t="shared" si="12"/>
        <v>4.7233909357966963</v>
      </c>
      <c r="BB14" s="610"/>
      <c r="BC14" s="613" t="s">
        <v>1401</v>
      </c>
    </row>
    <row r="15" spans="2:55" ht="23.1" customHeight="1">
      <c r="B15" s="852">
        <v>11</v>
      </c>
      <c r="C15" s="853"/>
      <c r="D15" s="854"/>
      <c r="E15" s="854">
        <v>1.5</v>
      </c>
      <c r="F15" s="854">
        <v>2</v>
      </c>
      <c r="G15" s="854">
        <v>1</v>
      </c>
      <c r="H15" s="854">
        <v>2</v>
      </c>
      <c r="I15" s="854">
        <v>2</v>
      </c>
      <c r="J15" s="854"/>
      <c r="K15" s="854"/>
      <c r="L15" s="854">
        <v>2</v>
      </c>
      <c r="M15" s="854">
        <v>2</v>
      </c>
      <c r="N15" s="854">
        <v>2</v>
      </c>
      <c r="O15" s="854">
        <v>2</v>
      </c>
      <c r="P15" s="854">
        <v>2</v>
      </c>
      <c r="Q15" s="854"/>
      <c r="R15" s="854"/>
      <c r="S15" s="854">
        <v>2</v>
      </c>
      <c r="T15" s="854">
        <v>2</v>
      </c>
      <c r="U15" s="854">
        <v>2</v>
      </c>
      <c r="V15" s="854">
        <v>2</v>
      </c>
      <c r="W15" s="854">
        <v>2</v>
      </c>
      <c r="X15" s="854"/>
      <c r="Y15" s="854"/>
      <c r="Z15" s="854">
        <v>2</v>
      </c>
      <c r="AA15" s="854">
        <v>2</v>
      </c>
      <c r="AB15" s="854">
        <v>2</v>
      </c>
      <c r="AC15" s="854">
        <v>2</v>
      </c>
      <c r="AD15" s="854">
        <v>2</v>
      </c>
      <c r="AE15" s="854"/>
      <c r="AF15" s="854"/>
      <c r="AG15" s="854"/>
      <c r="AH15" s="1015">
        <f t="shared" si="7"/>
        <v>160</v>
      </c>
      <c r="AI15" s="895">
        <v>11</v>
      </c>
      <c r="AJ15" s="862">
        <f t="shared" si="8"/>
        <v>40</v>
      </c>
      <c r="AK15" s="862">
        <f t="shared" si="0"/>
        <v>38.5</v>
      </c>
      <c r="AL15" s="860">
        <f t="shared" si="9"/>
        <v>1.925</v>
      </c>
      <c r="AM15" s="863">
        <f t="shared" si="1"/>
        <v>20</v>
      </c>
      <c r="AN15" s="860">
        <f t="shared" si="2"/>
        <v>96.25</v>
      </c>
      <c r="AO15" s="860">
        <f t="shared" si="13"/>
        <v>4.6430999999999987</v>
      </c>
      <c r="AP15" s="911">
        <f>'11월'!$X$106</f>
        <v>2.4119999999999995</v>
      </c>
      <c r="AQ15" s="860">
        <f>'11월'!X106*8</f>
        <v>19.295999999999996</v>
      </c>
      <c r="AR15" s="864">
        <f t="shared" si="10"/>
        <v>742.89599999999973</v>
      </c>
      <c r="AS15" s="875">
        <f>'월 품질 현황'!M6</f>
        <v>425</v>
      </c>
      <c r="AT15" s="846">
        <f t="shared" si="3"/>
        <v>11.038961038961039</v>
      </c>
      <c r="AU15" s="846">
        <f>'11월'!R3</f>
        <v>2.65625</v>
      </c>
      <c r="AV15" s="846">
        <f t="shared" si="4"/>
        <v>1.3798701298701299</v>
      </c>
      <c r="AW15" s="846">
        <f>'월 품질 현황'!M5</f>
        <v>1.1627906976744187</v>
      </c>
      <c r="AX15" s="612">
        <f t="shared" si="5"/>
        <v>-317.89599999999973</v>
      </c>
      <c r="AY15" s="610">
        <f t="shared" si="6"/>
        <v>57.208546014516187</v>
      </c>
      <c r="AZ15" s="611">
        <f>AZ14+AX15</f>
        <v>-106.04066827929876</v>
      </c>
      <c r="BA15" s="610">
        <f t="shared" si="12"/>
        <v>42.791453985483813</v>
      </c>
      <c r="BB15" s="610"/>
      <c r="BC15" s="613" t="s">
        <v>1466</v>
      </c>
    </row>
    <row r="16" spans="2:55" ht="23.1" customHeight="1" thickBot="1">
      <c r="B16" s="1022">
        <v>12</v>
      </c>
      <c r="C16" s="1023">
        <v>2</v>
      </c>
      <c r="D16" s="1025">
        <v>1.5</v>
      </c>
      <c r="E16" s="1025">
        <v>2</v>
      </c>
      <c r="F16" s="1025">
        <v>2</v>
      </c>
      <c r="G16" s="1025">
        <v>2</v>
      </c>
      <c r="H16" s="1025"/>
      <c r="I16" s="1025"/>
      <c r="J16" s="1025">
        <v>2</v>
      </c>
      <c r="K16" s="1025">
        <v>2</v>
      </c>
      <c r="L16" s="1025">
        <v>2</v>
      </c>
      <c r="M16" s="1025">
        <v>2</v>
      </c>
      <c r="N16" s="1025">
        <v>2</v>
      </c>
      <c r="O16" s="1025"/>
      <c r="P16" s="1025"/>
      <c r="Q16" s="1025">
        <v>2</v>
      </c>
      <c r="R16" s="1025">
        <v>2</v>
      </c>
      <c r="S16" s="1025">
        <v>2</v>
      </c>
      <c r="T16" s="1025">
        <v>1.5</v>
      </c>
      <c r="U16" s="1025">
        <v>2</v>
      </c>
      <c r="V16" s="1025"/>
      <c r="W16" s="1025"/>
      <c r="X16" s="1025">
        <v>1.75</v>
      </c>
      <c r="Y16" s="1025">
        <v>2</v>
      </c>
      <c r="Z16" s="1025">
        <v>2</v>
      </c>
      <c r="AA16" s="1025">
        <v>2</v>
      </c>
      <c r="AB16" s="1025"/>
      <c r="AC16" s="1025"/>
      <c r="AD16" s="1025"/>
      <c r="AE16" s="1025">
        <v>1</v>
      </c>
      <c r="AF16" s="1025">
        <v>1</v>
      </c>
      <c r="AG16" s="1025"/>
      <c r="AH16" s="1026">
        <f t="shared" si="7"/>
        <v>168</v>
      </c>
      <c r="AI16" s="896">
        <v>12</v>
      </c>
      <c r="AJ16" s="867">
        <f t="shared" si="8"/>
        <v>42</v>
      </c>
      <c r="AK16" s="867">
        <f t="shared" si="0"/>
        <v>38.75</v>
      </c>
      <c r="AL16" s="866">
        <f t="shared" si="9"/>
        <v>1.8452380952380953</v>
      </c>
      <c r="AM16" s="868">
        <f t="shared" si="1"/>
        <v>21</v>
      </c>
      <c r="AN16" s="866">
        <f t="shared" si="2"/>
        <v>92.261904761904759</v>
      </c>
      <c r="AO16" s="866">
        <f t="shared" si="13"/>
        <v>4.4793042521144715</v>
      </c>
      <c r="AP16" s="912">
        <f>'12월'!$X$106</f>
        <v>2.4274939172749392</v>
      </c>
      <c r="AQ16" s="866">
        <f>'12월'!X106*8</f>
        <v>19.419951338199514</v>
      </c>
      <c r="AR16" s="869">
        <f t="shared" si="10"/>
        <v>752.5231143552312</v>
      </c>
      <c r="AS16" s="897">
        <f>'월 품질 현황'!N6</f>
        <v>411</v>
      </c>
      <c r="AT16" s="847">
        <f t="shared" si="3"/>
        <v>10.606451612903227</v>
      </c>
      <c r="AU16" s="847">
        <f>'12월'!R3</f>
        <v>2.4464285714285716</v>
      </c>
      <c r="AV16" s="847">
        <f t="shared" si="4"/>
        <v>1.3258064516129033</v>
      </c>
      <c r="AW16" s="847">
        <f>'월 품질 현황'!N5</f>
        <v>0.48426150121065376</v>
      </c>
      <c r="AX16" s="616">
        <f t="shared" si="5"/>
        <v>-341.5231143552312</v>
      </c>
      <c r="AY16" s="614">
        <f t="shared" si="6"/>
        <v>54.616262565190254</v>
      </c>
      <c r="AZ16" s="615">
        <f>AZ15+AX16</f>
        <v>-447.56378263452996</v>
      </c>
      <c r="BA16" s="614">
        <f t="shared" si="12"/>
        <v>45.383737434809746</v>
      </c>
      <c r="BB16" s="614"/>
      <c r="BC16" s="617" t="s">
        <v>1556</v>
      </c>
    </row>
    <row r="17" spans="4:63" ht="20.25">
      <c r="AH17" s="1013">
        <f>SUM(AH5:AH16)</f>
        <v>1888</v>
      </c>
      <c r="AI17" s="810"/>
      <c r="AJ17" s="870">
        <f>SUM(AJ5:AJ16)</f>
        <v>472</v>
      </c>
      <c r="AK17" s="870">
        <f>SUM(AK5:AK16)</f>
        <v>457.5</v>
      </c>
      <c r="AL17" s="874">
        <f>AVERAGEIF(AL5:AL16,"&gt;0")</f>
        <v>1.9389449280509654</v>
      </c>
      <c r="AM17" s="870">
        <f>SUM(AM5:AM16)</f>
        <v>236</v>
      </c>
      <c r="AN17" s="870">
        <f>AK17*100/AJ17</f>
        <v>96.927966101694921</v>
      </c>
      <c r="AO17" s="870">
        <f>AP17*AL17</f>
        <v>4.6732600248074663</v>
      </c>
      <c r="AP17" s="914">
        <f>'Model별 생산현황'!$Q$45</f>
        <v>2.4102077151335313</v>
      </c>
      <c r="AQ17" s="870">
        <f>AVERAGE(AQ5:AQ8)</f>
        <v>19.23584681550717</v>
      </c>
      <c r="AR17" s="871">
        <f>SUM(AR5:AR16)</f>
        <v>8872.5637826345301</v>
      </c>
      <c r="AS17" s="748">
        <f>SUM(AS5:AS16)</f>
        <v>8425</v>
      </c>
      <c r="AT17" s="478">
        <f>AVERAGE(AT5:AT16)</f>
        <v>18.378093151846475</v>
      </c>
      <c r="AU17" s="478">
        <f>AVERAGEIF(AU5:AU15,"&gt;0")</f>
        <v>4.6568175700757308</v>
      </c>
      <c r="AV17" s="478">
        <f>AVERAGE(AV5:AV16)</f>
        <v>2.2972616439808093</v>
      </c>
      <c r="AX17" s="479">
        <f>AS17-AR17</f>
        <v>-447.56378263453007</v>
      </c>
      <c r="AY17" s="478">
        <f>AS17*100/AR17</f>
        <v>94.955643108359425</v>
      </c>
      <c r="AZ17" s="472"/>
    </row>
    <row r="18" spans="4:63" s="608" customFormat="1" ht="21" thickBot="1">
      <c r="AH18" s="1012"/>
      <c r="AI18" s="873" t="s">
        <v>1280</v>
      </c>
      <c r="AJ18" s="478">
        <f t="shared" ref="AJ18:AP18" si="14">AVERAGEIF(AJ5:AJ16,"&gt;0")</f>
        <v>39.333333333333336</v>
      </c>
      <c r="AK18" s="478">
        <f t="shared" si="14"/>
        <v>38.125</v>
      </c>
      <c r="AL18" s="478">
        <f t="shared" si="14"/>
        <v>1.9389449280509654</v>
      </c>
      <c r="AM18" s="478">
        <f t="shared" si="14"/>
        <v>19.666666666666668</v>
      </c>
      <c r="AN18" s="478">
        <f t="shared" si="14"/>
        <v>96.947246402548274</v>
      </c>
      <c r="AO18" s="478">
        <f t="shared" si="14"/>
        <v>4.7005719644330144</v>
      </c>
      <c r="AP18" s="913">
        <f t="shared" si="14"/>
        <v>2.4243446850283514</v>
      </c>
      <c r="AQ18" s="478">
        <f t="shared" ref="AQ18:AV18" si="15">AVERAGEIF(AQ5:AQ16,"&gt;0")</f>
        <v>19.394757480226811</v>
      </c>
      <c r="AR18" s="478">
        <f t="shared" si="15"/>
        <v>739.38031521954417</v>
      </c>
      <c r="AS18" s="478">
        <f t="shared" si="15"/>
        <v>702.08333333333337</v>
      </c>
      <c r="AT18" s="478">
        <f t="shared" si="15"/>
        <v>18.378093151846475</v>
      </c>
      <c r="AU18" s="478">
        <f>AVERAGEIF(AU5:AU16,"&gt;0")</f>
        <v>4.4726184868551337</v>
      </c>
      <c r="AV18" s="478">
        <f t="shared" si="15"/>
        <v>2.2972616439808093</v>
      </c>
      <c r="AW18" s="472"/>
      <c r="AY18" s="478">
        <f>AVERAGEIF(AY5:AY16,"&gt;0")</f>
        <v>94.550917295830217</v>
      </c>
    </row>
    <row r="19" spans="4:63" ht="60.75">
      <c r="AF19" s="276"/>
      <c r="AH19" s="1012"/>
      <c r="AI19" s="810"/>
      <c r="AJ19" s="607" t="s">
        <v>1415</v>
      </c>
      <c r="AK19" s="825" t="s">
        <v>1416</v>
      </c>
      <c r="AL19" s="825" t="s">
        <v>1412</v>
      </c>
      <c r="AM19" s="825" t="s">
        <v>865</v>
      </c>
      <c r="AN19" s="926" t="s">
        <v>1413</v>
      </c>
      <c r="AO19" s="876" t="s">
        <v>827</v>
      </c>
      <c r="AP19" s="825" t="s">
        <v>830</v>
      </c>
      <c r="AQ19" s="876" t="s">
        <v>828</v>
      </c>
      <c r="AR19" s="825" t="s">
        <v>829</v>
      </c>
      <c r="AS19" s="876" t="s">
        <v>843</v>
      </c>
      <c r="AT19" s="876" t="s">
        <v>1157</v>
      </c>
      <c r="AU19" s="876" t="s">
        <v>873</v>
      </c>
      <c r="AV19" s="876" t="s">
        <v>1124</v>
      </c>
      <c r="AW19" s="876" t="s">
        <v>862</v>
      </c>
      <c r="AX19" s="825" t="s">
        <v>844</v>
      </c>
      <c r="AY19" s="1088" t="s">
        <v>871</v>
      </c>
      <c r="AZ19" s="1089"/>
      <c r="BA19" s="1109" t="s">
        <v>832</v>
      </c>
      <c r="BB19" s="1088"/>
      <c r="BC19" s="47" t="s">
        <v>1121</v>
      </c>
    </row>
    <row r="20" spans="4:63" ht="20.25">
      <c r="AH20" s="1012"/>
      <c r="AI20" s="810"/>
      <c r="AJ20" s="827">
        <f>AK17</f>
        <v>457.5</v>
      </c>
      <c r="AK20" s="828">
        <f>AJ17</f>
        <v>472</v>
      </c>
      <c r="AL20" s="828">
        <f>AJ20/AM20</f>
        <v>1.9385593220338984</v>
      </c>
      <c r="AM20" s="829">
        <f>SUM(AM5:AM16)</f>
        <v>236</v>
      </c>
      <c r="AN20" s="830">
        <f>AM20*8</f>
        <v>1888</v>
      </c>
      <c r="AO20" s="877">
        <f>AJ20*100/AK20</f>
        <v>96.927966101694921</v>
      </c>
      <c r="AP20" s="828" t="s">
        <v>831</v>
      </c>
      <c r="AQ20" s="878">
        <f>AR17</f>
        <v>8872.5637826345301</v>
      </c>
      <c r="AR20" s="830">
        <f>AS17</f>
        <v>8425</v>
      </c>
      <c r="AS20" s="879">
        <f>AR20*100/AQ20</f>
        <v>94.955643108359425</v>
      </c>
      <c r="AT20" s="880">
        <f>AP17*AL20</f>
        <v>4.6723306342101294</v>
      </c>
      <c r="AU20" s="879">
        <f>IFERROR(AR20/(AM20*8),"0")</f>
        <v>4.4623940677966099</v>
      </c>
      <c r="AV20" s="879">
        <f>AU20/AL20</f>
        <v>2.3019125683060109</v>
      </c>
      <c r="AW20" s="879">
        <f>'월 품질 현황'!O5</f>
        <v>1.3466042154566744</v>
      </c>
      <c r="AX20" s="831">
        <f>AX17</f>
        <v>-447.56378263453007</v>
      </c>
      <c r="AY20" s="1090">
        <f>IFERROR((AQ20-AR20)*100/AQ20,"0")</f>
        <v>5.044356891640569</v>
      </c>
      <c r="AZ20" s="1091"/>
      <c r="BA20" s="1110" t="s">
        <v>1443</v>
      </c>
      <c r="BB20" s="1111"/>
      <c r="BC20" s="826"/>
    </row>
    <row r="21" spans="4:63">
      <c r="AH21" s="1012"/>
      <c r="AK21"/>
      <c r="AQ21" s="906"/>
      <c r="AT21" s="45"/>
    </row>
    <row r="22" spans="4:63" ht="17.25" thickBot="1">
      <c r="AX22" s="1108" t="s">
        <v>825</v>
      </c>
      <c r="AY22" s="1108"/>
      <c r="AZ22" s="1108"/>
      <c r="BA22" s="1108"/>
      <c r="BB22" s="1108"/>
      <c r="BC22" s="1108"/>
      <c r="BD22" s="1108"/>
      <c r="BE22" s="1108"/>
      <c r="BF22" s="1108"/>
      <c r="BG22" s="1108"/>
      <c r="BH22" s="1108"/>
      <c r="BI22" s="1108"/>
      <c r="BJ22" s="1108"/>
      <c r="BK22" s="1108"/>
    </row>
    <row r="23" spans="4:63">
      <c r="AX23" s="48" t="s">
        <v>822</v>
      </c>
      <c r="AY23" s="46">
        <v>1</v>
      </c>
      <c r="AZ23" s="46">
        <v>2</v>
      </c>
      <c r="BA23" s="46">
        <v>3</v>
      </c>
      <c r="BB23" s="46">
        <v>4</v>
      </c>
      <c r="BC23" s="46">
        <v>5</v>
      </c>
      <c r="BD23" s="46">
        <v>6</v>
      </c>
      <c r="BE23" s="46">
        <v>7</v>
      </c>
      <c r="BF23" s="46">
        <v>8</v>
      </c>
      <c r="BG23" s="46">
        <v>9</v>
      </c>
      <c r="BH23" s="46">
        <v>10</v>
      </c>
      <c r="BI23" s="46">
        <v>11</v>
      </c>
      <c r="BJ23" s="46">
        <v>12</v>
      </c>
      <c r="BK23" s="47" t="s">
        <v>826</v>
      </c>
    </row>
    <row r="24" spans="4:63">
      <c r="AX24" s="602" t="s">
        <v>823</v>
      </c>
      <c r="AY24" s="401">
        <f>[4]품질현황!$B$3</f>
        <v>43</v>
      </c>
      <c r="AZ24" s="401">
        <f>[4]품질현황!$C$3</f>
        <v>45</v>
      </c>
      <c r="BA24" s="401">
        <f>[4]품질현황!$D$3</f>
        <v>55</v>
      </c>
      <c r="BB24" s="401">
        <f>[4]품질현황!$E$3</f>
        <v>49</v>
      </c>
      <c r="BC24" s="401">
        <f>[4]품질현황!$F$3</f>
        <v>44</v>
      </c>
      <c r="BD24" s="401">
        <f>[4]품질현황!$G$3</f>
        <v>49</v>
      </c>
      <c r="BE24" s="401">
        <f>[5]품질현황!$H$3</f>
        <v>54</v>
      </c>
      <c r="BF24" s="401">
        <f>[5]품질현황!$I$3</f>
        <v>60</v>
      </c>
      <c r="BG24" s="401">
        <f>[5]품질현황!$J$3</f>
        <v>63</v>
      </c>
      <c r="BH24" s="401">
        <f>[5]품질현황!$K$3</f>
        <v>52</v>
      </c>
      <c r="BI24" s="401">
        <f>[5]품질현황!$L$3</f>
        <v>55</v>
      </c>
      <c r="BJ24" s="401">
        <f>[5]품질현황!$M$3</f>
        <v>0</v>
      </c>
      <c r="BK24" s="605">
        <f>SUM(AY24:BJ24)</f>
        <v>569</v>
      </c>
    </row>
    <row r="25" spans="4:63" ht="17.25" thickBot="1">
      <c r="AX25" s="603" t="s">
        <v>824</v>
      </c>
      <c r="AY25" s="565">
        <f>[4]품질현황!$B$6</f>
        <v>1563</v>
      </c>
      <c r="AZ25" s="565">
        <f>[4]품질현황!$C$6</f>
        <v>465</v>
      </c>
      <c r="BA25" s="565">
        <f>[4]품질현황!$D$6</f>
        <v>772</v>
      </c>
      <c r="BB25" s="565">
        <f>[4]품질현황!$E$6</f>
        <v>706</v>
      </c>
      <c r="BC25" s="565">
        <f>[4]품질현황!$F$6</f>
        <v>777</v>
      </c>
      <c r="BD25" s="565">
        <f>[4]품질현황!$G$6</f>
        <v>1310</v>
      </c>
      <c r="BE25" s="565">
        <f>[5]품질현황!$H$6</f>
        <v>1276</v>
      </c>
      <c r="BF25" s="565">
        <f>[5]품질현황!$I$6</f>
        <v>1036</v>
      </c>
      <c r="BG25" s="565">
        <f>[5]품질현황!$J$6</f>
        <v>1473</v>
      </c>
      <c r="BH25" s="565">
        <f>[5]품질현황!$K$6</f>
        <v>1459</v>
      </c>
      <c r="BI25" s="565">
        <f>[5]품질현황!$L$6</f>
        <v>551</v>
      </c>
      <c r="BJ25" s="565">
        <f>[5]품질현황!$M$6</f>
        <v>0</v>
      </c>
      <c r="BK25" s="606">
        <f>SUM(AY25:BJ25)</f>
        <v>11388</v>
      </c>
    </row>
    <row r="27" spans="4:63" ht="17.25" thickBot="1">
      <c r="AX27" s="1108" t="s">
        <v>833</v>
      </c>
      <c r="AY27" s="1108"/>
      <c r="AZ27" s="1108"/>
      <c r="BA27" s="1108"/>
      <c r="BB27" s="1108"/>
      <c r="BC27" s="1108"/>
      <c r="BD27" s="1108"/>
      <c r="BE27" s="1108"/>
      <c r="BF27" s="1108"/>
      <c r="BG27" s="1108"/>
      <c r="BH27" s="1108"/>
      <c r="BI27" s="1108"/>
      <c r="BJ27" s="1108"/>
      <c r="BK27" s="1108"/>
    </row>
    <row r="28" spans="4:63">
      <c r="AX28" s="48" t="s">
        <v>822</v>
      </c>
      <c r="AY28" s="46">
        <v>1</v>
      </c>
      <c r="AZ28" s="46">
        <v>2</v>
      </c>
      <c r="BA28" s="46">
        <v>3</v>
      </c>
      <c r="BB28" s="46">
        <v>4</v>
      </c>
      <c r="BC28" s="46">
        <v>5</v>
      </c>
      <c r="BD28" s="46">
        <v>6</v>
      </c>
      <c r="BE28" s="46">
        <v>7</v>
      </c>
      <c r="BF28" s="46">
        <v>8</v>
      </c>
      <c r="BG28" s="46">
        <v>9</v>
      </c>
      <c r="BH28" s="46">
        <v>10</v>
      </c>
      <c r="BI28" s="46">
        <v>11</v>
      </c>
      <c r="BJ28" s="46">
        <v>12</v>
      </c>
      <c r="BK28" s="47" t="s">
        <v>578</v>
      </c>
    </row>
    <row r="29" spans="4:63" ht="27" thickBot="1">
      <c r="D29" s="1092"/>
      <c r="E29" s="1092"/>
      <c r="F29" s="1092"/>
      <c r="G29" s="1092"/>
      <c r="AX29" s="609" t="s">
        <v>1184</v>
      </c>
      <c r="AY29" s="565">
        <f>'월 품질 현황'!C6</f>
        <v>533</v>
      </c>
      <c r="AZ29" s="565">
        <f>'월 품질 현황'!D6</f>
        <v>397</v>
      </c>
      <c r="BA29" s="565">
        <f>'월 품질 현황'!E6</f>
        <v>695</v>
      </c>
      <c r="BB29" s="565">
        <f>'월 품질 현황'!F6</f>
        <v>828</v>
      </c>
      <c r="BC29" s="565">
        <f>'월 품질 현황'!G6</f>
        <v>809</v>
      </c>
      <c r="BD29" s="565">
        <f>'월 품질 현황'!H6</f>
        <v>1006</v>
      </c>
      <c r="BE29" s="565">
        <f>'월 품질 현황'!I6</f>
        <v>961</v>
      </c>
      <c r="BF29" s="565">
        <f>'월 품질 현황'!J6</f>
        <v>862</v>
      </c>
      <c r="BG29" s="565">
        <f>'월 품질 현황'!K6</f>
        <v>911</v>
      </c>
      <c r="BH29" s="565">
        <f>'월 품질 현황'!L6</f>
        <v>587</v>
      </c>
      <c r="BI29" s="565">
        <f>'월 품질 현황'!M6</f>
        <v>425</v>
      </c>
      <c r="BJ29" s="565">
        <f>'월 품질 현황'!N6</f>
        <v>411</v>
      </c>
      <c r="BK29" s="606">
        <f>SUM(AY29:BJ29)</f>
        <v>8425</v>
      </c>
    </row>
    <row r="31" spans="4:63" ht="31.5">
      <c r="D31" s="1106" t="s">
        <v>681</v>
      </c>
      <c r="E31" s="1106"/>
      <c r="F31" s="1106"/>
      <c r="G31" s="1106"/>
      <c r="AZ31" s="1105" t="s">
        <v>1392</v>
      </c>
      <c r="BA31" s="1105"/>
      <c r="BB31" s="1105"/>
      <c r="BC31" s="620">
        <f>CORREL(AY29:BJ29,AY25:BJ25)</f>
        <v>0.53860797416590112</v>
      </c>
      <c r="BD31" s="622"/>
      <c r="BE31" s="622"/>
      <c r="BF31" s="622"/>
      <c r="BG31" s="622"/>
      <c r="BH31" s="622"/>
      <c r="BI31" s="622"/>
      <c r="BJ31" s="622"/>
    </row>
    <row r="91" spans="31:33" ht="17.25" thickBot="1"/>
    <row r="92" spans="31:33">
      <c r="AE92" s="48" t="s">
        <v>1340</v>
      </c>
      <c r="AF92" s="46" t="s">
        <v>1341</v>
      </c>
      <c r="AG92" s="47" t="s">
        <v>1342</v>
      </c>
    </row>
    <row r="93" spans="31:33">
      <c r="AE93" s="899">
        <v>1</v>
      </c>
      <c r="AF93" s="901">
        <f t="shared" ref="AF93:AF104" si="16">AU5</f>
        <v>3.9191176470588234</v>
      </c>
      <c r="AG93" s="561">
        <f t="shared" ref="AG93:AG104" si="17">AP5*AL5</f>
        <v>4.5993129897362328</v>
      </c>
    </row>
    <row r="94" spans="31:33">
      <c r="AE94" s="899">
        <v>2</v>
      </c>
      <c r="AF94" s="901">
        <f t="shared" si="16"/>
        <v>2.4812500000000002</v>
      </c>
      <c r="AG94" s="561">
        <f t="shared" si="17"/>
        <v>4.6436523929471027</v>
      </c>
    </row>
    <row r="95" spans="31:33">
      <c r="AE95" s="899">
        <v>3</v>
      </c>
      <c r="AF95" s="901">
        <f t="shared" si="16"/>
        <v>4.34375</v>
      </c>
      <c r="AG95" s="561">
        <f t="shared" si="17"/>
        <v>4.6401582733812949</v>
      </c>
    </row>
    <row r="96" spans="31:33">
      <c r="AE96" s="899">
        <v>4</v>
      </c>
      <c r="AF96" s="901">
        <f t="shared" si="16"/>
        <v>4.7045454545454541</v>
      </c>
      <c r="AG96" s="561">
        <f t="shared" si="17"/>
        <v>4.5462450592885375</v>
      </c>
    </row>
    <row r="97" spans="31:33">
      <c r="AE97" s="899">
        <v>5</v>
      </c>
      <c r="AF97" s="901">
        <f t="shared" si="16"/>
        <v>5.6180555555555554</v>
      </c>
      <c r="AG97" s="561">
        <f t="shared" si="17"/>
        <v>4.9359703337453649</v>
      </c>
    </row>
    <row r="98" spans="31:33">
      <c r="AE98" s="899">
        <v>6</v>
      </c>
      <c r="AF98" s="901">
        <f t="shared" si="16"/>
        <v>6.6184210526315788</v>
      </c>
      <c r="AG98" s="561">
        <f t="shared" si="17"/>
        <v>4.9117296222664022</v>
      </c>
    </row>
    <row r="99" spans="31:33">
      <c r="AE99" s="899">
        <v>7</v>
      </c>
      <c r="AF99" s="901">
        <f t="shared" si="16"/>
        <v>5.7202380952380949</v>
      </c>
      <c r="AG99" s="561">
        <f t="shared" si="17"/>
        <v>4.8563995837669092</v>
      </c>
    </row>
    <row r="100" spans="31:33">
      <c r="AE100" s="899">
        <v>8</v>
      </c>
      <c r="AF100" s="901">
        <f t="shared" si="16"/>
        <v>5.6710526315789478</v>
      </c>
      <c r="AG100" s="561">
        <f t="shared" si="17"/>
        <v>4.8548662840395655</v>
      </c>
    </row>
    <row r="101" spans="31:33">
      <c r="AE101" s="899">
        <v>9</v>
      </c>
      <c r="AF101" s="901">
        <f t="shared" si="16"/>
        <v>5.1761363636363633</v>
      </c>
      <c r="AG101" s="561">
        <f t="shared" si="17"/>
        <v>4.7659714599341383</v>
      </c>
    </row>
    <row r="102" spans="31:33">
      <c r="AE102" s="899">
        <v>10</v>
      </c>
      <c r="AF102" s="901">
        <f t="shared" si="16"/>
        <v>4.3161764705882355</v>
      </c>
      <c r="AG102" s="561">
        <f t="shared" si="17"/>
        <v>4.5301533219761501</v>
      </c>
    </row>
    <row r="103" spans="31:33">
      <c r="AE103" s="899">
        <v>11</v>
      </c>
      <c r="AF103" s="901">
        <f t="shared" si="16"/>
        <v>2.65625</v>
      </c>
      <c r="AG103" s="561">
        <f t="shared" si="17"/>
        <v>4.6430999999999987</v>
      </c>
    </row>
    <row r="104" spans="31:33" ht="17.25" thickBot="1">
      <c r="AE104" s="900">
        <v>12</v>
      </c>
      <c r="AF104" s="81">
        <f t="shared" si="16"/>
        <v>2.4464285714285716</v>
      </c>
      <c r="AG104" s="89">
        <f t="shared" si="17"/>
        <v>4.4793042521144715</v>
      </c>
    </row>
    <row r="105" spans="31:33">
      <c r="AE105" s="45"/>
    </row>
    <row r="106" spans="31:33">
      <c r="AE106" s="45"/>
    </row>
  </sheetData>
  <mergeCells count="67">
    <mergeCell ref="AZ31:BB31"/>
    <mergeCell ref="D31:G31"/>
    <mergeCell ref="AP3:AP4"/>
    <mergeCell ref="AV3:AV4"/>
    <mergeCell ref="AX27:BK27"/>
    <mergeCell ref="AX22:BK22"/>
    <mergeCell ref="BA19:BB19"/>
    <mergeCell ref="BA20:BB20"/>
    <mergeCell ref="AM3:AM4"/>
    <mergeCell ref="AJ3:AJ4"/>
    <mergeCell ref="AI3:AI4"/>
    <mergeCell ref="AN3:AN4"/>
    <mergeCell ref="BC3:BC4"/>
    <mergeCell ref="AQ3:AQ4"/>
    <mergeCell ref="AR3:AR4"/>
    <mergeCell ref="AS3:AS4"/>
    <mergeCell ref="AX3:AX4"/>
    <mergeCell ref="AY3:AY4"/>
    <mergeCell ref="BB3:BB4"/>
    <mergeCell ref="AZ3:AZ4"/>
    <mergeCell ref="AT3:AT4"/>
    <mergeCell ref="AW3:AW4"/>
    <mergeCell ref="BA3:BA4"/>
    <mergeCell ref="AU3:AU4"/>
    <mergeCell ref="AD3:AD4"/>
    <mergeCell ref="AF3:AF4"/>
    <mergeCell ref="AG3:AG4"/>
    <mergeCell ref="AK3:AK4"/>
    <mergeCell ref="AL3:AL4"/>
    <mergeCell ref="AH3:AH4"/>
    <mergeCell ref="Z3:Z4"/>
    <mergeCell ref="AA3:AA4"/>
    <mergeCell ref="AB3:AB4"/>
    <mergeCell ref="AC3:AC4"/>
    <mergeCell ref="Y3:Y4"/>
    <mergeCell ref="AY19:AZ19"/>
    <mergeCell ref="AY20:AZ20"/>
    <mergeCell ref="D29:G29"/>
    <mergeCell ref="G3:G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D3:D4"/>
    <mergeCell ref="AJ2:AR2"/>
    <mergeCell ref="AO3:AO4"/>
    <mergeCell ref="B2:AG2"/>
    <mergeCell ref="AS2:BC2"/>
    <mergeCell ref="AP1:BA1"/>
    <mergeCell ref="B3:B4"/>
    <mergeCell ref="C3:C4"/>
    <mergeCell ref="E3:E4"/>
    <mergeCell ref="F3:F4"/>
    <mergeCell ref="R3:R4"/>
    <mergeCell ref="AE3:AE4"/>
    <mergeCell ref="T3:T4"/>
    <mergeCell ref="U3:U4"/>
    <mergeCell ref="V3:V4"/>
    <mergeCell ref="W3:W4"/>
    <mergeCell ref="X3:X4"/>
  </mergeCells>
  <phoneticPr fontId="48" type="noConversion"/>
  <conditionalFormatting sqref="C5:AI16 AH6:AH17">
    <cfRule type="notContainsBlanks" dxfId="222" priority="84">
      <formula>LEN(TRIM(C5))&gt;0</formula>
    </cfRule>
    <cfRule type="containsBlanks" dxfId="221" priority="85">
      <formula>LEN(TRIM(C5))=0</formula>
    </cfRule>
  </conditionalFormatting>
  <conditionalFormatting sqref="BC5:BC16">
    <cfRule type="notContainsBlanks" dxfId="220" priority="82">
      <formula>LEN(TRIM(BC5))&gt;0</formula>
    </cfRule>
  </conditionalFormatting>
  <conditionalFormatting sqref="AY5:BB16">
    <cfRule type="cellIs" dxfId="219" priority="80" stopIfTrue="1" operator="lessThan">
      <formula>0</formula>
    </cfRule>
  </conditionalFormatting>
  <conditionalFormatting sqref="AY17">
    <cfRule type="cellIs" dxfId="218" priority="77" stopIfTrue="1" operator="lessThan">
      <formula>97</formula>
    </cfRule>
  </conditionalFormatting>
  <conditionalFormatting sqref="BC31">
    <cfRule type="cellIs" dxfId="217" priority="72" operator="lessThan">
      <formula>0.2</formula>
    </cfRule>
  </conditionalFormatting>
  <conditionalFormatting sqref="AY5:AY16">
    <cfRule type="cellIs" dxfId="216" priority="70" operator="greaterThan">
      <formula>97</formula>
    </cfRule>
    <cfRule type="cellIs" dxfId="215" priority="71" operator="lessThan">
      <formula>96.9</formula>
    </cfRule>
  </conditionalFormatting>
  <conditionalFormatting sqref="AW5:AW16">
    <cfRule type="cellIs" dxfId="214" priority="69" operator="greaterThan">
      <formula>3</formula>
    </cfRule>
  </conditionalFormatting>
  <conditionalFormatting sqref="AR19:AR20">
    <cfRule type="cellIs" dxfId="213" priority="61" operator="lessThanOrEqual">
      <formula>$AQ$20</formula>
    </cfRule>
  </conditionalFormatting>
  <conditionalFormatting sqref="AS19:AS20">
    <cfRule type="cellIs" dxfId="212" priority="59" stopIfTrue="1" operator="lessThan">
      <formula>100</formula>
    </cfRule>
  </conditionalFormatting>
  <conditionalFormatting sqref="AS20">
    <cfRule type="cellIs" dxfId="211" priority="58" operator="greaterThan">
      <formula>100</formula>
    </cfRule>
  </conditionalFormatting>
  <conditionalFormatting sqref="AW20">
    <cfRule type="cellIs" dxfId="210" priority="48" operator="greaterThan">
      <formula>2</formula>
    </cfRule>
    <cfRule type="cellIs" dxfId="209" priority="49" operator="lessThan">
      <formula>2</formula>
    </cfRule>
  </conditionalFormatting>
  <conditionalFormatting sqref="AU20">
    <cfRule type="cellIs" dxfId="208" priority="46" operator="greaterThan">
      <formula>$AT$20</formula>
    </cfRule>
    <cfRule type="cellIs" dxfId="207" priority="47" operator="lessThan">
      <formula>$AT$20</formula>
    </cfRule>
  </conditionalFormatting>
  <conditionalFormatting sqref="AV20">
    <cfRule type="cellIs" dxfId="206" priority="44" operator="lessThan">
      <formula>$AT$20/2</formula>
    </cfRule>
    <cfRule type="cellIs" dxfId="205" priority="45" operator="greaterThan">
      <formula>$AT$20/2</formula>
    </cfRule>
  </conditionalFormatting>
  <conditionalFormatting sqref="AO20">
    <cfRule type="cellIs" dxfId="204" priority="42" operator="lessThan">
      <formula>97</formula>
    </cfRule>
    <cfRule type="cellIs" dxfId="203" priority="43" operator="greaterThanOrEqual">
      <formula>97</formula>
    </cfRule>
  </conditionalFormatting>
  <conditionalFormatting sqref="AR20">
    <cfRule type="cellIs" dxfId="202" priority="41" operator="greaterThanOrEqual">
      <formula>$AQ$20</formula>
    </cfRule>
  </conditionalFormatting>
  <conditionalFormatting sqref="AS5">
    <cfRule type="cellIs" dxfId="201" priority="37" operator="lessThan">
      <formula>$AR$5</formula>
    </cfRule>
  </conditionalFormatting>
  <conditionalFormatting sqref="AS6">
    <cfRule type="cellIs" dxfId="200" priority="36" stopIfTrue="1" operator="lessThan">
      <formula>$AR$6</formula>
    </cfRule>
  </conditionalFormatting>
  <conditionalFormatting sqref="AS7">
    <cfRule type="cellIs" dxfId="199" priority="35" stopIfTrue="1" operator="lessThan">
      <formula>$AR$7</formula>
    </cfRule>
  </conditionalFormatting>
  <conditionalFormatting sqref="AS8">
    <cfRule type="cellIs" dxfId="198" priority="34" stopIfTrue="1" operator="lessThan">
      <formula>$AR$8</formula>
    </cfRule>
  </conditionalFormatting>
  <conditionalFormatting sqref="AS9">
    <cfRule type="cellIs" dxfId="197" priority="33" stopIfTrue="1" operator="lessThan">
      <formula>$AR$9</formula>
    </cfRule>
  </conditionalFormatting>
  <conditionalFormatting sqref="AS10">
    <cfRule type="cellIs" dxfId="196" priority="32" stopIfTrue="1" operator="lessThan">
      <formula>$AR$10</formula>
    </cfRule>
  </conditionalFormatting>
  <conditionalFormatting sqref="AS11">
    <cfRule type="cellIs" dxfId="195" priority="31" stopIfTrue="1" operator="lessThan">
      <formula>$AR$11</formula>
    </cfRule>
  </conditionalFormatting>
  <conditionalFormatting sqref="AS12">
    <cfRule type="cellIs" dxfId="194" priority="30" stopIfTrue="1" operator="lessThan">
      <formula>$AR$12</formula>
    </cfRule>
  </conditionalFormatting>
  <conditionalFormatting sqref="AS13">
    <cfRule type="cellIs" dxfId="193" priority="29" stopIfTrue="1" operator="lessThan">
      <formula>$AR$13</formula>
    </cfRule>
  </conditionalFormatting>
  <conditionalFormatting sqref="AS14">
    <cfRule type="cellIs" dxfId="192" priority="28" stopIfTrue="1" operator="lessThan">
      <formula>$AR$14</formula>
    </cfRule>
  </conditionalFormatting>
  <conditionalFormatting sqref="AS15">
    <cfRule type="cellIs" dxfId="191" priority="27" stopIfTrue="1" operator="lessThan">
      <formula>$AR$15</formula>
    </cfRule>
  </conditionalFormatting>
  <conditionalFormatting sqref="AS16">
    <cfRule type="cellIs" dxfId="190" priority="26" stopIfTrue="1" operator="lessThan">
      <formula>$AR$16</formula>
    </cfRule>
  </conditionalFormatting>
  <conditionalFormatting sqref="AV5">
    <cfRule type="cellIs" dxfId="189" priority="25" operator="lessThan">
      <formula>$AP$5</formula>
    </cfRule>
  </conditionalFormatting>
  <conditionalFormatting sqref="AV6">
    <cfRule type="cellIs" dxfId="188" priority="24" operator="lessThan">
      <formula>$AP$6</formula>
    </cfRule>
  </conditionalFormatting>
  <conditionalFormatting sqref="AV7">
    <cfRule type="cellIs" dxfId="187" priority="23" operator="lessThan">
      <formula>$AP$7</formula>
    </cfRule>
  </conditionalFormatting>
  <conditionalFormatting sqref="AV8">
    <cfRule type="cellIs" dxfId="186" priority="21" operator="lessThan">
      <formula>$AP$8</formula>
    </cfRule>
    <cfRule type="cellIs" dxfId="185" priority="22" operator="lessThan">
      <formula>$AP$8</formula>
    </cfRule>
  </conditionalFormatting>
  <conditionalFormatting sqref="AV9">
    <cfRule type="cellIs" dxfId="184" priority="20" operator="lessThan">
      <formula>$AP$9</formula>
    </cfRule>
  </conditionalFormatting>
  <conditionalFormatting sqref="AV10">
    <cfRule type="cellIs" dxfId="183" priority="19" operator="lessThan">
      <formula>$AP$10</formula>
    </cfRule>
  </conditionalFormatting>
  <conditionalFormatting sqref="AV11">
    <cfRule type="cellIs" dxfId="182" priority="18" operator="lessThan">
      <formula>$AP$11</formula>
    </cfRule>
  </conditionalFormatting>
  <conditionalFormatting sqref="AV12">
    <cfRule type="cellIs" dxfId="181" priority="17" operator="lessThan">
      <formula>$AP$12</formula>
    </cfRule>
  </conditionalFormatting>
  <conditionalFormatting sqref="AV13">
    <cfRule type="cellIs" dxfId="180" priority="16" operator="lessThan">
      <formula>$AP$13</formula>
    </cfRule>
  </conditionalFormatting>
  <conditionalFormatting sqref="AV14">
    <cfRule type="cellIs" dxfId="179" priority="15" operator="lessThan">
      <formula>$AP$14</formula>
    </cfRule>
  </conditionalFormatting>
  <conditionalFormatting sqref="AV15">
    <cfRule type="cellIs" dxfId="178" priority="14" operator="lessThan">
      <formula>$AP$15</formula>
    </cfRule>
  </conditionalFormatting>
  <conditionalFormatting sqref="AV16">
    <cfRule type="cellIs" dxfId="177" priority="13" operator="lessThan">
      <formula>$AP$16</formula>
    </cfRule>
  </conditionalFormatting>
  <conditionalFormatting sqref="AU5">
    <cfRule type="cellIs" dxfId="176" priority="12" operator="lessThan">
      <formula>$AO$5</formula>
    </cfRule>
  </conditionalFormatting>
  <conditionalFormatting sqref="AU6">
    <cfRule type="cellIs" dxfId="175" priority="11" operator="lessThan">
      <formula>$AO$6</formula>
    </cfRule>
  </conditionalFormatting>
  <conditionalFormatting sqref="AU7">
    <cfRule type="cellIs" dxfId="174" priority="10" operator="lessThan">
      <formula>$AO$7</formula>
    </cfRule>
  </conditionalFormatting>
  <conditionalFormatting sqref="AU8">
    <cfRule type="cellIs" dxfId="173" priority="9" operator="lessThan">
      <formula>$AO$8</formula>
    </cfRule>
  </conditionalFormatting>
  <conditionalFormatting sqref="AU9">
    <cfRule type="cellIs" dxfId="172" priority="8" operator="lessThan">
      <formula>$AO$9</formula>
    </cfRule>
  </conditionalFormatting>
  <conditionalFormatting sqref="AU10">
    <cfRule type="cellIs" dxfId="171" priority="7" operator="lessThan">
      <formula>$AO$10</formula>
    </cfRule>
  </conditionalFormatting>
  <conditionalFormatting sqref="AU11">
    <cfRule type="cellIs" dxfId="170" priority="6" operator="lessThan">
      <formula>$AO$11</formula>
    </cfRule>
  </conditionalFormatting>
  <conditionalFormatting sqref="AU12">
    <cfRule type="cellIs" dxfId="169" priority="5" operator="lessThan">
      <formula>$AO$12</formula>
    </cfRule>
  </conditionalFormatting>
  <conditionalFormatting sqref="AU13">
    <cfRule type="cellIs" dxfId="168" priority="4" operator="lessThan">
      <formula>$AO$13</formula>
    </cfRule>
  </conditionalFormatting>
  <conditionalFormatting sqref="AU14">
    <cfRule type="cellIs" dxfId="167" priority="3" operator="lessThan">
      <formula>$AO$14</formula>
    </cfRule>
  </conditionalFormatting>
  <conditionalFormatting sqref="AU15">
    <cfRule type="cellIs" dxfId="166" priority="2" operator="lessThan">
      <formula>$AO$15</formula>
    </cfRule>
  </conditionalFormatting>
  <conditionalFormatting sqref="AU16">
    <cfRule type="cellIs" dxfId="165" priority="1" operator="lessThan">
      <formula>$AO$16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385921" r:id="rId4">
          <objectPr defaultSize="0" autoPict="0" r:id="rId5">
            <anchor moveWithCells="1">
              <from>
                <xdr:col>56</xdr:col>
                <xdr:colOff>171450</xdr:colOff>
                <xdr:row>10</xdr:row>
                <xdr:rowOff>114300</xdr:rowOff>
              </from>
              <to>
                <xdr:col>58</xdr:col>
                <xdr:colOff>323850</xdr:colOff>
                <xdr:row>14</xdr:row>
                <xdr:rowOff>95250</xdr:rowOff>
              </to>
            </anchor>
          </objectPr>
        </oleObject>
      </mc:Choice>
      <mc:Fallback>
        <oleObject progId="워크시트" dvAspect="DVASPECT_ICON" shapeId="238592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stopIfTrue="1" operator="containsText" id="{4D2DF6DA-8991-42C6-AA90-0A70800E4FC2}">
            <xm:f>NOT(ISERROR(SEARCH("-",AX5)))</xm:f>
            <xm:f>"-"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AX5:AX16</xm:sqref>
        </x14:conditionalFormatting>
        <x14:conditionalFormatting xmlns:xm="http://schemas.microsoft.com/office/excel/2006/main">
          <x14:cfRule type="containsText" priority="78" operator="containsText" id="{F3D273BD-1DD8-4483-974C-EF0362EAF163}">
            <xm:f>NOT(ISERROR(SEARCH("-",AX17)))</xm:f>
            <xm:f>"-"</xm:f>
            <x14:dxf>
              <font>
                <b/>
                <i val="0"/>
                <color rgb="FFFF0000"/>
              </font>
            </x14:dxf>
          </x14:cfRule>
          <xm:sqref>AX17</xm:sqref>
        </x14:conditionalFormatting>
        <x14:conditionalFormatting xmlns:xm="http://schemas.microsoft.com/office/excel/2006/main">
          <x14:cfRule type="containsText" priority="75" operator="containsText" id="{7D1D2EF8-6AF4-4347-87C5-9B0467038E15}">
            <xm:f>NOT(ISERROR(SEARCH("-",AX20)))</xm:f>
            <xm:f>"-"</xm:f>
            <x14:dxf>
              <font>
                <b/>
                <i val="0"/>
                <color rgb="FFFF0000"/>
              </font>
              <fill>
                <patternFill>
                  <bgColor theme="9" tint="0.59996337778862885"/>
                </patternFill>
              </fill>
            </x14:dxf>
          </x14:cfRule>
          <xm:sqref>AX20:AY20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"/>
  <sheetViews>
    <sheetView showGridLines="0" zoomScale="99" zoomScaleNormal="99" workbookViewId="0">
      <selection activeCell="T41" sqref="T41"/>
    </sheetView>
  </sheetViews>
  <sheetFormatPr defaultRowHeight="16.5"/>
  <sheetData/>
  <phoneticPr fontId="48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F116"/>
  <sheetViews>
    <sheetView showGridLines="0" zoomScaleNormal="100" workbookViewId="0">
      <selection activeCell="L27" sqref="L27"/>
    </sheetView>
  </sheetViews>
  <sheetFormatPr defaultRowHeight="16.5"/>
  <cols>
    <col min="1" max="1" width="1.375" customWidth="1"/>
    <col min="2" max="2" width="5.625" bestFit="1" customWidth="1"/>
    <col min="3" max="6" width="7.5" customWidth="1"/>
    <col min="7" max="7" width="8" style="916" bestFit="1" customWidth="1"/>
    <col min="8" max="8" width="9.25" style="907" bestFit="1" customWidth="1"/>
    <col min="10" max="10" width="10.125" style="925" bestFit="1" customWidth="1"/>
    <col min="12" max="12" width="8.125" customWidth="1"/>
    <col min="20" max="20" width="12.625" bestFit="1" customWidth="1"/>
  </cols>
  <sheetData>
    <row r="1" spans="2:25" ht="6" customHeight="1" thickBot="1"/>
    <row r="2" spans="2:25" ht="16.5" customHeight="1">
      <c r="B2" s="1121">
        <f>가동율!AT20</f>
        <v>4.6723306342101294</v>
      </c>
      <c r="C2" s="1124" t="s">
        <v>1469</v>
      </c>
      <c r="D2" s="1124"/>
      <c r="E2" s="1124"/>
      <c r="F2" s="1124"/>
      <c r="G2" s="1123" t="s">
        <v>1458</v>
      </c>
      <c r="H2" s="1123" t="s">
        <v>1457</v>
      </c>
      <c r="I2" s="1123" t="s">
        <v>1459</v>
      </c>
      <c r="J2" s="1123" t="s">
        <v>1487</v>
      </c>
      <c r="K2" s="1124" t="s">
        <v>1358</v>
      </c>
      <c r="L2" s="1123" t="s">
        <v>1519</v>
      </c>
      <c r="M2" s="1123" t="s">
        <v>1411</v>
      </c>
      <c r="N2" s="1125" t="s">
        <v>1405</v>
      </c>
    </row>
    <row r="3" spans="2:25">
      <c r="B3" s="1122"/>
      <c r="C3" s="1021" t="s">
        <v>1354</v>
      </c>
      <c r="D3" s="1021" t="s">
        <v>1355</v>
      </c>
      <c r="E3" s="1021" t="s">
        <v>1356</v>
      </c>
      <c r="F3" s="1021" t="s">
        <v>1357</v>
      </c>
      <c r="G3" s="1067"/>
      <c r="H3" s="1067"/>
      <c r="I3" s="1127"/>
      <c r="J3" s="1067"/>
      <c r="K3" s="1067"/>
      <c r="L3" s="1067"/>
      <c r="M3" s="1067"/>
      <c r="N3" s="1126"/>
    </row>
    <row r="4" spans="2:25">
      <c r="B4" s="1019">
        <v>1</v>
      </c>
      <c r="C4" s="901">
        <f>'1월'!T104</f>
        <v>65.290806754221393</v>
      </c>
      <c r="D4" s="901">
        <f>'1월'!U104</f>
        <v>3.75234521575985</v>
      </c>
      <c r="E4" s="901">
        <f>'1월'!V104</f>
        <v>30.956848030018762</v>
      </c>
      <c r="F4" s="901">
        <f>'1월'!W104</f>
        <v>0</v>
      </c>
      <c r="G4" s="939">
        <f>가동율!AR5</f>
        <v>625.50656660412767</v>
      </c>
      <c r="H4" s="941">
        <f>'1월'!C3-'1월'!F3</f>
        <v>533</v>
      </c>
      <c r="I4" s="944">
        <f>H4-G4</f>
        <v>-92.50656660412767</v>
      </c>
      <c r="J4" s="923">
        <f>가동율!AP5*가동율!AL5</f>
        <v>4.5993129897362328</v>
      </c>
      <c r="K4" s="961">
        <f>SUM('1월'!$R$3)</f>
        <v>3.9191176470588234</v>
      </c>
      <c r="L4" s="1027">
        <f>'월 품질 현황'!C5</f>
        <v>2.7372262773722627</v>
      </c>
      <c r="M4" s="961">
        <f>가동율!AY5</f>
        <v>85.210935976844269</v>
      </c>
      <c r="N4" s="918">
        <f>가동율!AN5</f>
        <v>96.32352941176471</v>
      </c>
    </row>
    <row r="5" spans="2:25">
      <c r="B5" s="1019">
        <v>2</v>
      </c>
      <c r="C5" s="901">
        <f>'2월'!T104</f>
        <v>47.858942065491185</v>
      </c>
      <c r="D5" s="901">
        <f>'2월'!U104</f>
        <v>12.846347607052897</v>
      </c>
      <c r="E5" s="901">
        <f>'2월'!V104</f>
        <v>39.294710327455917</v>
      </c>
      <c r="F5" s="901">
        <f>'2월'!W104</f>
        <v>0</v>
      </c>
      <c r="G5" s="939">
        <f>가동율!AR6</f>
        <v>742.98438287153647</v>
      </c>
      <c r="H5" s="941">
        <f>'2월'!C3-'2월'!F3</f>
        <v>397</v>
      </c>
      <c r="I5" s="944">
        <f t="shared" ref="I5:I15" si="0">H5-G5</f>
        <v>-345.98438287153647</v>
      </c>
      <c r="J5" s="923">
        <f>가동율!AP6*가동율!AL6</f>
        <v>4.6436523929471027</v>
      </c>
      <c r="K5" s="961">
        <f>SUM('2월'!$R$3)</f>
        <v>2.4812500000000002</v>
      </c>
      <c r="L5" s="961">
        <f>'월 품질 현황'!D5</f>
        <v>4.3373493975903612</v>
      </c>
      <c r="M5" s="961">
        <f>가동율!AY6</f>
        <v>53.433155413798531</v>
      </c>
      <c r="N5" s="918">
        <f>가동율!AN6</f>
        <v>97.5</v>
      </c>
    </row>
    <row r="6" spans="2:25">
      <c r="B6" s="1019">
        <v>3</v>
      </c>
      <c r="C6" s="901">
        <f>'3월'!T104</f>
        <v>64.60431654676259</v>
      </c>
      <c r="D6" s="901">
        <f>'3월'!U104</f>
        <v>3.0215827338129495</v>
      </c>
      <c r="E6" s="901">
        <f>'3월'!V104</f>
        <v>32.374100719424462</v>
      </c>
      <c r="F6" s="901">
        <f>'3월'!W104</f>
        <v>0</v>
      </c>
      <c r="G6" s="939">
        <f>가동율!AR7</f>
        <v>742.42532374100722</v>
      </c>
      <c r="H6" s="941">
        <f>'3월'!C3-'3월'!F3</f>
        <v>695</v>
      </c>
      <c r="I6" s="944">
        <f t="shared" si="0"/>
        <v>-47.425323741007219</v>
      </c>
      <c r="J6" s="923">
        <f>가동율!AP7*가동율!AL7</f>
        <v>4.6401582733812949</v>
      </c>
      <c r="K6" s="961">
        <f>SUM('3월'!$R$3)</f>
        <v>4.34375</v>
      </c>
      <c r="L6" s="961">
        <f>'월 품질 현황'!E5</f>
        <v>2.3876404494382024</v>
      </c>
      <c r="M6" s="961">
        <f>가동율!AY7</f>
        <v>93.612108554967421</v>
      </c>
      <c r="N6" s="918">
        <f>가동율!AN7</f>
        <v>97.5</v>
      </c>
    </row>
    <row r="7" spans="2:25">
      <c r="B7" s="1019">
        <v>4</v>
      </c>
      <c r="C7" s="901">
        <f>'4월'!T104</f>
        <v>92.391304347826093</v>
      </c>
      <c r="D7" s="901">
        <f>'4월'!U104</f>
        <v>0</v>
      </c>
      <c r="E7" s="901">
        <f>'4월'!V104</f>
        <v>7.6086956521739131</v>
      </c>
      <c r="F7" s="901">
        <f>'4월'!W104</f>
        <v>0</v>
      </c>
      <c r="G7" s="939">
        <f>가동율!AR8</f>
        <v>800.1391304347826</v>
      </c>
      <c r="H7" s="941">
        <f>'4월'!C3-'4월'!F3</f>
        <v>828</v>
      </c>
      <c r="I7" s="944">
        <f t="shared" si="0"/>
        <v>27.860869565217399</v>
      </c>
      <c r="J7" s="923">
        <f>가동율!AP8*가동율!AL8</f>
        <v>4.5462450592885375</v>
      </c>
      <c r="K7" s="961">
        <f>SUM('4월'!$R$3)</f>
        <v>4.7045454545454541</v>
      </c>
      <c r="L7" s="961">
        <f>'월 품질 현황'!F5</f>
        <v>0.9569377990430622</v>
      </c>
      <c r="M7" s="961">
        <f>가동율!AY8</f>
        <v>103.48200312989046</v>
      </c>
      <c r="N7" s="918">
        <f>가동율!AN8</f>
        <v>92.045454545454547</v>
      </c>
    </row>
    <row r="8" spans="2:25">
      <c r="B8" s="1019">
        <v>5</v>
      </c>
      <c r="C8" s="901">
        <f>'5월'!T104</f>
        <v>79.233621755253395</v>
      </c>
      <c r="D8" s="901">
        <f>'5월'!U104</f>
        <v>7.2929542645241039</v>
      </c>
      <c r="E8" s="901">
        <f>'5월'!V104</f>
        <v>13.473423980222497</v>
      </c>
      <c r="F8" s="901">
        <f>'5월'!W104</f>
        <v>0</v>
      </c>
      <c r="G8" s="939">
        <f>가동율!AR9</f>
        <v>710.77972805933257</v>
      </c>
      <c r="H8" s="941">
        <f>'5월'!C3-'5월'!F3</f>
        <v>809</v>
      </c>
      <c r="I8" s="944">
        <f t="shared" si="0"/>
        <v>98.22027194066743</v>
      </c>
      <c r="J8" s="923">
        <f>가동율!AP9*가동율!AL9</f>
        <v>4.9359703337453649</v>
      </c>
      <c r="K8" s="961">
        <f>SUM('5월'!$R$3)</f>
        <v>5.6180555555555554</v>
      </c>
      <c r="L8" s="961">
        <f>'월 품질 현황'!G5</f>
        <v>1.4616321559074299</v>
      </c>
      <c r="M8" s="961">
        <f>가동율!AY9</f>
        <v>113.81866534219283</v>
      </c>
      <c r="N8" s="918">
        <f>가동율!AN9</f>
        <v>100</v>
      </c>
      <c r="S8" s="906"/>
      <c r="T8" s="906"/>
      <c r="U8" s="906"/>
      <c r="V8" s="906"/>
    </row>
    <row r="9" spans="2:25">
      <c r="B9" s="1019">
        <v>6</v>
      </c>
      <c r="C9" s="901">
        <f>'6월'!T104</f>
        <v>88.966202783300204</v>
      </c>
      <c r="D9" s="901">
        <f>'6월'!U104</f>
        <v>0</v>
      </c>
      <c r="E9" s="901">
        <f>'6월'!V104</f>
        <v>11.033797216699801</v>
      </c>
      <c r="F9" s="901">
        <f>'6월'!W104</f>
        <v>0</v>
      </c>
      <c r="G9" s="939">
        <f>가동율!AR10</f>
        <v>746.58290258449313</v>
      </c>
      <c r="H9" s="941">
        <f>'6월'!C3-'6월'!F3</f>
        <v>1006</v>
      </c>
      <c r="I9" s="944">
        <f t="shared" si="0"/>
        <v>259.41709741550687</v>
      </c>
      <c r="J9" s="923">
        <f>가동율!AP10*가동율!AL10</f>
        <v>4.9117296222664022</v>
      </c>
      <c r="K9" s="961">
        <f>SUM('6월'!$R$3)</f>
        <v>6.6184210526315788</v>
      </c>
      <c r="L9" s="961">
        <f>'월 품질 현황'!H5</f>
        <v>0.69101678183613036</v>
      </c>
      <c r="M9" s="961">
        <f>가동율!AY10</f>
        <v>134.74725934889031</v>
      </c>
      <c r="N9" s="918">
        <f>가동율!AN10</f>
        <v>100</v>
      </c>
      <c r="S9" s="906"/>
      <c r="T9" s="906"/>
      <c r="U9" s="906"/>
      <c r="V9" s="906"/>
    </row>
    <row r="10" spans="2:25">
      <c r="B10" s="1019">
        <v>7</v>
      </c>
      <c r="C10" s="901">
        <f>'7월'!T104</f>
        <v>76.586888657648288</v>
      </c>
      <c r="D10" s="901">
        <f>'7월'!U104</f>
        <v>3.121748178980229</v>
      </c>
      <c r="E10" s="901">
        <f>'7월'!V104</f>
        <v>20.291363163371489</v>
      </c>
      <c r="F10" s="901">
        <f>'7월'!W104</f>
        <v>0</v>
      </c>
      <c r="G10" s="939">
        <f>가동율!AR11</f>
        <v>815.87513007284076</v>
      </c>
      <c r="H10" s="941">
        <f>'7월'!C3-'7월'!F3</f>
        <v>961</v>
      </c>
      <c r="I10" s="944">
        <f t="shared" si="0"/>
        <v>145.12486992715924</v>
      </c>
      <c r="J10" s="923">
        <f>가동율!AP11*가동율!AL11</f>
        <v>4.8563995837669092</v>
      </c>
      <c r="K10" s="961">
        <f>SUM('7월'!$R$3)</f>
        <v>5.7202380952380949</v>
      </c>
      <c r="L10" s="961">
        <f>'월 품질 현황'!I5</f>
        <v>0.72314049586776863</v>
      </c>
      <c r="M10" s="961">
        <f>가동율!AY11</f>
        <v>117.78763251604478</v>
      </c>
      <c r="N10" s="918">
        <f>가동율!AN11</f>
        <v>100</v>
      </c>
      <c r="S10" s="906"/>
      <c r="T10" s="906"/>
      <c r="U10" s="906"/>
      <c r="V10" s="906"/>
    </row>
    <row r="11" spans="2:25">
      <c r="B11" s="1019">
        <v>8</v>
      </c>
      <c r="C11" s="901">
        <f>'8월'!T104</f>
        <v>98.259860788863108</v>
      </c>
      <c r="D11" s="901">
        <f>'8월'!U104</f>
        <v>0</v>
      </c>
      <c r="E11" s="901">
        <f>'8월'!V104</f>
        <v>1.740139211136891</v>
      </c>
      <c r="F11" s="901">
        <f>'8월'!W104</f>
        <v>0</v>
      </c>
      <c r="G11" s="939">
        <f>가동율!AR12</f>
        <v>737.93967517401393</v>
      </c>
      <c r="H11" s="941">
        <f>'8월'!C3-'8월'!F3</f>
        <v>862</v>
      </c>
      <c r="I11" s="944">
        <f t="shared" si="0"/>
        <v>124.06032482598607</v>
      </c>
      <c r="J11" s="923">
        <f>가동율!AP12*가동율!AL12</f>
        <v>4.8548662840395655</v>
      </c>
      <c r="K11" s="961">
        <f>SUM('8월'!$R$3)</f>
        <v>5.6710526315789478</v>
      </c>
      <c r="L11" s="961">
        <f>'월 품질 현황'!J5</f>
        <v>0.69124423963133641</v>
      </c>
      <c r="M11" s="961">
        <f>가동율!AY12</f>
        <v>116.81171632311697</v>
      </c>
      <c r="N11" s="918">
        <f>가동율!AN12</f>
        <v>97.368421052631575</v>
      </c>
      <c r="S11" s="906"/>
      <c r="T11" s="906"/>
      <c r="U11" s="906"/>
      <c r="V11" s="906"/>
    </row>
    <row r="12" spans="2:25">
      <c r="B12" s="1019">
        <v>9</v>
      </c>
      <c r="C12" s="901">
        <f>'9월'!T104</f>
        <v>64.983534577387488</v>
      </c>
      <c r="D12" s="901">
        <f>'9월'!U104</f>
        <v>3.2930845225027441</v>
      </c>
      <c r="E12" s="901">
        <f>'9월'!V104</f>
        <v>31.72338090010977</v>
      </c>
      <c r="F12" s="901">
        <f>'9월'!W104</f>
        <v>0</v>
      </c>
      <c r="G12" s="939">
        <f>가동율!AR13</f>
        <v>838.81097694840832</v>
      </c>
      <c r="H12" s="941">
        <f>'9월'!C3-'9월'!F3</f>
        <v>911</v>
      </c>
      <c r="I12" s="944">
        <f t="shared" si="0"/>
        <v>72.189023051591676</v>
      </c>
      <c r="J12" s="923">
        <f>가동율!AP13*가동율!AL13</f>
        <v>4.7659714599341383</v>
      </c>
      <c r="K12" s="961">
        <f>SUM('9월'!$R$3)</f>
        <v>5.1761363636363633</v>
      </c>
      <c r="L12" s="961">
        <f>'월 품질 현황'!K5</f>
        <v>1.1930585683297179</v>
      </c>
      <c r="M12" s="961">
        <f>가동율!AY13</f>
        <v>108.60611330030696</v>
      </c>
      <c r="N12" s="918">
        <f>가동율!AN13</f>
        <v>100</v>
      </c>
      <c r="S12" s="906"/>
      <c r="T12" s="906"/>
      <c r="U12" s="906"/>
      <c r="V12" s="906"/>
    </row>
    <row r="13" spans="2:25">
      <c r="B13" s="1019">
        <v>10</v>
      </c>
      <c r="C13" s="901">
        <f>'10월'!T104</f>
        <v>75.468483816013631</v>
      </c>
      <c r="D13" s="901">
        <f>'10월'!U104</f>
        <v>0.68143100511073251</v>
      </c>
      <c r="E13" s="901">
        <f>'10월'!V104</f>
        <v>23.850085178875638</v>
      </c>
      <c r="F13" s="901">
        <f>'10월'!W104</f>
        <v>0</v>
      </c>
      <c r="G13" s="939">
        <f>가동율!AR14</f>
        <v>616.10085178875636</v>
      </c>
      <c r="H13" s="941">
        <f>'10월'!C3-'10월'!F3</f>
        <v>587</v>
      </c>
      <c r="I13" s="944">
        <f t="shared" si="0"/>
        <v>-29.100851788756358</v>
      </c>
      <c r="J13" s="923">
        <f>가동율!AP14*가동율!AL14</f>
        <v>4.5301533219761501</v>
      </c>
      <c r="K13" s="961">
        <f>SUM('10월'!$R$3)</f>
        <v>4.3161764705882355</v>
      </c>
      <c r="L13" s="961">
        <f>'월 품질 현황'!L5</f>
        <v>1.1784511784511784</v>
      </c>
      <c r="M13" s="961">
        <f>가동율!AY14</f>
        <v>95.276609064203299</v>
      </c>
      <c r="N13" s="918">
        <f>가동율!AN14</f>
        <v>94.117647058823536</v>
      </c>
      <c r="S13" s="906"/>
      <c r="T13" s="906"/>
      <c r="U13" s="906"/>
      <c r="V13" s="906"/>
    </row>
    <row r="14" spans="2:25">
      <c r="B14" s="1019">
        <v>11</v>
      </c>
      <c r="C14" s="901">
        <f>'11월'!T104</f>
        <v>65.647058823529406</v>
      </c>
      <c r="D14" s="901">
        <f>'11월'!U104</f>
        <v>7.0588235294117645</v>
      </c>
      <c r="E14" s="901">
        <f>'11월'!V104</f>
        <v>27.294117647058822</v>
      </c>
      <c r="F14" s="901">
        <f>'11월'!W104</f>
        <v>0</v>
      </c>
      <c r="G14" s="939">
        <f>가동율!AR15</f>
        <v>742.89599999999973</v>
      </c>
      <c r="H14" s="941">
        <f>'11월'!C3-'11월'!F3</f>
        <v>425</v>
      </c>
      <c r="I14" s="944">
        <f t="shared" si="0"/>
        <v>-317.89599999999973</v>
      </c>
      <c r="J14" s="923">
        <f>가동율!AP15*가동율!AL15</f>
        <v>4.6430999999999987</v>
      </c>
      <c r="K14" s="961">
        <f>SUM('11월'!$R$3)</f>
        <v>2.65625</v>
      </c>
      <c r="L14" s="961">
        <f>'월 품질 현황'!M5</f>
        <v>1.1627906976744187</v>
      </c>
      <c r="M14" s="961">
        <f>가동율!AY15</f>
        <v>57.208546014516187</v>
      </c>
      <c r="N14" s="918">
        <f>가동율!AN15</f>
        <v>96.25</v>
      </c>
      <c r="S14" s="906"/>
      <c r="T14" s="906"/>
      <c r="U14" s="906"/>
      <c r="V14" s="906"/>
    </row>
    <row r="15" spans="2:25" ht="17.25" thickBot="1">
      <c r="B15" s="1020">
        <v>12</v>
      </c>
      <c r="C15" s="81">
        <f>'12월'!T104</f>
        <v>77.615571776155718</v>
      </c>
      <c r="D15" s="81">
        <f>'12월'!U104</f>
        <v>2.4330900243309004</v>
      </c>
      <c r="E15" s="81">
        <f>'12월'!V104</f>
        <v>19.951338199513383</v>
      </c>
      <c r="F15" s="81">
        <f>'12월'!W104</f>
        <v>0</v>
      </c>
      <c r="G15" s="940">
        <f>가동율!AR16</f>
        <v>752.5231143552312</v>
      </c>
      <c r="H15" s="476">
        <f>'12월'!C3-'12월'!F3</f>
        <v>411</v>
      </c>
      <c r="I15" s="945">
        <f t="shared" si="0"/>
        <v>-341.5231143552312</v>
      </c>
      <c r="J15" s="924">
        <f>가동율!AP16*가동율!AL16</f>
        <v>4.4793042521144715</v>
      </c>
      <c r="K15" s="1028">
        <f>SUM('12월'!$R$3)</f>
        <v>2.4464285714285716</v>
      </c>
      <c r="L15" s="1028">
        <f>'월 품질 현황'!N5</f>
        <v>0.48426150121065376</v>
      </c>
      <c r="M15" s="1028">
        <f>가동율!AY16</f>
        <v>54.616262565190254</v>
      </c>
      <c r="N15" s="919">
        <f>가동율!AN16</f>
        <v>92.261904761904759</v>
      </c>
      <c r="S15" s="906"/>
      <c r="T15" s="906"/>
      <c r="U15" s="906"/>
      <c r="V15" s="906"/>
    </row>
    <row r="16" spans="2:25">
      <c r="B16" s="270" t="s">
        <v>1449</v>
      </c>
      <c r="C16" s="943">
        <f t="shared" ref="C16:H16" si="1">IFERROR(AVERAGEIF(C4:C15,"&gt;0"),"0")</f>
        <v>74.742216057704368</v>
      </c>
      <c r="D16" s="943">
        <f t="shared" si="1"/>
        <v>4.8334896757206858</v>
      </c>
      <c r="E16" s="943">
        <f t="shared" si="1"/>
        <v>21.632666685505111</v>
      </c>
      <c r="F16" s="943" t="str">
        <f t="shared" si="1"/>
        <v>0</v>
      </c>
      <c r="G16" s="942">
        <f t="shared" si="1"/>
        <v>739.38031521954417</v>
      </c>
      <c r="H16" s="942">
        <f t="shared" si="1"/>
        <v>702.08333333333337</v>
      </c>
      <c r="I16" s="915">
        <f t="shared" ref="I16:L16" si="2">AVERAGEIF(I4:I15,"&gt;0")</f>
        <v>121.14540945435478</v>
      </c>
      <c r="J16" s="915">
        <f>AVERAGEIF(J4:J15,"&gt;0")</f>
        <v>4.7005719644330144</v>
      </c>
      <c r="K16" s="915">
        <f t="shared" si="2"/>
        <v>4.4726184868551337</v>
      </c>
      <c r="L16" s="915">
        <f t="shared" si="2"/>
        <v>1.5003957951960434</v>
      </c>
      <c r="M16" s="915">
        <f>K16*100/J16</f>
        <v>95.150516164783866</v>
      </c>
      <c r="N16" s="915">
        <f>AVERAGEIF(N4:N15,"&gt;0")</f>
        <v>96.947246402548274</v>
      </c>
      <c r="V16" s="906"/>
      <c r="W16" s="906"/>
      <c r="X16" s="906"/>
      <c r="Y16" s="906"/>
    </row>
    <row r="17" spans="2:24">
      <c r="B17" s="45"/>
      <c r="H17" s="948" t="s">
        <v>1464</v>
      </c>
      <c r="I17" s="1008">
        <f>SUM(I4:I15)</f>
        <v>-447.56378263452996</v>
      </c>
      <c r="J17" s="1128" t="s">
        <v>1534</v>
      </c>
      <c r="K17" s="1128"/>
      <c r="L17" s="1128"/>
      <c r="M17" s="1007">
        <f>CORREL(L4:L15,K4:K15)</f>
        <v>-0.45364808822579977</v>
      </c>
      <c r="N17" s="1007"/>
      <c r="U17" s="906"/>
      <c r="V17" s="906"/>
      <c r="W17" s="906"/>
      <c r="X17" s="906"/>
    </row>
    <row r="18" spans="2:24" s="1005" customFormat="1">
      <c r="B18" s="45"/>
      <c r="H18" s="948"/>
      <c r="I18" s="1008"/>
      <c r="J18" s="1128" t="s">
        <v>1547</v>
      </c>
      <c r="K18" s="1128"/>
      <c r="L18" s="1128"/>
      <c r="M18" s="1007">
        <f>CORREL(I4:I15,L4:L15)</f>
        <v>-0.45403728693489825</v>
      </c>
      <c r="N18" s="1007"/>
      <c r="U18" s="906"/>
      <c r="V18" s="906"/>
      <c r="W18" s="906"/>
      <c r="X18" s="906"/>
    </row>
    <row r="19" spans="2:24">
      <c r="B19" s="45" t="s">
        <v>1520</v>
      </c>
      <c r="C19" s="45">
        <v>1</v>
      </c>
      <c r="D19" s="45">
        <v>2</v>
      </c>
      <c r="E19" s="45">
        <v>3</v>
      </c>
      <c r="F19" s="45">
        <v>4</v>
      </c>
      <c r="G19" s="45">
        <v>5</v>
      </c>
      <c r="H19" s="45">
        <v>6</v>
      </c>
      <c r="I19" s="45">
        <v>7</v>
      </c>
      <c r="J19" s="45">
        <v>8</v>
      </c>
      <c r="K19" s="45">
        <v>9</v>
      </c>
      <c r="L19" s="45">
        <v>10</v>
      </c>
      <c r="M19" s="45">
        <v>11</v>
      </c>
      <c r="N19" s="45">
        <v>12</v>
      </c>
      <c r="T19" s="906"/>
      <c r="U19" s="906"/>
      <c r="V19" s="906"/>
      <c r="W19" s="906"/>
    </row>
    <row r="20" spans="2:24">
      <c r="B20" s="45" t="s">
        <v>1521</v>
      </c>
      <c r="C20" s="45">
        <v>3</v>
      </c>
      <c r="D20" s="45">
        <v>3</v>
      </c>
      <c r="E20" s="45">
        <v>3</v>
      </c>
      <c r="F20" s="45">
        <v>3</v>
      </c>
      <c r="G20" s="45">
        <v>3</v>
      </c>
      <c r="H20" s="45">
        <v>3</v>
      </c>
      <c r="I20" s="45">
        <v>3</v>
      </c>
      <c r="J20" s="45">
        <v>3</v>
      </c>
      <c r="K20" s="45">
        <v>3</v>
      </c>
      <c r="L20" s="45">
        <v>3</v>
      </c>
      <c r="M20" s="45">
        <v>3</v>
      </c>
      <c r="N20" s="45">
        <v>3</v>
      </c>
      <c r="T20" s="906"/>
      <c r="U20" s="906"/>
      <c r="V20" s="906"/>
      <c r="W20" s="906"/>
    </row>
    <row r="21" spans="2:24" ht="17.25" thickBot="1">
      <c r="B21" s="45"/>
      <c r="H21" s="910"/>
    </row>
    <row r="22" spans="2:24">
      <c r="C22" s="793"/>
      <c r="D22" s="794" t="s">
        <v>1109</v>
      </c>
      <c r="E22" s="794" t="s">
        <v>1111</v>
      </c>
      <c r="F22" s="794" t="s">
        <v>1108</v>
      </c>
      <c r="G22" s="794" t="s">
        <v>1110</v>
      </c>
      <c r="H22" s="795" t="s">
        <v>36</v>
      </c>
    </row>
    <row r="23" spans="2:24" ht="24">
      <c r="C23" s="1016" t="s">
        <v>1551</v>
      </c>
      <c r="D23" s="159">
        <v>2.5</v>
      </c>
      <c r="E23" s="159">
        <v>2.8</v>
      </c>
      <c r="F23" s="159">
        <v>2.1</v>
      </c>
      <c r="G23" s="159">
        <v>20</v>
      </c>
      <c r="H23" s="796"/>
    </row>
    <row r="24" spans="2:24">
      <c r="C24" s="903" t="s">
        <v>1114</v>
      </c>
      <c r="D24" s="1018">
        <f>'1월'!T103+'2월'!T103+'3월'!T103+'4월'!T103+'5월'!T103+'6월'!T103+'7월'!T103+'8월'!T103+'9월'!T103+'10월'!T103+'11월'!T103+'12월'!T103</f>
        <v>6504</v>
      </c>
      <c r="E24" s="1018">
        <f>'1월'!U103+'2월'!U103+'3월'!U103+'4월'!U103+'5월'!U103+'6월'!U103+'7월'!U103+'8월'!U103+'9월'!U103+'10월'!U103+'11월'!U103+'12월'!U103</f>
        <v>255</v>
      </c>
      <c r="F24" s="1018">
        <f>'1월'!V103+'2월'!V103+'3월'!V103+'4월'!V103+'5월'!V103+'6월'!V103+'7월'!V103+'8월'!V103+'9월'!V103+'10월'!V103+'11월'!V103+'12월'!V103</f>
        <v>1666</v>
      </c>
      <c r="G24" s="1018">
        <f>'1월'!W103+'2월'!W103+'3월'!W103+'4월'!W103+'5월'!W103+'6월'!W103+'7월'!W103+'8월'!W103+'9월'!W103+'10월'!W103+'11월'!W103+'12월'!W103</f>
        <v>0</v>
      </c>
      <c r="H24" s="1017">
        <f>SUM(D24:G24)</f>
        <v>8425</v>
      </c>
    </row>
    <row r="25" spans="2:24">
      <c r="C25" s="903" t="s">
        <v>1115</v>
      </c>
      <c r="D25" s="792">
        <f>IFERROR(D24*100/H24,"0")</f>
        <v>77.198813056379819</v>
      </c>
      <c r="E25" s="792">
        <f>IFERROR(E24*100/H24,"0")</f>
        <v>3.0267062314540061</v>
      </c>
      <c r="F25" s="792">
        <f>IFERROR(F24*100/H24,"0")</f>
        <v>19.774480712166174</v>
      </c>
      <c r="G25" s="792">
        <f>IFERROR(G24*100/H24,"0")</f>
        <v>0</v>
      </c>
      <c r="H25" s="796">
        <f>SUM(D25:G25)</f>
        <v>100</v>
      </c>
    </row>
    <row r="26" spans="2:24">
      <c r="C26" s="1139" t="s">
        <v>1113</v>
      </c>
      <c r="D26" s="928">
        <f>IFERROR(D25/H25,"0")</f>
        <v>0.77198813056379822</v>
      </c>
      <c r="E26" s="928">
        <f>IFERROR(E25/H25,"0")</f>
        <v>3.0267062314540061E-2</v>
      </c>
      <c r="F26" s="928">
        <f>IFERROR(F25/H25,"0")</f>
        <v>0.19774480712166173</v>
      </c>
      <c r="G26" s="928">
        <f>IFERROR(G25/H25,"0")</f>
        <v>0</v>
      </c>
      <c r="H26" s="797">
        <f>SUM(D26:G26)</f>
        <v>1</v>
      </c>
    </row>
    <row r="27" spans="2:24" ht="17.25" thickBot="1">
      <c r="C27" s="1140"/>
      <c r="D27" s="929">
        <f>IFERROR(D23*D26,"0")</f>
        <v>1.9299703264094956</v>
      </c>
      <c r="E27" s="929">
        <f>IFERROR(E23*E26,"0")</f>
        <v>8.4747774480712162E-2</v>
      </c>
      <c r="F27" s="929">
        <f>IFERROR(F23*F26,"0")</f>
        <v>0.41526409495548966</v>
      </c>
      <c r="G27" s="929">
        <f>IFERROR(G23*G26,"0")</f>
        <v>0</v>
      </c>
      <c r="H27" s="812">
        <f>SUM(D27:G27)*가동율!AL17</f>
        <v>4.7116016538891632</v>
      </c>
    </row>
    <row r="36" spans="5:32">
      <c r="E36" s="1138" t="s">
        <v>1394</v>
      </c>
      <c r="F36" s="1138"/>
      <c r="G36" s="1138"/>
      <c r="H36" s="1138"/>
      <c r="I36" s="1138"/>
      <c r="J36" s="1138"/>
      <c r="K36" s="1138"/>
      <c r="L36" s="1138"/>
      <c r="M36" s="1138"/>
      <c r="N36" s="1138"/>
      <c r="O36" s="1138"/>
      <c r="P36" s="1138"/>
      <c r="Q36" s="1138"/>
      <c r="R36" s="1138"/>
      <c r="S36" s="1138"/>
      <c r="T36" s="62"/>
      <c r="U36" s="987">
        <v>1</v>
      </c>
      <c r="V36" s="987">
        <v>2</v>
      </c>
      <c r="W36" s="987">
        <v>3</v>
      </c>
      <c r="X36" s="987">
        <v>4</v>
      </c>
      <c r="Y36" s="987">
        <v>5</v>
      </c>
      <c r="Z36" s="987">
        <v>6</v>
      </c>
      <c r="AA36" s="987">
        <v>7</v>
      </c>
      <c r="AB36" s="987">
        <v>8</v>
      </c>
      <c r="AC36" s="987">
        <v>9</v>
      </c>
      <c r="AD36" s="987">
        <v>10</v>
      </c>
      <c r="AE36" s="987">
        <v>11</v>
      </c>
      <c r="AF36" s="987">
        <v>12</v>
      </c>
    </row>
    <row r="37" spans="5:32">
      <c r="E37" s="917" t="s">
        <v>822</v>
      </c>
      <c r="F37" s="917">
        <v>1</v>
      </c>
      <c r="G37" s="917">
        <v>2</v>
      </c>
      <c r="H37" s="917">
        <v>3</v>
      </c>
      <c r="I37" s="917">
        <v>4</v>
      </c>
      <c r="J37" s="917">
        <v>5</v>
      </c>
      <c r="K37" s="917">
        <v>6</v>
      </c>
      <c r="L37" s="917">
        <v>7</v>
      </c>
      <c r="M37" s="917">
        <v>8</v>
      </c>
      <c r="N37" s="917">
        <v>9</v>
      </c>
      <c r="O37" s="917">
        <v>10</v>
      </c>
      <c r="P37" s="917">
        <v>11</v>
      </c>
      <c r="Q37" s="917">
        <v>12</v>
      </c>
      <c r="R37" s="917" t="s">
        <v>826</v>
      </c>
      <c r="T37" s="62" t="s">
        <v>1496</v>
      </c>
      <c r="U37" s="901">
        <f>$J$16</f>
        <v>4.7005719644330144</v>
      </c>
      <c r="V37" s="901">
        <f t="shared" ref="V37:AF37" si="3">$J$16</f>
        <v>4.7005719644330144</v>
      </c>
      <c r="W37" s="901">
        <f t="shared" si="3"/>
        <v>4.7005719644330144</v>
      </c>
      <c r="X37" s="901">
        <f t="shared" si="3"/>
        <v>4.7005719644330144</v>
      </c>
      <c r="Y37" s="901">
        <f t="shared" si="3"/>
        <v>4.7005719644330144</v>
      </c>
      <c r="Z37" s="901">
        <f t="shared" si="3"/>
        <v>4.7005719644330144</v>
      </c>
      <c r="AA37" s="901">
        <f t="shared" si="3"/>
        <v>4.7005719644330144</v>
      </c>
      <c r="AB37" s="901">
        <f t="shared" si="3"/>
        <v>4.7005719644330144</v>
      </c>
      <c r="AC37" s="901">
        <f t="shared" si="3"/>
        <v>4.7005719644330144</v>
      </c>
      <c r="AD37" s="901">
        <f t="shared" si="3"/>
        <v>4.7005719644330144</v>
      </c>
      <c r="AE37" s="901">
        <f t="shared" si="3"/>
        <v>4.7005719644330144</v>
      </c>
      <c r="AF37" s="901">
        <f t="shared" si="3"/>
        <v>4.7005719644330144</v>
      </c>
    </row>
    <row r="38" spans="5:32">
      <c r="E38" s="917" t="s">
        <v>824</v>
      </c>
      <c r="F38" s="401">
        <f>[4]품질현황!$B$6</f>
        <v>1563</v>
      </c>
      <c r="G38" s="401">
        <f>[4]품질현황!$C$6</f>
        <v>465</v>
      </c>
      <c r="H38" s="401">
        <f>[4]품질현황!$D$6</f>
        <v>772</v>
      </c>
      <c r="I38" s="401">
        <f>[4]품질현황!$E$6</f>
        <v>706</v>
      </c>
      <c r="J38" s="401">
        <f>[4]품질현황!$F$6</f>
        <v>777</v>
      </c>
      <c r="K38" s="401">
        <f>[4]품질현황!$G$6</f>
        <v>1310</v>
      </c>
      <c r="L38" s="401">
        <f>[5]품질현황!$H$6</f>
        <v>1276</v>
      </c>
      <c r="M38" s="401">
        <f>[5]품질현황!$I$6</f>
        <v>1036</v>
      </c>
      <c r="N38" s="401">
        <f>[5]품질현황!$J$6</f>
        <v>1473</v>
      </c>
      <c r="O38" s="401">
        <f>[5]품질현황!$K$6</f>
        <v>1459</v>
      </c>
      <c r="P38" s="401">
        <f>[5]품질현황!$L$6</f>
        <v>551</v>
      </c>
      <c r="Q38" s="401">
        <f>[5]품질현황!$M$6</f>
        <v>0</v>
      </c>
      <c r="R38" s="559">
        <f>SUM(F38:Q38)</f>
        <v>11388</v>
      </c>
      <c r="T38" s="62" t="s">
        <v>1497</v>
      </c>
      <c r="U38" s="901">
        <f>$K$16</f>
        <v>4.4726184868551337</v>
      </c>
      <c r="V38" s="901">
        <f t="shared" ref="V38:AF38" si="4">$K$16</f>
        <v>4.4726184868551337</v>
      </c>
      <c r="W38" s="901">
        <f t="shared" si="4"/>
        <v>4.4726184868551337</v>
      </c>
      <c r="X38" s="901">
        <f t="shared" si="4"/>
        <v>4.4726184868551337</v>
      </c>
      <c r="Y38" s="901">
        <f t="shared" si="4"/>
        <v>4.4726184868551337</v>
      </c>
      <c r="Z38" s="901">
        <f t="shared" si="4"/>
        <v>4.4726184868551337</v>
      </c>
      <c r="AA38" s="901">
        <f t="shared" si="4"/>
        <v>4.4726184868551337</v>
      </c>
      <c r="AB38" s="901">
        <f t="shared" si="4"/>
        <v>4.4726184868551337</v>
      </c>
      <c r="AC38" s="901">
        <f t="shared" si="4"/>
        <v>4.4726184868551337</v>
      </c>
      <c r="AD38" s="901">
        <f t="shared" si="4"/>
        <v>4.4726184868551337</v>
      </c>
      <c r="AE38" s="901">
        <f t="shared" si="4"/>
        <v>4.4726184868551337</v>
      </c>
      <c r="AF38" s="901">
        <f t="shared" si="4"/>
        <v>4.4726184868551337</v>
      </c>
    </row>
    <row r="39" spans="5:32">
      <c r="E39" s="917" t="s">
        <v>1184</v>
      </c>
      <c r="F39" s="401">
        <f>'월 품질 현황'!C6</f>
        <v>533</v>
      </c>
      <c r="G39" s="401">
        <f>'월 품질 현황'!D6</f>
        <v>397</v>
      </c>
      <c r="H39" s="401">
        <f>'월 품질 현황'!E6</f>
        <v>695</v>
      </c>
      <c r="I39" s="401">
        <f>'월 품질 현황'!F6</f>
        <v>828</v>
      </c>
      <c r="J39" s="401">
        <f>'월 품질 현황'!G6</f>
        <v>809</v>
      </c>
      <c r="K39" s="401">
        <f>'월 품질 현황'!H6</f>
        <v>1006</v>
      </c>
      <c r="L39" s="401">
        <f>'월 품질 현황'!I6</f>
        <v>961</v>
      </c>
      <c r="M39" s="401">
        <f>'월 품질 현황'!J6</f>
        <v>862</v>
      </c>
      <c r="N39" s="401">
        <f>'월 품질 현황'!K6</f>
        <v>911</v>
      </c>
      <c r="O39" s="401">
        <f>'월 품질 현황'!L6</f>
        <v>587</v>
      </c>
      <c r="P39" s="401">
        <f>'월 품질 현황'!M6</f>
        <v>425</v>
      </c>
      <c r="Q39" s="401">
        <f>'월 품질 현황'!N6</f>
        <v>411</v>
      </c>
      <c r="R39" s="559">
        <f>SUM(F39:Q39)</f>
        <v>8425</v>
      </c>
    </row>
    <row r="40" spans="5:32">
      <c r="E40" s="917" t="s">
        <v>1393</v>
      </c>
      <c r="F40" s="811">
        <f>K4</f>
        <v>3.9191176470588234</v>
      </c>
      <c r="G40" s="811">
        <f>K5</f>
        <v>2.4812500000000002</v>
      </c>
      <c r="H40" s="811">
        <f>K6</f>
        <v>4.34375</v>
      </c>
      <c r="I40" s="811">
        <f>K7</f>
        <v>4.7045454545454541</v>
      </c>
      <c r="J40" s="811">
        <f>K8</f>
        <v>5.6180555555555554</v>
      </c>
      <c r="K40" s="811">
        <f>K9</f>
        <v>6.6184210526315788</v>
      </c>
      <c r="L40" s="811">
        <f>K10</f>
        <v>5.7202380952380949</v>
      </c>
      <c r="M40" s="811">
        <f>K11</f>
        <v>5.6710526315789478</v>
      </c>
      <c r="N40" s="811">
        <f>K12</f>
        <v>5.1761363636363633</v>
      </c>
      <c r="O40" s="811">
        <f>K13</f>
        <v>4.3161764705882355</v>
      </c>
      <c r="P40" s="811">
        <f>K14</f>
        <v>2.65625</v>
      </c>
      <c r="Q40" s="811">
        <f>K15</f>
        <v>2.4464285714285716</v>
      </c>
      <c r="R40" s="62"/>
    </row>
    <row r="72" spans="3:11" ht="17.25" thickBot="1"/>
    <row r="73" spans="3:11">
      <c r="C73" s="1135" t="s">
        <v>1432</v>
      </c>
      <c r="D73" s="794" t="s">
        <v>1109</v>
      </c>
      <c r="E73" s="794" t="s">
        <v>1111</v>
      </c>
      <c r="F73" s="794" t="s">
        <v>1108</v>
      </c>
      <c r="G73" s="794" t="s">
        <v>1110</v>
      </c>
      <c r="H73" s="1133" t="s">
        <v>1430</v>
      </c>
      <c r="I73" s="1131" t="s">
        <v>1431</v>
      </c>
      <c r="J73" s="1131" t="s">
        <v>1433</v>
      </c>
      <c r="K73" s="1129" t="s">
        <v>1434</v>
      </c>
    </row>
    <row r="74" spans="3:11">
      <c r="C74" s="1136"/>
      <c r="D74" s="159">
        <v>2.5</v>
      </c>
      <c r="E74" s="159">
        <v>2.8</v>
      </c>
      <c r="F74" s="159">
        <v>2.1</v>
      </c>
      <c r="G74" s="159">
        <v>20</v>
      </c>
      <c r="H74" s="1134"/>
      <c r="I74" s="1132"/>
      <c r="J74" s="1132"/>
      <c r="K74" s="1130"/>
    </row>
    <row r="75" spans="3:11">
      <c r="C75" s="935">
        <v>1</v>
      </c>
      <c r="D75" s="901">
        <f t="shared" ref="D75:D86" si="5">D74*(C4/100)</f>
        <v>1.632270168855535</v>
      </c>
      <c r="E75" s="901">
        <f t="shared" ref="E75:E86" si="6">E74*(D4/100)</f>
        <v>0.1050656660412758</v>
      </c>
      <c r="F75" s="901">
        <f t="shared" ref="F75:F86" si="7">F74*(E4/100)</f>
        <v>0.65009380863039401</v>
      </c>
      <c r="G75" s="901">
        <f t="shared" ref="G75:G86" si="8">G74*(F4/100)</f>
        <v>0</v>
      </c>
      <c r="H75" s="901">
        <f>가동율!AL5</f>
        <v>1.9264705882352942</v>
      </c>
      <c r="I75" s="901">
        <f>SUM(D75:G75)</f>
        <v>2.3874296435272049</v>
      </c>
      <c r="J75" s="901">
        <f>I75*H75</f>
        <v>4.5993129897362328</v>
      </c>
      <c r="K75" s="937">
        <f t="shared" ref="K75:K86" si="9">K4</f>
        <v>3.9191176470588234</v>
      </c>
    </row>
    <row r="76" spans="3:11">
      <c r="C76" s="935">
        <v>2</v>
      </c>
      <c r="D76" s="901">
        <f t="shared" si="5"/>
        <v>0.7811872344648656</v>
      </c>
      <c r="E76" s="901">
        <f t="shared" si="6"/>
        <v>1.3497100675327622E-2</v>
      </c>
      <c r="F76" s="901">
        <f t="shared" si="7"/>
        <v>0.25545247895803896</v>
      </c>
      <c r="G76" s="901">
        <f t="shared" si="8"/>
        <v>0</v>
      </c>
      <c r="H76" s="901">
        <f>가동율!AL6</f>
        <v>1.95</v>
      </c>
      <c r="I76" s="901">
        <f t="shared" ref="I76:I86" si="10">SUM(D76:G76)</f>
        <v>1.0501368140982321</v>
      </c>
      <c r="J76" s="901">
        <f t="shared" ref="J76:J86" si="11">I76*H76</f>
        <v>2.0477667874915526</v>
      </c>
      <c r="K76" s="937">
        <f t="shared" si="9"/>
        <v>2.4812500000000002</v>
      </c>
    </row>
    <row r="77" spans="3:11">
      <c r="C77" s="935">
        <v>3</v>
      </c>
      <c r="D77" s="901">
        <f t="shared" si="5"/>
        <v>0.50468067377658221</v>
      </c>
      <c r="E77" s="901">
        <f t="shared" si="6"/>
        <v>4.0782606357105041E-4</v>
      </c>
      <c r="F77" s="901">
        <f t="shared" si="7"/>
        <v>8.2700442828142109E-2</v>
      </c>
      <c r="G77" s="901">
        <f t="shared" si="8"/>
        <v>0</v>
      </c>
      <c r="H77" s="901">
        <f>가동율!AL7</f>
        <v>1.95</v>
      </c>
      <c r="I77" s="901">
        <f t="shared" si="10"/>
        <v>0.5877889426682954</v>
      </c>
      <c r="J77" s="901">
        <f t="shared" si="11"/>
        <v>1.146188438203176</v>
      </c>
      <c r="K77" s="937">
        <f t="shared" si="9"/>
        <v>4.34375</v>
      </c>
    </row>
    <row r="78" spans="3:11">
      <c r="C78" s="935">
        <v>4</v>
      </c>
      <c r="D78" s="901">
        <f t="shared" si="5"/>
        <v>0.46628105729358144</v>
      </c>
      <c r="E78" s="901">
        <f t="shared" si="6"/>
        <v>0</v>
      </c>
      <c r="F78" s="901">
        <f t="shared" si="7"/>
        <v>6.2924249977934221E-3</v>
      </c>
      <c r="G78" s="901">
        <f t="shared" si="8"/>
        <v>0</v>
      </c>
      <c r="H78" s="901">
        <f>가동율!AL8</f>
        <v>1.8409090909090908</v>
      </c>
      <c r="I78" s="901">
        <f t="shared" si="10"/>
        <v>0.47257348229137486</v>
      </c>
      <c r="J78" s="901">
        <f t="shared" si="11"/>
        <v>0.86996481967275818</v>
      </c>
      <c r="K78" s="937">
        <f t="shared" si="9"/>
        <v>4.7045454545454541</v>
      </c>
    </row>
    <row r="79" spans="3:11">
      <c r="C79" s="935">
        <v>5</v>
      </c>
      <c r="D79" s="901">
        <f t="shared" si="5"/>
        <v>0.36945136925239269</v>
      </c>
      <c r="E79" s="901">
        <f t="shared" si="6"/>
        <v>0</v>
      </c>
      <c r="F79" s="901">
        <f t="shared" si="7"/>
        <v>8.4780509859021399E-4</v>
      </c>
      <c r="G79" s="901">
        <f t="shared" si="8"/>
        <v>0</v>
      </c>
      <c r="H79" s="901">
        <f>가동율!AL9</f>
        <v>2</v>
      </c>
      <c r="I79" s="901">
        <f t="shared" si="10"/>
        <v>0.37029917435098292</v>
      </c>
      <c r="J79" s="901">
        <f t="shared" si="11"/>
        <v>0.74059834870196584</v>
      </c>
      <c r="K79" s="937">
        <f t="shared" si="9"/>
        <v>5.6180555555555554</v>
      </c>
    </row>
    <row r="80" spans="3:11">
      <c r="C80" s="935">
        <v>6</v>
      </c>
      <c r="D80" s="901">
        <f t="shared" si="5"/>
        <v>0.32868685435476291</v>
      </c>
      <c r="E80" s="901">
        <f t="shared" si="6"/>
        <v>0</v>
      </c>
      <c r="F80" s="901">
        <f t="shared" si="7"/>
        <v>9.3545095371286036E-5</v>
      </c>
      <c r="G80" s="901">
        <f t="shared" si="8"/>
        <v>0</v>
      </c>
      <c r="H80" s="901">
        <f>가동율!AL10</f>
        <v>2</v>
      </c>
      <c r="I80" s="901">
        <f t="shared" si="10"/>
        <v>0.32878039945013421</v>
      </c>
      <c r="J80" s="901">
        <f t="shared" si="11"/>
        <v>0.65756079890026842</v>
      </c>
      <c r="K80" s="937">
        <f t="shared" si="9"/>
        <v>6.6184210526315788</v>
      </c>
    </row>
    <row r="81" spans="3:11">
      <c r="C81" s="935">
        <v>7</v>
      </c>
      <c r="D81" s="901">
        <f t="shared" si="5"/>
        <v>0.25173103517700884</v>
      </c>
      <c r="E81" s="901">
        <f t="shared" si="6"/>
        <v>0</v>
      </c>
      <c r="F81" s="901">
        <f t="shared" si="7"/>
        <v>1.8981575023309862E-5</v>
      </c>
      <c r="G81" s="901">
        <f t="shared" si="8"/>
        <v>0</v>
      </c>
      <c r="H81" s="901">
        <f>가동율!AL11</f>
        <v>2</v>
      </c>
      <c r="I81" s="901">
        <f t="shared" si="10"/>
        <v>0.25175001675203218</v>
      </c>
      <c r="J81" s="901">
        <f t="shared" si="11"/>
        <v>0.50350003350406436</v>
      </c>
      <c r="K81" s="937">
        <f t="shared" si="9"/>
        <v>5.7202380952380949</v>
      </c>
    </row>
    <row r="82" spans="3:11">
      <c r="C82" s="935">
        <v>8</v>
      </c>
      <c r="D82" s="901">
        <f t="shared" si="5"/>
        <v>0.24735056472729292</v>
      </c>
      <c r="E82" s="901">
        <f t="shared" si="6"/>
        <v>0</v>
      </c>
      <c r="F82" s="901">
        <f t="shared" si="7"/>
        <v>3.3030582987198136E-7</v>
      </c>
      <c r="G82" s="901">
        <f t="shared" si="8"/>
        <v>0</v>
      </c>
      <c r="H82" s="901">
        <f>가동율!AL12</f>
        <v>1.9473684210526316</v>
      </c>
      <c r="I82" s="901">
        <f t="shared" si="10"/>
        <v>0.2473508950331228</v>
      </c>
      <c r="J82" s="901">
        <f t="shared" si="11"/>
        <v>0.48168332190660756</v>
      </c>
      <c r="K82" s="937">
        <f t="shared" si="9"/>
        <v>5.6710526315789478</v>
      </c>
    </row>
    <row r="83" spans="3:11">
      <c r="C83" s="935">
        <v>9</v>
      </c>
      <c r="D83" s="901">
        <f t="shared" si="5"/>
        <v>0.16073713975692361</v>
      </c>
      <c r="E83" s="901">
        <f t="shared" si="6"/>
        <v>0</v>
      </c>
      <c r="F83" s="901">
        <f t="shared" si="7"/>
        <v>1.047841765455572E-7</v>
      </c>
      <c r="G83" s="901">
        <f t="shared" si="8"/>
        <v>0</v>
      </c>
      <c r="H83" s="901">
        <f>가동율!AL13</f>
        <v>2</v>
      </c>
      <c r="I83" s="901">
        <f t="shared" si="10"/>
        <v>0.16073724454110017</v>
      </c>
      <c r="J83" s="901">
        <f t="shared" si="11"/>
        <v>0.32147448908220033</v>
      </c>
      <c r="K83" s="937">
        <f t="shared" si="9"/>
        <v>5.1761363636363633</v>
      </c>
    </row>
    <row r="84" spans="3:11">
      <c r="C84" s="935">
        <v>10</v>
      </c>
      <c r="D84" s="901">
        <f t="shared" si="5"/>
        <v>0.1213058823037771</v>
      </c>
      <c r="E84" s="901">
        <f t="shared" si="6"/>
        <v>0</v>
      </c>
      <c r="F84" s="901">
        <f t="shared" si="7"/>
        <v>2.4991115360098821E-8</v>
      </c>
      <c r="G84" s="901">
        <f t="shared" si="8"/>
        <v>0</v>
      </c>
      <c r="H84" s="901">
        <f>가동율!AL14</f>
        <v>1.8823529411764706</v>
      </c>
      <c r="I84" s="901">
        <f t="shared" si="10"/>
        <v>0.12130590729489246</v>
      </c>
      <c r="J84" s="901">
        <f t="shared" si="11"/>
        <v>0.22834053137862109</v>
      </c>
      <c r="K84" s="937">
        <f t="shared" si="9"/>
        <v>4.3161764705882355</v>
      </c>
    </row>
    <row r="85" spans="3:11">
      <c r="C85" s="935">
        <v>11</v>
      </c>
      <c r="D85" s="901">
        <f t="shared" si="5"/>
        <v>7.9633743912361901E-2</v>
      </c>
      <c r="E85" s="901">
        <f t="shared" si="6"/>
        <v>0</v>
      </c>
      <c r="F85" s="901">
        <f t="shared" si="7"/>
        <v>6.821104427697561E-9</v>
      </c>
      <c r="G85" s="901">
        <f t="shared" si="8"/>
        <v>0</v>
      </c>
      <c r="H85" s="901">
        <f>가동율!AL15</f>
        <v>1.925</v>
      </c>
      <c r="I85" s="901">
        <f t="shared" si="10"/>
        <v>7.9633750733466332E-2</v>
      </c>
      <c r="J85" s="901">
        <f t="shared" si="11"/>
        <v>0.1532949701619227</v>
      </c>
      <c r="K85" s="937">
        <f t="shared" si="9"/>
        <v>2.65625</v>
      </c>
    </row>
    <row r="86" spans="3:11" ht="17.25" thickBot="1">
      <c r="C86" s="936">
        <v>12</v>
      </c>
      <c r="D86" s="81">
        <f t="shared" si="5"/>
        <v>6.1808185664339287E-2</v>
      </c>
      <c r="E86" s="81">
        <f t="shared" si="6"/>
        <v>0</v>
      </c>
      <c r="F86" s="81">
        <f t="shared" si="7"/>
        <v>1.3609016133119223E-9</v>
      </c>
      <c r="G86" s="81">
        <f t="shared" si="8"/>
        <v>0</v>
      </c>
      <c r="H86" s="81">
        <f>가동율!AL16</f>
        <v>1.8452380952380953</v>
      </c>
      <c r="I86" s="81">
        <f t="shared" si="10"/>
        <v>6.18081870252409E-2</v>
      </c>
      <c r="J86" s="81">
        <f t="shared" si="11"/>
        <v>0.11405082129657548</v>
      </c>
      <c r="K86" s="938">
        <f t="shared" si="9"/>
        <v>2.4464285714285716</v>
      </c>
    </row>
    <row r="90" spans="3:11">
      <c r="C90" s="1002"/>
      <c r="D90" s="1004" t="s">
        <v>1537</v>
      </c>
      <c r="E90" s="1004"/>
      <c r="F90" s="1004"/>
      <c r="G90" s="1004"/>
    </row>
    <row r="91" spans="3:11">
      <c r="C91" s="1002"/>
      <c r="D91" s="1003" t="s">
        <v>1538</v>
      </c>
      <c r="E91" s="1003" t="s">
        <v>1539</v>
      </c>
      <c r="F91" s="1003" t="s">
        <v>1540</v>
      </c>
      <c r="G91" s="44" t="s">
        <v>1541</v>
      </c>
    </row>
    <row r="92" spans="3:11">
      <c r="C92" s="1002"/>
      <c r="D92" s="1003" t="s">
        <v>1542</v>
      </c>
      <c r="E92" s="1003">
        <v>533</v>
      </c>
      <c r="F92" s="1003">
        <v>2.74</v>
      </c>
      <c r="G92" s="1003">
        <v>3.92</v>
      </c>
    </row>
    <row r="93" spans="3:11">
      <c r="C93" s="1002"/>
      <c r="D93" s="1003" t="s">
        <v>1543</v>
      </c>
      <c r="E93" s="1003">
        <v>397</v>
      </c>
      <c r="F93" s="1003">
        <v>4.34</v>
      </c>
      <c r="G93" s="1003">
        <v>2.48</v>
      </c>
    </row>
    <row r="94" spans="3:11">
      <c r="C94" s="1002"/>
      <c r="D94" s="1003" t="s">
        <v>1535</v>
      </c>
      <c r="E94" s="1003">
        <v>695</v>
      </c>
      <c r="F94" s="1003">
        <v>2.39</v>
      </c>
      <c r="G94" s="1003">
        <v>4.34</v>
      </c>
    </row>
    <row r="95" spans="3:11">
      <c r="C95" s="1002"/>
      <c r="D95" s="1003" t="s">
        <v>97</v>
      </c>
      <c r="E95" s="1003">
        <v>828</v>
      </c>
      <c r="F95" s="1003">
        <v>0.96</v>
      </c>
      <c r="G95" s="1003">
        <v>4.7</v>
      </c>
    </row>
    <row r="96" spans="3:11">
      <c r="C96" s="1002"/>
      <c r="D96" s="1003" t="s">
        <v>98</v>
      </c>
      <c r="E96" s="1003">
        <v>809</v>
      </c>
      <c r="F96" s="1003">
        <v>1.46</v>
      </c>
      <c r="G96" s="1003">
        <v>5.62</v>
      </c>
    </row>
    <row r="97" spans="3:7">
      <c r="C97" s="1002"/>
      <c r="D97" s="1003" t="s">
        <v>99</v>
      </c>
      <c r="E97" s="1003">
        <v>1006</v>
      </c>
      <c r="F97" s="1003">
        <v>0.69</v>
      </c>
      <c r="G97" s="1003">
        <v>6.62</v>
      </c>
    </row>
    <row r="98" spans="3:7">
      <c r="C98" s="1002"/>
      <c r="D98" s="1003" t="s">
        <v>100</v>
      </c>
      <c r="E98" s="1003">
        <v>961</v>
      </c>
      <c r="F98" s="1003">
        <v>0.72</v>
      </c>
      <c r="G98" s="1003">
        <v>5.72</v>
      </c>
    </row>
    <row r="99" spans="3:7">
      <c r="C99" s="1002"/>
      <c r="D99" s="1003" t="s">
        <v>101</v>
      </c>
      <c r="E99" s="1003">
        <v>862</v>
      </c>
      <c r="F99" s="1003">
        <v>0.69</v>
      </c>
      <c r="G99" s="1003">
        <v>5.67</v>
      </c>
    </row>
    <row r="100" spans="3:7">
      <c r="C100" s="1002"/>
      <c r="D100" s="1003" t="s">
        <v>102</v>
      </c>
      <c r="E100" s="1003">
        <v>911</v>
      </c>
      <c r="F100" s="1003">
        <v>1.19</v>
      </c>
      <c r="G100" s="1003">
        <v>5.18</v>
      </c>
    </row>
    <row r="101" spans="3:7">
      <c r="C101" s="1002"/>
      <c r="D101" s="1003" t="s">
        <v>103</v>
      </c>
      <c r="E101" s="1003">
        <v>587</v>
      </c>
      <c r="F101" s="1003">
        <v>1.18</v>
      </c>
      <c r="G101" s="1003">
        <v>4.32</v>
      </c>
    </row>
    <row r="102" spans="3:7">
      <c r="C102" s="1002"/>
      <c r="D102" s="1003" t="s">
        <v>104</v>
      </c>
      <c r="E102" s="1003">
        <v>425</v>
      </c>
      <c r="F102" s="1003">
        <v>1.1599999999999999</v>
      </c>
      <c r="G102" s="1003">
        <v>2.66</v>
      </c>
    </row>
    <row r="103" spans="3:7">
      <c r="C103" s="1002"/>
      <c r="D103" s="1003" t="s">
        <v>105</v>
      </c>
      <c r="E103" s="1003">
        <v>130</v>
      </c>
      <c r="F103" s="1003">
        <v>0.76</v>
      </c>
      <c r="G103" s="1003">
        <v>4.0599999999999996</v>
      </c>
    </row>
    <row r="104" spans="3:7">
      <c r="C104" s="1002"/>
      <c r="D104" s="1002"/>
      <c r="E104" s="1002"/>
      <c r="F104" s="1002"/>
      <c r="G104" s="1002"/>
    </row>
    <row r="105" spans="3:7">
      <c r="C105" s="1137" t="s">
        <v>1544</v>
      </c>
      <c r="D105" s="1137"/>
      <c r="E105" s="1006">
        <f>CORREL(E92:E103,F92:F103)</f>
        <v>-0.37942693738714511</v>
      </c>
      <c r="F105" s="157" t="s">
        <v>1545</v>
      </c>
      <c r="G105" s="1006">
        <f>CORREL(G92:G103,F92:F103)</f>
        <v>-0.6340773789822336</v>
      </c>
    </row>
    <row r="115" spans="10:21">
      <c r="J115" s="1032" t="s">
        <v>1546</v>
      </c>
      <c r="K115" s="1032"/>
      <c r="L115" s="1032"/>
      <c r="M115" s="1032"/>
      <c r="N115" s="1032"/>
      <c r="O115" s="1032"/>
      <c r="P115" s="1032"/>
      <c r="Q115" s="1032"/>
      <c r="R115" s="1032"/>
      <c r="S115" s="1032"/>
      <c r="T115" s="1032"/>
      <c r="U115" s="1032"/>
    </row>
    <row r="116" spans="10:21">
      <c r="J116" s="1032" t="s">
        <v>1536</v>
      </c>
      <c r="K116" s="1032"/>
      <c r="L116" s="1032"/>
      <c r="M116" s="1032"/>
      <c r="N116" s="1032"/>
      <c r="O116" s="1032"/>
      <c r="P116" s="1032"/>
      <c r="Q116" s="1032"/>
      <c r="R116" s="1032"/>
      <c r="S116" s="1032"/>
      <c r="T116" s="1032"/>
    </row>
  </sheetData>
  <mergeCells count="22">
    <mergeCell ref="C73:C74"/>
    <mergeCell ref="C105:D105"/>
    <mergeCell ref="J115:U115"/>
    <mergeCell ref="J116:T116"/>
    <mergeCell ref="J18:L18"/>
    <mergeCell ref="E36:S36"/>
    <mergeCell ref="C26:C27"/>
    <mergeCell ref="J17:L17"/>
    <mergeCell ref="K73:K74"/>
    <mergeCell ref="I73:I74"/>
    <mergeCell ref="H73:H74"/>
    <mergeCell ref="J73:J74"/>
    <mergeCell ref="B2:B3"/>
    <mergeCell ref="J2:J3"/>
    <mergeCell ref="K2:K3"/>
    <mergeCell ref="H2:H3"/>
    <mergeCell ref="N2:N3"/>
    <mergeCell ref="M2:M3"/>
    <mergeCell ref="G2:G3"/>
    <mergeCell ref="I2:I3"/>
    <mergeCell ref="L2:L3"/>
    <mergeCell ref="C2:F2"/>
  </mergeCells>
  <phoneticPr fontId="48" type="noConversion"/>
  <conditionalFormatting sqref="N4:N15">
    <cfRule type="cellIs" dxfId="161" priority="78" operator="lessThan">
      <formula>93.5</formula>
    </cfRule>
  </conditionalFormatting>
  <conditionalFormatting sqref="M4:M15">
    <cfRule type="cellIs" dxfId="160" priority="52" operator="lessThan">
      <formula>100</formula>
    </cfRule>
    <cfRule type="cellIs" dxfId="159" priority="53" operator="greaterThanOrEqual">
      <formula>100</formula>
    </cfRule>
  </conditionalFormatting>
  <conditionalFormatting sqref="H4">
    <cfRule type="cellIs" dxfId="158" priority="22" operator="lessThan">
      <formula>$G$4</formula>
    </cfRule>
  </conditionalFormatting>
  <conditionalFormatting sqref="H5">
    <cfRule type="cellIs" dxfId="157" priority="21" operator="lessThan">
      <formula>$G$5</formula>
    </cfRule>
  </conditionalFormatting>
  <conditionalFormatting sqref="H6">
    <cfRule type="cellIs" dxfId="156" priority="20" operator="lessThan">
      <formula>$G$6</formula>
    </cfRule>
  </conditionalFormatting>
  <conditionalFormatting sqref="H7">
    <cfRule type="cellIs" dxfId="155" priority="19" operator="lessThan">
      <formula>$G$7</formula>
    </cfRule>
  </conditionalFormatting>
  <conditionalFormatting sqref="H8">
    <cfRule type="cellIs" dxfId="154" priority="18" operator="lessThan">
      <formula>$G$8</formula>
    </cfRule>
  </conditionalFormatting>
  <conditionalFormatting sqref="H9">
    <cfRule type="cellIs" dxfId="153" priority="17" operator="lessThan">
      <formula>$G$9</formula>
    </cfRule>
  </conditionalFormatting>
  <conditionalFormatting sqref="H10">
    <cfRule type="cellIs" dxfId="152" priority="16" operator="lessThan">
      <formula>$G$10</formula>
    </cfRule>
  </conditionalFormatting>
  <conditionalFormatting sqref="H11">
    <cfRule type="cellIs" dxfId="151" priority="15" operator="lessThan">
      <formula>$G$11</formula>
    </cfRule>
  </conditionalFormatting>
  <conditionalFormatting sqref="H12">
    <cfRule type="cellIs" dxfId="150" priority="14" operator="lessThan">
      <formula>$G$12</formula>
    </cfRule>
  </conditionalFormatting>
  <conditionalFormatting sqref="H13">
    <cfRule type="cellIs" dxfId="149" priority="13" operator="lessThan">
      <formula>$G$13</formula>
    </cfRule>
  </conditionalFormatting>
  <conditionalFormatting sqref="H14">
    <cfRule type="cellIs" dxfId="148" priority="12" operator="lessThan">
      <formula>$G$14</formula>
    </cfRule>
  </conditionalFormatting>
  <conditionalFormatting sqref="H15">
    <cfRule type="cellIs" dxfId="147" priority="11" operator="lessThan">
      <formula>$G$15</formula>
    </cfRule>
  </conditionalFormatting>
  <conditionalFormatting sqref="H16">
    <cfRule type="cellIs" dxfId="146" priority="9" operator="greaterThanOrEqual">
      <formula>$G$16</formula>
    </cfRule>
    <cfRule type="cellIs" dxfId="145" priority="10" operator="lessThan">
      <formula>$G$16</formula>
    </cfRule>
  </conditionalFormatting>
  <conditionalFormatting sqref="L4:L14">
    <cfRule type="cellIs" dxfId="144" priority="7" operator="lessThan">
      <formula>3</formula>
    </cfRule>
    <cfRule type="cellIs" dxfId="143" priority="8" operator="greaterThan">
      <formula>3</formula>
    </cfRule>
  </conditionalFormatting>
  <conditionalFormatting sqref="L16">
    <cfRule type="cellIs" dxfId="142" priority="5" operator="lessThan">
      <formula>3</formula>
    </cfRule>
    <cfRule type="cellIs" dxfId="141" priority="6" operator="greaterThan">
      <formula>3</formula>
    </cfRule>
  </conditionalFormatting>
  <conditionalFormatting sqref="L15">
    <cfRule type="cellIs" dxfId="140" priority="1" operator="lessThan">
      <formula>3</formula>
    </cfRule>
    <cfRule type="cellIs" dxfId="139" priority="2" operator="greaterThan">
      <formula>3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5418503" r:id="rId4">
          <objectPr defaultSize="0" autoPict="0" r:id="rId5">
            <anchor moveWithCells="1">
              <from>
                <xdr:col>4</xdr:col>
                <xdr:colOff>38100</xdr:colOff>
                <xdr:row>105</xdr:row>
                <xdr:rowOff>180975</xdr:rowOff>
              </from>
              <to>
                <xdr:col>6</xdr:col>
                <xdr:colOff>200025</xdr:colOff>
                <xdr:row>110</xdr:row>
                <xdr:rowOff>114300</xdr:rowOff>
              </to>
            </anchor>
          </objectPr>
        </oleObject>
      </mc:Choice>
      <mc:Fallback>
        <oleObject progId="워크시트" dvAspect="DVASPECT_ICON" shapeId="541850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4" operator="containsText" id="{788398AB-E98A-4AD2-BD23-70D09755C00A}">
            <xm:f>NOT(ISERROR(SEARCH("-",I4)))</xm:f>
            <xm:f>"-"</xm:f>
            <x14:dxf>
              <font>
                <b/>
                <i val="0"/>
                <color rgb="FFFF0000"/>
              </font>
              <fill>
                <patternFill>
                  <bgColor theme="9" tint="0.59996337778862885"/>
                </patternFill>
              </fill>
            </x14:dxf>
          </x14:cfRule>
          <xm:sqref>I4:I15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</sheetPr>
  <dimension ref="A1:V182"/>
  <sheetViews>
    <sheetView showGridLines="0" workbookViewId="0">
      <pane xSplit="1" ySplit="1" topLeftCell="B2" activePane="bottomRight" state="frozen"/>
      <selection activeCell="J37" sqref="J37"/>
      <selection pane="topRight" activeCell="J37" sqref="J37"/>
      <selection pane="bottomLeft" activeCell="J37" sqref="J37"/>
      <selection pane="bottomRight" activeCell="J37" sqref="J37"/>
    </sheetView>
  </sheetViews>
  <sheetFormatPr defaultRowHeight="16.5"/>
  <cols>
    <col min="1" max="1" width="16.5" bestFit="1" customWidth="1"/>
    <col min="4" max="4" width="14.375" bestFit="1" customWidth="1"/>
    <col min="8" max="8" width="14.375" bestFit="1" customWidth="1"/>
    <col min="13" max="13" width="12.625" bestFit="1" customWidth="1"/>
    <col min="19" max="19" width="10.625" bestFit="1" customWidth="1"/>
    <col min="21" max="22" width="10.5" bestFit="1" customWidth="1"/>
  </cols>
  <sheetData>
    <row r="1" spans="1:9">
      <c r="A1" s="439" t="s">
        <v>92</v>
      </c>
      <c r="B1" s="439" t="s">
        <v>106</v>
      </c>
      <c r="C1" s="439" t="s">
        <v>643</v>
      </c>
      <c r="D1" s="439" t="s">
        <v>644</v>
      </c>
      <c r="F1" s="440" t="s">
        <v>106</v>
      </c>
      <c r="G1" s="441" t="s">
        <v>643</v>
      </c>
      <c r="H1" s="441" t="s">
        <v>645</v>
      </c>
      <c r="I1" s="442" t="s">
        <v>582</v>
      </c>
    </row>
    <row r="2" spans="1:9" ht="17.25" thickBot="1">
      <c r="A2" s="788" t="s">
        <v>198</v>
      </c>
      <c r="B2" s="783">
        <f>'생산 현황'!C3</f>
        <v>0</v>
      </c>
      <c r="C2" s="783">
        <f>'생산 현황'!D3</f>
        <v>0</v>
      </c>
      <c r="D2" s="783">
        <f>B2-C2</f>
        <v>0</v>
      </c>
      <c r="F2" s="630">
        <f>SUM(B2:B168)</f>
        <v>8466</v>
      </c>
      <c r="G2" s="631">
        <f>SUM(C2:C168)</f>
        <v>111</v>
      </c>
      <c r="H2" s="631">
        <f>F2-G2</f>
        <v>8355</v>
      </c>
      <c r="I2" s="443">
        <f>IFERROR((G2*100/F2),"0")</f>
        <v>1.3111268603827073</v>
      </c>
    </row>
    <row r="3" spans="1:9">
      <c r="A3" s="788" t="s">
        <v>199</v>
      </c>
      <c r="B3" s="908">
        <f>'생산 현황'!C4</f>
        <v>0</v>
      </c>
      <c r="C3" s="908">
        <f>'생산 현황'!D4</f>
        <v>0</v>
      </c>
      <c r="D3" s="908">
        <f t="shared" ref="D3:D66" si="0">B3-C3</f>
        <v>0</v>
      </c>
    </row>
    <row r="4" spans="1:9">
      <c r="A4" s="788" t="s">
        <v>200</v>
      </c>
      <c r="B4" s="908">
        <f>'생산 현황'!C5</f>
        <v>0</v>
      </c>
      <c r="C4" s="908">
        <f>'생산 현황'!D5</f>
        <v>0</v>
      </c>
      <c r="D4" s="908">
        <f t="shared" si="0"/>
        <v>0</v>
      </c>
    </row>
    <row r="5" spans="1:9">
      <c r="A5" s="788" t="s">
        <v>201</v>
      </c>
      <c r="B5" s="908">
        <f>'생산 현황'!C6</f>
        <v>0</v>
      </c>
      <c r="C5" s="908">
        <f>'생산 현황'!D6</f>
        <v>0</v>
      </c>
      <c r="D5" s="908">
        <f t="shared" si="0"/>
        <v>0</v>
      </c>
    </row>
    <row r="6" spans="1:9">
      <c r="A6" s="788" t="s">
        <v>202</v>
      </c>
      <c r="B6" s="908">
        <f>'생산 현황'!C7</f>
        <v>0</v>
      </c>
      <c r="C6" s="908">
        <f>'생산 현황'!D7</f>
        <v>0</v>
      </c>
      <c r="D6" s="908">
        <f t="shared" si="0"/>
        <v>0</v>
      </c>
    </row>
    <row r="7" spans="1:9">
      <c r="A7" s="788" t="s">
        <v>203</v>
      </c>
      <c r="B7" s="908">
        <f>'생산 현황'!C8</f>
        <v>0</v>
      </c>
      <c r="C7" s="908">
        <f>'생산 현황'!D8</f>
        <v>0</v>
      </c>
      <c r="D7" s="908">
        <f t="shared" si="0"/>
        <v>0</v>
      </c>
    </row>
    <row r="8" spans="1:9">
      <c r="A8" s="788" t="s">
        <v>204</v>
      </c>
      <c r="B8" s="908">
        <f>'생산 현황'!C9</f>
        <v>0</v>
      </c>
      <c r="C8" s="908">
        <f>'생산 현황'!D9</f>
        <v>0</v>
      </c>
      <c r="D8" s="908">
        <f t="shared" si="0"/>
        <v>0</v>
      </c>
    </row>
    <row r="9" spans="1:9">
      <c r="A9" s="788" t="s">
        <v>205</v>
      </c>
      <c r="B9" s="908">
        <f>'생산 현황'!C10</f>
        <v>0</v>
      </c>
      <c r="C9" s="908">
        <f>'생산 현황'!D10</f>
        <v>0</v>
      </c>
      <c r="D9" s="908">
        <f t="shared" si="0"/>
        <v>0</v>
      </c>
    </row>
    <row r="10" spans="1:9">
      <c r="A10" s="788" t="s">
        <v>206</v>
      </c>
      <c r="B10" s="908">
        <f>'생산 현황'!C11</f>
        <v>0</v>
      </c>
      <c r="C10" s="908">
        <f>'생산 현황'!D11</f>
        <v>0</v>
      </c>
      <c r="D10" s="908">
        <f t="shared" si="0"/>
        <v>0</v>
      </c>
    </row>
    <row r="11" spans="1:9">
      <c r="A11" s="788" t="s">
        <v>207</v>
      </c>
      <c r="B11" s="908">
        <f>'생산 현황'!C12</f>
        <v>0</v>
      </c>
      <c r="C11" s="908">
        <f>'생산 현황'!D12</f>
        <v>0</v>
      </c>
      <c r="D11" s="908">
        <f t="shared" si="0"/>
        <v>0</v>
      </c>
    </row>
    <row r="12" spans="1:9">
      <c r="A12" s="788" t="s">
        <v>208</v>
      </c>
      <c r="B12" s="908">
        <f>'생산 현황'!C13</f>
        <v>0</v>
      </c>
      <c r="C12" s="908">
        <f>'생산 현황'!D13</f>
        <v>0</v>
      </c>
      <c r="D12" s="908">
        <f t="shared" si="0"/>
        <v>0</v>
      </c>
    </row>
    <row r="13" spans="1:9">
      <c r="A13" s="788" t="s">
        <v>209</v>
      </c>
      <c r="B13" s="908">
        <f>'생산 현황'!C14</f>
        <v>11</v>
      </c>
      <c r="C13" s="908">
        <f>'생산 현황'!D14</f>
        <v>0</v>
      </c>
      <c r="D13" s="908">
        <f t="shared" si="0"/>
        <v>11</v>
      </c>
    </row>
    <row r="14" spans="1:9">
      <c r="A14" s="788" t="s">
        <v>210</v>
      </c>
      <c r="B14" s="908">
        <f>'생산 현황'!C15</f>
        <v>346</v>
      </c>
      <c r="C14" s="908">
        <f>'생산 현황'!D15</f>
        <v>1</v>
      </c>
      <c r="D14" s="908">
        <f t="shared" si="0"/>
        <v>345</v>
      </c>
    </row>
    <row r="15" spans="1:9">
      <c r="A15" s="788" t="s">
        <v>211</v>
      </c>
      <c r="B15" s="908">
        <f>'생산 현황'!C16</f>
        <v>0</v>
      </c>
      <c r="C15" s="908">
        <f>'생산 현황'!D16</f>
        <v>0</v>
      </c>
      <c r="D15" s="908">
        <f t="shared" si="0"/>
        <v>0</v>
      </c>
    </row>
    <row r="16" spans="1:9">
      <c r="A16" s="788" t="s">
        <v>212</v>
      </c>
      <c r="B16" s="908">
        <f>'생산 현황'!C17</f>
        <v>0</v>
      </c>
      <c r="C16" s="908">
        <f>'생산 현황'!D17</f>
        <v>0</v>
      </c>
      <c r="D16" s="908">
        <f t="shared" si="0"/>
        <v>0</v>
      </c>
    </row>
    <row r="17" spans="1:4">
      <c r="A17" s="789" t="s">
        <v>294</v>
      </c>
      <c r="B17" s="908">
        <f>'생산 현황'!C18</f>
        <v>302</v>
      </c>
      <c r="C17" s="908">
        <f>'생산 현황'!D18</f>
        <v>1</v>
      </c>
      <c r="D17" s="908">
        <f t="shared" si="0"/>
        <v>301</v>
      </c>
    </row>
    <row r="18" spans="1:4">
      <c r="A18" s="788" t="s">
        <v>213</v>
      </c>
      <c r="B18" s="908">
        <f>'생산 현황'!C19</f>
        <v>1</v>
      </c>
      <c r="C18" s="908">
        <f>'생산 현황'!D19</f>
        <v>0</v>
      </c>
      <c r="D18" s="908">
        <f t="shared" si="0"/>
        <v>1</v>
      </c>
    </row>
    <row r="19" spans="1:4">
      <c r="A19" s="788" t="s">
        <v>214</v>
      </c>
      <c r="B19" s="908">
        <f>'생산 현황'!C20</f>
        <v>1841</v>
      </c>
      <c r="C19" s="908">
        <f>'생산 현황'!D20</f>
        <v>10</v>
      </c>
      <c r="D19" s="908">
        <f t="shared" si="0"/>
        <v>1831</v>
      </c>
    </row>
    <row r="20" spans="1:4">
      <c r="A20" s="788" t="s">
        <v>215</v>
      </c>
      <c r="B20" s="908">
        <f>'생산 현황'!C21</f>
        <v>1058</v>
      </c>
      <c r="C20" s="908">
        <f>'생산 현황'!D21</f>
        <v>8</v>
      </c>
      <c r="D20" s="908">
        <f t="shared" si="0"/>
        <v>1050</v>
      </c>
    </row>
    <row r="21" spans="1:4">
      <c r="A21" s="788" t="s">
        <v>985</v>
      </c>
      <c r="B21" s="908">
        <f>'생산 현황'!C22</f>
        <v>10</v>
      </c>
      <c r="C21" s="908">
        <f>'생산 현황'!D22</f>
        <v>0</v>
      </c>
      <c r="D21" s="908">
        <f t="shared" si="0"/>
        <v>10</v>
      </c>
    </row>
    <row r="22" spans="1:4">
      <c r="A22" s="789" t="s">
        <v>272</v>
      </c>
      <c r="B22" s="908">
        <f>'생산 현황'!C23</f>
        <v>0</v>
      </c>
      <c r="C22" s="908">
        <f>'생산 현황'!D23</f>
        <v>0</v>
      </c>
      <c r="D22" s="908">
        <f t="shared" si="0"/>
        <v>0</v>
      </c>
    </row>
    <row r="23" spans="1:4">
      <c r="A23" s="788" t="s">
        <v>216</v>
      </c>
      <c r="B23" s="908">
        <f>'생산 현황'!C24</f>
        <v>0</v>
      </c>
      <c r="C23" s="908">
        <f>'생산 현황'!D24</f>
        <v>0</v>
      </c>
      <c r="D23" s="908">
        <f t="shared" si="0"/>
        <v>0</v>
      </c>
    </row>
    <row r="24" spans="1:4">
      <c r="A24" s="788" t="s">
        <v>217</v>
      </c>
      <c r="B24" s="908">
        <f>'생산 현황'!C25</f>
        <v>213</v>
      </c>
      <c r="C24" s="908">
        <f>'생산 현황'!D25</f>
        <v>3</v>
      </c>
      <c r="D24" s="908">
        <f t="shared" si="0"/>
        <v>210</v>
      </c>
    </row>
    <row r="25" spans="1:4">
      <c r="A25" s="789" t="s">
        <v>218</v>
      </c>
      <c r="B25" s="908">
        <f>'생산 현황'!C26</f>
        <v>10</v>
      </c>
      <c r="C25" s="908">
        <f>'생산 현황'!D26</f>
        <v>0</v>
      </c>
      <c r="D25" s="908">
        <f t="shared" si="0"/>
        <v>10</v>
      </c>
    </row>
    <row r="26" spans="1:4">
      <c r="A26" s="789" t="s">
        <v>553</v>
      </c>
      <c r="B26" s="908">
        <f>'생산 현황'!C27</f>
        <v>0</v>
      </c>
      <c r="C26" s="908">
        <f>'생산 현황'!D27</f>
        <v>0</v>
      </c>
      <c r="D26" s="908">
        <f t="shared" si="0"/>
        <v>0</v>
      </c>
    </row>
    <row r="27" spans="1:4">
      <c r="A27" s="789" t="s">
        <v>219</v>
      </c>
      <c r="B27" s="908">
        <f>'생산 현황'!C28</f>
        <v>181</v>
      </c>
      <c r="C27" s="908">
        <f>'생산 현황'!D28</f>
        <v>1</v>
      </c>
      <c r="D27" s="908">
        <f t="shared" si="0"/>
        <v>180</v>
      </c>
    </row>
    <row r="28" spans="1:4">
      <c r="A28" s="789" t="s">
        <v>220</v>
      </c>
      <c r="B28" s="908">
        <f>'생산 현황'!C29</f>
        <v>71</v>
      </c>
      <c r="C28" s="908">
        <f>'생산 현황'!D29</f>
        <v>0</v>
      </c>
      <c r="D28" s="908">
        <f t="shared" si="0"/>
        <v>71</v>
      </c>
    </row>
    <row r="29" spans="1:4">
      <c r="A29" s="789" t="s">
        <v>221</v>
      </c>
      <c r="B29" s="908">
        <f>'생산 현황'!C30</f>
        <v>40</v>
      </c>
      <c r="C29" s="908">
        <f>'생산 현황'!D30</f>
        <v>0</v>
      </c>
      <c r="D29" s="908">
        <f t="shared" si="0"/>
        <v>40</v>
      </c>
    </row>
    <row r="30" spans="1:4">
      <c r="A30" s="788" t="s">
        <v>222</v>
      </c>
      <c r="B30" s="908">
        <f>'생산 현황'!C31</f>
        <v>20</v>
      </c>
      <c r="C30" s="908">
        <f>'생산 현황'!D31</f>
        <v>0</v>
      </c>
      <c r="D30" s="908">
        <f t="shared" si="0"/>
        <v>20</v>
      </c>
    </row>
    <row r="31" spans="1:4">
      <c r="A31" s="789" t="s">
        <v>223</v>
      </c>
      <c r="B31" s="908">
        <f>'생산 현황'!C32</f>
        <v>10</v>
      </c>
      <c r="C31" s="908">
        <f>'생산 현황'!D32</f>
        <v>0</v>
      </c>
      <c r="D31" s="908">
        <f t="shared" si="0"/>
        <v>10</v>
      </c>
    </row>
    <row r="32" spans="1:4">
      <c r="A32" s="789" t="s">
        <v>562</v>
      </c>
      <c r="B32" s="908">
        <f>'생산 현황'!C33</f>
        <v>0</v>
      </c>
      <c r="C32" s="908">
        <f>'생산 현황'!D33</f>
        <v>0</v>
      </c>
      <c r="D32" s="908">
        <f t="shared" si="0"/>
        <v>0</v>
      </c>
    </row>
    <row r="33" spans="1:22" ht="17.25" thickBot="1">
      <c r="A33" s="789" t="s">
        <v>306</v>
      </c>
      <c r="B33" s="908">
        <f>'생산 현황'!C34</f>
        <v>0</v>
      </c>
      <c r="C33" s="908">
        <f>'생산 현황'!D34</f>
        <v>0</v>
      </c>
      <c r="D33" s="908">
        <f t="shared" si="0"/>
        <v>0</v>
      </c>
    </row>
    <row r="34" spans="1:22" ht="17.25" thickBot="1">
      <c r="A34" s="789" t="s">
        <v>543</v>
      </c>
      <c r="B34" s="908">
        <f>'생산 현황'!C35</f>
        <v>426</v>
      </c>
      <c r="C34" s="908">
        <f>'생산 현황'!D35</f>
        <v>4</v>
      </c>
      <c r="D34" s="908">
        <f t="shared" si="0"/>
        <v>422</v>
      </c>
      <c r="I34" s="48" t="s">
        <v>785</v>
      </c>
      <c r="J34" s="46" t="s">
        <v>786</v>
      </c>
      <c r="K34" s="47" t="s">
        <v>787</v>
      </c>
      <c r="L34" s="480"/>
      <c r="M34" s="48" t="s">
        <v>785</v>
      </c>
      <c r="N34" s="46" t="s">
        <v>786</v>
      </c>
      <c r="O34" s="46" t="s">
        <v>787</v>
      </c>
      <c r="P34" s="781" t="s">
        <v>798</v>
      </c>
      <c r="S34" s="1145" t="s">
        <v>800</v>
      </c>
      <c r="T34" s="1145"/>
      <c r="U34" s="1145"/>
      <c r="V34" s="1145"/>
    </row>
    <row r="35" spans="1:22">
      <c r="A35" s="789" t="s">
        <v>318</v>
      </c>
      <c r="B35" s="908">
        <f>'생산 현황'!C36</f>
        <v>0</v>
      </c>
      <c r="C35" s="908">
        <f>'생산 현황'!D36</f>
        <v>0</v>
      </c>
      <c r="D35" s="908">
        <f t="shared" si="0"/>
        <v>0</v>
      </c>
      <c r="I35" s="842" t="s">
        <v>788</v>
      </c>
      <c r="J35" s="559">
        <f>SUM(D2:D181)</f>
        <v>8425</v>
      </c>
      <c r="K35" s="844">
        <v>100</v>
      </c>
      <c r="L35" s="480"/>
      <c r="M35" s="95" t="s">
        <v>789</v>
      </c>
      <c r="N35" s="560">
        <f>J37</f>
        <v>8425</v>
      </c>
      <c r="O35" s="62">
        <v>100</v>
      </c>
      <c r="P35" s="141"/>
      <c r="S35" s="48" t="s">
        <v>92</v>
      </c>
      <c r="T35" s="46" t="s">
        <v>786</v>
      </c>
      <c r="U35" s="800" t="s">
        <v>807</v>
      </c>
      <c r="V35" s="604"/>
    </row>
    <row r="36" spans="1:22">
      <c r="A36" s="789" t="s">
        <v>319</v>
      </c>
      <c r="B36" s="908">
        <f>'생산 현황'!C37</f>
        <v>0</v>
      </c>
      <c r="C36" s="908">
        <f>'생산 현황'!D37</f>
        <v>0</v>
      </c>
      <c r="D36" s="908">
        <f t="shared" si="0"/>
        <v>0</v>
      </c>
      <c r="I36" s="842" t="s">
        <v>790</v>
      </c>
      <c r="J36" s="401">
        <f>SUM(D171:D181)</f>
        <v>0</v>
      </c>
      <c r="K36" s="561">
        <f>J36*100/J35</f>
        <v>0</v>
      </c>
      <c r="L36" s="480"/>
      <c r="M36" s="95" t="s">
        <v>791</v>
      </c>
      <c r="N36" s="560">
        <f>N35-N37-N38</f>
        <v>1666</v>
      </c>
      <c r="O36" s="568">
        <f>N36/N35</f>
        <v>0.19774480712166173</v>
      </c>
      <c r="P36" s="562">
        <f>O36*100</f>
        <v>19.774480712166174</v>
      </c>
      <c r="S36" s="571" t="s">
        <v>801</v>
      </c>
      <c r="T36" s="801">
        <f>SUMIF('Model별 생산현황'!$A$2:$A$174,'Model별 생산현황'!S36,'Model별 생산현황'!$D$2:$D$174)</f>
        <v>0</v>
      </c>
      <c r="U36" s="803">
        <f>T36/10</f>
        <v>0</v>
      </c>
      <c r="V36" s="604"/>
    </row>
    <row r="37" spans="1:22">
      <c r="A37" s="789" t="s">
        <v>320</v>
      </c>
      <c r="B37" s="908">
        <f>'생산 현황'!C38</f>
        <v>0</v>
      </c>
      <c r="C37" s="908">
        <f>'생산 현황'!D38</f>
        <v>0</v>
      </c>
      <c r="D37" s="908">
        <f t="shared" si="0"/>
        <v>0</v>
      </c>
      <c r="I37" s="842" t="s">
        <v>792</v>
      </c>
      <c r="J37" s="401">
        <f>SUM(D2:D170)</f>
        <v>8425</v>
      </c>
      <c r="K37" s="561">
        <f>J37*100/J35</f>
        <v>100</v>
      </c>
      <c r="L37" s="480"/>
      <c r="M37" s="95" t="s">
        <v>793</v>
      </c>
      <c r="N37" s="560">
        <f>J38</f>
        <v>6504</v>
      </c>
      <c r="O37" s="568">
        <f>N37/N35</f>
        <v>0.77198813056379822</v>
      </c>
      <c r="P37" s="562">
        <f>O37*100</f>
        <v>77.198813056379819</v>
      </c>
      <c r="S37" s="571" t="s">
        <v>802</v>
      </c>
      <c r="T37" s="801">
        <f>SUMIF('Model별 생산현황'!$A$2:$A$174,'Model별 생산현황'!S37,'Model별 생산현황'!$D$2:$D$174)</f>
        <v>0</v>
      </c>
      <c r="U37" s="803">
        <f>T37/10</f>
        <v>0</v>
      </c>
      <c r="V37" s="604"/>
    </row>
    <row r="38" spans="1:22" ht="17.25" thickBot="1">
      <c r="A38" s="789" t="s">
        <v>321</v>
      </c>
      <c r="B38" s="908">
        <f>'생산 현황'!C39</f>
        <v>0</v>
      </c>
      <c r="C38" s="908">
        <f>'생산 현황'!D39</f>
        <v>0</v>
      </c>
      <c r="D38" s="908">
        <f t="shared" si="0"/>
        <v>0</v>
      </c>
      <c r="I38" s="842" t="s">
        <v>793</v>
      </c>
      <c r="J38" s="401">
        <f>SUM(D2:D59)</f>
        <v>6504</v>
      </c>
      <c r="K38" s="561">
        <f>J38*100/J35</f>
        <v>77.198813056379819</v>
      </c>
      <c r="L38" s="480"/>
      <c r="M38" s="798" t="s">
        <v>1117</v>
      </c>
      <c r="N38" s="563">
        <f>J39</f>
        <v>255</v>
      </c>
      <c r="O38" s="569">
        <f>N38/N35</f>
        <v>3.0267062314540058E-2</v>
      </c>
      <c r="P38" s="564">
        <f>O38*100</f>
        <v>3.0267062314540056</v>
      </c>
      <c r="S38" s="571" t="s">
        <v>803</v>
      </c>
      <c r="T38" s="801">
        <f>SUMIF('Model별 생산현황'!$A$2:$A$174,'Model별 생산현황'!S38,'Model별 생산현황'!$D$2:$D$174)</f>
        <v>0</v>
      </c>
      <c r="U38" s="803">
        <f>T38/10</f>
        <v>0</v>
      </c>
      <c r="V38" s="604"/>
    </row>
    <row r="39" spans="1:22" ht="17.25" thickBot="1">
      <c r="A39" s="407" t="s">
        <v>278</v>
      </c>
      <c r="B39" s="908">
        <f>'생산 현황'!C40</f>
        <v>160</v>
      </c>
      <c r="C39" s="908">
        <f>'생산 현황'!D40</f>
        <v>1</v>
      </c>
      <c r="D39" s="908">
        <f t="shared" si="0"/>
        <v>159</v>
      </c>
      <c r="H39" s="780"/>
      <c r="I39" s="843" t="s">
        <v>1117</v>
      </c>
      <c r="J39" s="565">
        <f>SUM(D60:D70)</f>
        <v>255</v>
      </c>
      <c r="K39" s="89">
        <f>J39*100/J35</f>
        <v>3.0267062314540061</v>
      </c>
      <c r="L39" s="780"/>
      <c r="M39" s="780"/>
      <c r="N39" s="566">
        <f>SUM(N36:N38)</f>
        <v>8425</v>
      </c>
      <c r="O39" s="276"/>
      <c r="S39" s="809" t="s">
        <v>1122</v>
      </c>
      <c r="T39" s="801">
        <f>SUMIF('Model별 생산현황'!$A$2:$A$174,'Model별 생산현황'!S39,'Model별 생산현황'!$D$2:$D$174)</f>
        <v>0</v>
      </c>
      <c r="U39" s="803">
        <f>T39/10</f>
        <v>0</v>
      </c>
      <c r="V39" s="604"/>
    </row>
    <row r="40" spans="1:22" ht="17.25" thickBot="1">
      <c r="A40" s="407" t="s">
        <v>279</v>
      </c>
      <c r="B40" s="908">
        <f>'생산 현황'!C41</f>
        <v>386</v>
      </c>
      <c r="C40" s="908">
        <f>'생산 현황'!D41</f>
        <v>6</v>
      </c>
      <c r="D40" s="908">
        <f t="shared" si="0"/>
        <v>380</v>
      </c>
      <c r="I40" s="480"/>
      <c r="J40" s="480"/>
      <c r="K40" s="480"/>
      <c r="L40" s="480"/>
      <c r="M40" s="480"/>
      <c r="N40" s="566"/>
      <c r="P40" s="1148" t="s">
        <v>817</v>
      </c>
      <c r="Q40" s="1148"/>
      <c r="S40" s="572" t="s">
        <v>804</v>
      </c>
      <c r="T40" s="802">
        <f>SUMIF('Model별 생산현황'!$A$2:$A$174,'Model별 생산현황'!S40,'Model별 생산현황'!$D$2:$D$174)</f>
        <v>0</v>
      </c>
      <c r="U40" s="804">
        <f>T40/10</f>
        <v>0</v>
      </c>
    </row>
    <row r="41" spans="1:22">
      <c r="A41" s="407" t="s">
        <v>280</v>
      </c>
      <c r="B41" s="908">
        <f>'생산 현황'!C42</f>
        <v>44</v>
      </c>
      <c r="C41" s="908">
        <f>'생산 현황'!D42</f>
        <v>0</v>
      </c>
      <c r="D41" s="908">
        <f t="shared" si="0"/>
        <v>44</v>
      </c>
      <c r="H41" s="1146" t="s">
        <v>808</v>
      </c>
      <c r="I41" s="1147"/>
      <c r="J41" s="1147"/>
      <c r="K41" s="575">
        <f>N35+U41</f>
        <v>8425</v>
      </c>
      <c r="L41" s="480"/>
      <c r="M41" s="48" t="s">
        <v>797</v>
      </c>
      <c r="N41" s="47" t="s">
        <v>794</v>
      </c>
      <c r="P41" s="586" t="s">
        <v>797</v>
      </c>
      <c r="Q41" s="587" t="s">
        <v>794</v>
      </c>
      <c r="S41" s="600" t="s">
        <v>799</v>
      </c>
      <c r="T41" s="570">
        <f>SUM(T36:T40)</f>
        <v>0</v>
      </c>
      <c r="U41" s="570">
        <f>SUM(U36:U40)</f>
        <v>0</v>
      </c>
    </row>
    <row r="42" spans="1:22">
      <c r="A42" s="407" t="s">
        <v>855</v>
      </c>
      <c r="B42" s="908">
        <f>'생산 현황'!C43</f>
        <v>35</v>
      </c>
      <c r="C42" s="908">
        <f>'생산 현황'!D43</f>
        <v>0</v>
      </c>
      <c r="D42" s="908">
        <f t="shared" si="0"/>
        <v>35</v>
      </c>
      <c r="H42" s="1141" t="s">
        <v>806</v>
      </c>
      <c r="I42" s="1142"/>
      <c r="J42" s="1142"/>
      <c r="K42" s="576">
        <f>가동율!AR17</f>
        <v>8872.5637826345301</v>
      </c>
      <c r="L42" s="480"/>
      <c r="M42" s="782" t="s">
        <v>795</v>
      </c>
      <c r="N42" s="567">
        <v>2</v>
      </c>
      <c r="P42" s="588" t="s">
        <v>795</v>
      </c>
      <c r="Q42" s="1009">
        <f>N42*O36</f>
        <v>0.39548961424332346</v>
      </c>
    </row>
    <row r="43" spans="1:22" ht="17.25" thickBot="1">
      <c r="A43" s="407" t="s">
        <v>281</v>
      </c>
      <c r="B43" s="908">
        <f>'생산 현황'!C44</f>
        <v>115</v>
      </c>
      <c r="C43" s="908">
        <f>'생산 현황'!D44</f>
        <v>1</v>
      </c>
      <c r="D43" s="908">
        <f t="shared" si="0"/>
        <v>114</v>
      </c>
      <c r="H43" s="1143" t="s">
        <v>816</v>
      </c>
      <c r="I43" s="1144"/>
      <c r="J43" s="1144"/>
      <c r="K43" s="577">
        <f>K41*100/K42</f>
        <v>94.955643108359425</v>
      </c>
      <c r="L43" s="480"/>
      <c r="M43" s="782" t="s">
        <v>796</v>
      </c>
      <c r="N43" s="784">
        <v>2.5</v>
      </c>
      <c r="P43" s="588" t="s">
        <v>796</v>
      </c>
      <c r="Q43" s="1009">
        <f>N43*O37</f>
        <v>1.9299703264094956</v>
      </c>
    </row>
    <row r="44" spans="1:22" ht="17.25" thickBot="1">
      <c r="A44" s="407" t="s">
        <v>1367</v>
      </c>
      <c r="B44" s="908">
        <f>'생산 현황'!C45</f>
        <v>0</v>
      </c>
      <c r="C44" s="908">
        <f>'생산 현황'!D45</f>
        <v>0</v>
      </c>
      <c r="D44" s="908">
        <f t="shared" si="0"/>
        <v>0</v>
      </c>
      <c r="M44" s="799" t="s">
        <v>1117</v>
      </c>
      <c r="N44" s="785">
        <v>2.8</v>
      </c>
      <c r="P44" s="589" t="s">
        <v>1117</v>
      </c>
      <c r="Q44" s="1010">
        <f>N44*O38</f>
        <v>8.4747774480712162E-2</v>
      </c>
    </row>
    <row r="45" spans="1:22">
      <c r="A45" s="407" t="s">
        <v>1366</v>
      </c>
      <c r="B45" s="908">
        <f>'생산 현황'!C46</f>
        <v>30</v>
      </c>
      <c r="C45" s="908">
        <f>'생산 현황'!D46</f>
        <v>0</v>
      </c>
      <c r="D45" s="908">
        <f t="shared" si="0"/>
        <v>30</v>
      </c>
      <c r="P45" s="590" t="s">
        <v>799</v>
      </c>
      <c r="Q45" s="1011">
        <f>SUM(Q42:Q44)</f>
        <v>2.4102077151335313</v>
      </c>
    </row>
    <row r="46" spans="1:22">
      <c r="A46" s="407" t="s">
        <v>282</v>
      </c>
      <c r="B46" s="908">
        <f>'생산 현황'!C47</f>
        <v>619</v>
      </c>
      <c r="C46" s="908">
        <f>'생산 현황'!D47</f>
        <v>5</v>
      </c>
      <c r="D46" s="908">
        <f t="shared" si="0"/>
        <v>614</v>
      </c>
    </row>
    <row r="47" spans="1:22">
      <c r="A47" s="407" t="s">
        <v>283</v>
      </c>
      <c r="B47" s="908">
        <f>'생산 현황'!C48</f>
        <v>96</v>
      </c>
      <c r="C47" s="908">
        <f>'생산 현황'!D48</f>
        <v>2</v>
      </c>
      <c r="D47" s="908">
        <f t="shared" si="0"/>
        <v>94</v>
      </c>
    </row>
    <row r="48" spans="1:22">
      <c r="A48" s="407" t="s">
        <v>1368</v>
      </c>
      <c r="B48" s="908">
        <f>'생산 현황'!C49</f>
        <v>0</v>
      </c>
      <c r="C48" s="908">
        <f>'생산 현황'!D49</f>
        <v>0</v>
      </c>
      <c r="D48" s="908">
        <f t="shared" si="0"/>
        <v>0</v>
      </c>
    </row>
    <row r="49" spans="1:4">
      <c r="A49" s="407" t="s">
        <v>1369</v>
      </c>
      <c r="B49" s="908">
        <f>'생산 현황'!C50</f>
        <v>0</v>
      </c>
      <c r="C49" s="908">
        <f>'생산 현황'!D50</f>
        <v>0</v>
      </c>
      <c r="D49" s="908">
        <f t="shared" si="0"/>
        <v>0</v>
      </c>
    </row>
    <row r="50" spans="1:4">
      <c r="A50" s="407" t="s">
        <v>284</v>
      </c>
      <c r="B50" s="908">
        <f>'생산 현황'!C51</f>
        <v>150</v>
      </c>
      <c r="C50" s="908">
        <f>'생산 현황'!D51</f>
        <v>3</v>
      </c>
      <c r="D50" s="908">
        <f t="shared" si="0"/>
        <v>147</v>
      </c>
    </row>
    <row r="51" spans="1:4">
      <c r="A51" s="407" t="s">
        <v>285</v>
      </c>
      <c r="B51" s="908">
        <f>'생산 현황'!C52</f>
        <v>80</v>
      </c>
      <c r="C51" s="908">
        <f>'생산 현황'!D52</f>
        <v>2</v>
      </c>
      <c r="D51" s="908">
        <f t="shared" si="0"/>
        <v>78</v>
      </c>
    </row>
    <row r="52" spans="1:4">
      <c r="A52" s="407" t="s">
        <v>286</v>
      </c>
      <c r="B52" s="908">
        <f>'생산 현황'!C53</f>
        <v>15</v>
      </c>
      <c r="C52" s="908">
        <f>'생산 현황'!D53</f>
        <v>0</v>
      </c>
      <c r="D52" s="908">
        <f t="shared" si="0"/>
        <v>15</v>
      </c>
    </row>
    <row r="53" spans="1:4">
      <c r="A53" s="407" t="s">
        <v>854</v>
      </c>
      <c r="B53" s="908">
        <f>'생산 현황'!C54</f>
        <v>14</v>
      </c>
      <c r="C53" s="908">
        <f>'생산 현황'!D54</f>
        <v>0</v>
      </c>
      <c r="D53" s="908">
        <f t="shared" si="0"/>
        <v>14</v>
      </c>
    </row>
    <row r="54" spans="1:4">
      <c r="A54" s="407" t="s">
        <v>287</v>
      </c>
      <c r="B54" s="908">
        <f>'생산 현황'!C55</f>
        <v>78</v>
      </c>
      <c r="C54" s="908">
        <f>'생산 현황'!D55</f>
        <v>1</v>
      </c>
      <c r="D54" s="908">
        <f t="shared" si="0"/>
        <v>77</v>
      </c>
    </row>
    <row r="55" spans="1:4">
      <c r="A55" s="407" t="s">
        <v>576</v>
      </c>
      <c r="B55" s="908">
        <f>'생산 현황'!C56</f>
        <v>0</v>
      </c>
      <c r="C55" s="908">
        <f>'생산 현황'!D56</f>
        <v>0</v>
      </c>
      <c r="D55" s="908">
        <f t="shared" si="0"/>
        <v>0</v>
      </c>
    </row>
    <row r="56" spans="1:4">
      <c r="A56" s="407" t="s">
        <v>579</v>
      </c>
      <c r="B56" s="908">
        <f>'생산 현황'!C57</f>
        <v>67</v>
      </c>
      <c r="C56" s="908">
        <f>'생산 현황'!D57</f>
        <v>1</v>
      </c>
      <c r="D56" s="908">
        <f t="shared" si="0"/>
        <v>66</v>
      </c>
    </row>
    <row r="57" spans="1:4">
      <c r="A57" s="407" t="s">
        <v>584</v>
      </c>
      <c r="B57" s="908">
        <f>'생산 현황'!C58</f>
        <v>50</v>
      </c>
      <c r="C57" s="908">
        <f>'생산 현황'!D58</f>
        <v>0</v>
      </c>
      <c r="D57" s="908">
        <f t="shared" si="0"/>
        <v>50</v>
      </c>
    </row>
    <row r="58" spans="1:4">
      <c r="A58" s="407" t="s">
        <v>585</v>
      </c>
      <c r="B58" s="908">
        <f>'생산 현황'!C59</f>
        <v>40</v>
      </c>
      <c r="C58" s="908">
        <f>'생산 현황'!D59</f>
        <v>0</v>
      </c>
      <c r="D58" s="908">
        <f t="shared" si="0"/>
        <v>40</v>
      </c>
    </row>
    <row r="59" spans="1:4">
      <c r="A59" s="407" t="s">
        <v>586</v>
      </c>
      <c r="B59" s="908">
        <f>'생산 현황'!C60</f>
        <v>37</v>
      </c>
      <c r="C59" s="908">
        <f>'생산 현황'!D60</f>
        <v>2</v>
      </c>
      <c r="D59" s="908">
        <f t="shared" si="0"/>
        <v>35</v>
      </c>
    </row>
    <row r="60" spans="1:4">
      <c r="A60" s="790" t="s">
        <v>835</v>
      </c>
      <c r="B60" s="908">
        <f>'생산 현황'!C61</f>
        <v>5</v>
      </c>
      <c r="C60" s="908">
        <f>'생산 현황'!D61</f>
        <v>0</v>
      </c>
      <c r="D60" s="908">
        <f t="shared" si="0"/>
        <v>5</v>
      </c>
    </row>
    <row r="61" spans="1:4">
      <c r="A61" s="791" t="s">
        <v>299</v>
      </c>
      <c r="B61" s="908">
        <f>'생산 현황'!C62</f>
        <v>0</v>
      </c>
      <c r="C61" s="908">
        <f>'생산 현황'!D62</f>
        <v>0</v>
      </c>
      <c r="D61" s="908">
        <f t="shared" si="0"/>
        <v>0</v>
      </c>
    </row>
    <row r="62" spans="1:4">
      <c r="A62" s="791" t="s">
        <v>359</v>
      </c>
      <c r="B62" s="908">
        <f>'생산 현황'!C63</f>
        <v>0</v>
      </c>
      <c r="C62" s="908">
        <f>'생산 현황'!D63</f>
        <v>0</v>
      </c>
      <c r="D62" s="908">
        <f t="shared" si="0"/>
        <v>0</v>
      </c>
    </row>
    <row r="63" spans="1:4">
      <c r="A63" s="791" t="s">
        <v>300</v>
      </c>
      <c r="B63" s="908">
        <f>'생산 현황'!C64</f>
        <v>70</v>
      </c>
      <c r="C63" s="908">
        <f>'생산 현황'!D64</f>
        <v>0</v>
      </c>
      <c r="D63" s="908">
        <f t="shared" si="0"/>
        <v>70</v>
      </c>
    </row>
    <row r="64" spans="1:4">
      <c r="A64" s="791" t="s">
        <v>301</v>
      </c>
      <c r="B64" s="908">
        <f>'생산 현황'!C65</f>
        <v>30</v>
      </c>
      <c r="C64" s="908">
        <f>'생산 현황'!D65</f>
        <v>0</v>
      </c>
      <c r="D64" s="908">
        <f t="shared" si="0"/>
        <v>30</v>
      </c>
    </row>
    <row r="65" spans="1:4">
      <c r="A65" s="791" t="s">
        <v>302</v>
      </c>
      <c r="B65" s="908">
        <f>'생산 현황'!C66</f>
        <v>10</v>
      </c>
      <c r="C65" s="908">
        <f>'생산 현황'!D66</f>
        <v>0</v>
      </c>
      <c r="D65" s="908">
        <f t="shared" si="0"/>
        <v>10</v>
      </c>
    </row>
    <row r="66" spans="1:4">
      <c r="A66" s="791" t="s">
        <v>303</v>
      </c>
      <c r="B66" s="908">
        <f>'생산 현황'!C67</f>
        <v>81</v>
      </c>
      <c r="C66" s="908">
        <f>'생산 현황'!D67</f>
        <v>0</v>
      </c>
      <c r="D66" s="908">
        <f t="shared" si="0"/>
        <v>81</v>
      </c>
    </row>
    <row r="67" spans="1:4">
      <c r="A67" s="791" t="s">
        <v>358</v>
      </c>
      <c r="B67" s="908">
        <f>'생산 현황'!C68</f>
        <v>0</v>
      </c>
      <c r="C67" s="908">
        <f>'생산 현황'!D68</f>
        <v>0</v>
      </c>
      <c r="D67" s="908">
        <f t="shared" ref="D67:D130" si="1">B67-C67</f>
        <v>0</v>
      </c>
    </row>
    <row r="68" spans="1:4">
      <c r="A68" s="791" t="s">
        <v>322</v>
      </c>
      <c r="B68" s="908">
        <f>'생산 현황'!C69</f>
        <v>0</v>
      </c>
      <c r="C68" s="908">
        <f>'생산 현황'!D69</f>
        <v>0</v>
      </c>
      <c r="D68" s="908">
        <f t="shared" si="1"/>
        <v>0</v>
      </c>
    </row>
    <row r="69" spans="1:4">
      <c r="A69" s="791" t="s">
        <v>1023</v>
      </c>
      <c r="B69" s="908">
        <f>'생산 현황'!C70</f>
        <v>30</v>
      </c>
      <c r="C69" s="908">
        <f>'생산 현황'!D70</f>
        <v>1</v>
      </c>
      <c r="D69" s="908">
        <f t="shared" si="1"/>
        <v>29</v>
      </c>
    </row>
    <row r="70" spans="1:4">
      <c r="A70" s="791" t="s">
        <v>1024</v>
      </c>
      <c r="B70" s="908">
        <f>'생산 현황'!C71</f>
        <v>30</v>
      </c>
      <c r="C70" s="908">
        <f>'생산 현황'!D71</f>
        <v>0</v>
      </c>
      <c r="D70" s="908">
        <f t="shared" si="1"/>
        <v>30</v>
      </c>
    </row>
    <row r="71" spans="1:4">
      <c r="A71" s="407" t="s">
        <v>224</v>
      </c>
      <c r="B71" s="908">
        <f>'생산 현황'!C72</f>
        <v>0</v>
      </c>
      <c r="C71" s="908">
        <f>'생산 현황'!D72</f>
        <v>0</v>
      </c>
      <c r="D71" s="908">
        <f t="shared" si="1"/>
        <v>0</v>
      </c>
    </row>
    <row r="72" spans="1:4">
      <c r="A72" s="407" t="s">
        <v>225</v>
      </c>
      <c r="B72" s="908">
        <f>'생산 현황'!C73</f>
        <v>0</v>
      </c>
      <c r="C72" s="908">
        <f>'생산 현황'!D73</f>
        <v>0</v>
      </c>
      <c r="D72" s="908">
        <f t="shared" si="1"/>
        <v>0</v>
      </c>
    </row>
    <row r="73" spans="1:4">
      <c r="A73" s="407" t="s">
        <v>226</v>
      </c>
      <c r="B73" s="908">
        <f>'생산 현황'!C74</f>
        <v>0</v>
      </c>
      <c r="C73" s="908">
        <f>'생산 현황'!D74</f>
        <v>0</v>
      </c>
      <c r="D73" s="908">
        <f t="shared" si="1"/>
        <v>0</v>
      </c>
    </row>
    <row r="74" spans="1:4">
      <c r="A74" s="407" t="s">
        <v>227</v>
      </c>
      <c r="B74" s="908">
        <f>'생산 현황'!C75</f>
        <v>103</v>
      </c>
      <c r="C74" s="908">
        <f>'생산 현황'!D75</f>
        <v>1</v>
      </c>
      <c r="D74" s="908">
        <f t="shared" si="1"/>
        <v>102</v>
      </c>
    </row>
    <row r="75" spans="1:4">
      <c r="A75" s="407" t="s">
        <v>228</v>
      </c>
      <c r="B75" s="908">
        <f>'생산 현황'!C76</f>
        <v>0</v>
      </c>
      <c r="C75" s="908">
        <f>'생산 현황'!D76</f>
        <v>0</v>
      </c>
      <c r="D75" s="908">
        <f t="shared" si="1"/>
        <v>0</v>
      </c>
    </row>
    <row r="76" spans="1:4">
      <c r="A76" s="407" t="s">
        <v>229</v>
      </c>
      <c r="B76" s="908">
        <f>'생산 현황'!C77</f>
        <v>0</v>
      </c>
      <c r="C76" s="908">
        <f>'생산 현황'!D77</f>
        <v>0</v>
      </c>
      <c r="D76" s="908">
        <f t="shared" si="1"/>
        <v>0</v>
      </c>
    </row>
    <row r="77" spans="1:4">
      <c r="A77" s="407" t="s">
        <v>230</v>
      </c>
      <c r="B77" s="908">
        <f>'생산 현황'!C78</f>
        <v>2</v>
      </c>
      <c r="C77" s="908">
        <f>'생산 현황'!D78</f>
        <v>0</v>
      </c>
      <c r="D77" s="908">
        <f t="shared" si="1"/>
        <v>2</v>
      </c>
    </row>
    <row r="78" spans="1:4">
      <c r="A78" s="407" t="s">
        <v>231</v>
      </c>
      <c r="B78" s="908">
        <f>'생산 현황'!C79</f>
        <v>207</v>
      </c>
      <c r="C78" s="908">
        <f>'생산 현황'!D79</f>
        <v>9</v>
      </c>
      <c r="D78" s="908">
        <f t="shared" si="1"/>
        <v>198</v>
      </c>
    </row>
    <row r="79" spans="1:4">
      <c r="A79" s="407" t="s">
        <v>1345</v>
      </c>
      <c r="B79" s="908">
        <f>'생산 현황'!C80</f>
        <v>50</v>
      </c>
      <c r="C79" s="908">
        <f>'생산 현황'!D80</f>
        <v>0</v>
      </c>
      <c r="D79" s="908">
        <f t="shared" si="1"/>
        <v>50</v>
      </c>
    </row>
    <row r="80" spans="1:4">
      <c r="A80" s="407" t="s">
        <v>232</v>
      </c>
      <c r="B80" s="908">
        <f>'생산 현황'!C81</f>
        <v>0</v>
      </c>
      <c r="C80" s="908">
        <f>'생산 현황'!D81</f>
        <v>0</v>
      </c>
      <c r="D80" s="908">
        <f t="shared" si="1"/>
        <v>0</v>
      </c>
    </row>
    <row r="81" spans="1:4">
      <c r="A81" s="407" t="s">
        <v>233</v>
      </c>
      <c r="B81" s="908">
        <f>'생산 현황'!C82</f>
        <v>54</v>
      </c>
      <c r="C81" s="908">
        <f>'생산 현황'!D82</f>
        <v>2</v>
      </c>
      <c r="D81" s="908">
        <f t="shared" si="1"/>
        <v>52</v>
      </c>
    </row>
    <row r="82" spans="1:4">
      <c r="A82" s="407" t="s">
        <v>234</v>
      </c>
      <c r="B82" s="908">
        <f>'생산 현황'!C83</f>
        <v>0</v>
      </c>
      <c r="C82" s="908">
        <f>'생산 현황'!D83</f>
        <v>0</v>
      </c>
      <c r="D82" s="908">
        <f t="shared" si="1"/>
        <v>0</v>
      </c>
    </row>
    <row r="83" spans="1:4">
      <c r="A83" s="407" t="s">
        <v>235</v>
      </c>
      <c r="B83" s="908">
        <f>'생산 현황'!C84</f>
        <v>10</v>
      </c>
      <c r="C83" s="908">
        <f>'생산 현황'!D84</f>
        <v>0</v>
      </c>
      <c r="D83" s="908">
        <f t="shared" si="1"/>
        <v>10</v>
      </c>
    </row>
    <row r="84" spans="1:4">
      <c r="A84" s="407" t="s">
        <v>236</v>
      </c>
      <c r="B84" s="908">
        <f>'생산 현황'!C85</f>
        <v>0</v>
      </c>
      <c r="C84" s="908">
        <f>'생산 현황'!D85</f>
        <v>0</v>
      </c>
      <c r="D84" s="908">
        <f t="shared" si="1"/>
        <v>0</v>
      </c>
    </row>
    <row r="85" spans="1:4">
      <c r="A85" s="407" t="s">
        <v>237</v>
      </c>
      <c r="B85" s="908">
        <f>'생산 현황'!C86</f>
        <v>0</v>
      </c>
      <c r="C85" s="908">
        <f>'생산 현황'!D86</f>
        <v>0</v>
      </c>
      <c r="D85" s="908">
        <f t="shared" si="1"/>
        <v>0</v>
      </c>
    </row>
    <row r="86" spans="1:4">
      <c r="A86" s="407" t="s">
        <v>238</v>
      </c>
      <c r="B86" s="908">
        <f>'생산 현황'!C87</f>
        <v>0</v>
      </c>
      <c r="C86" s="908">
        <f>'생산 현황'!D87</f>
        <v>0</v>
      </c>
      <c r="D86" s="908">
        <f t="shared" si="1"/>
        <v>0</v>
      </c>
    </row>
    <row r="87" spans="1:4">
      <c r="A87" s="407" t="s">
        <v>239</v>
      </c>
      <c r="B87" s="908">
        <f>'생산 현황'!C88</f>
        <v>102</v>
      </c>
      <c r="C87" s="908">
        <f>'생산 현황'!D88</f>
        <v>1</v>
      </c>
      <c r="D87" s="908">
        <f t="shared" si="1"/>
        <v>101</v>
      </c>
    </row>
    <row r="88" spans="1:4">
      <c r="A88" s="407" t="s">
        <v>240</v>
      </c>
      <c r="B88" s="908">
        <f>'생산 현황'!C89</f>
        <v>0</v>
      </c>
      <c r="C88" s="908">
        <f>'생산 현황'!D89</f>
        <v>0</v>
      </c>
      <c r="D88" s="908">
        <f t="shared" si="1"/>
        <v>0</v>
      </c>
    </row>
    <row r="89" spans="1:4">
      <c r="A89" s="407" t="s">
        <v>241</v>
      </c>
      <c r="B89" s="908">
        <f>'생산 현황'!C90</f>
        <v>0</v>
      </c>
      <c r="C89" s="908">
        <f>'생산 현황'!D90</f>
        <v>0</v>
      </c>
      <c r="D89" s="908">
        <f t="shared" si="1"/>
        <v>0</v>
      </c>
    </row>
    <row r="90" spans="1:4">
      <c r="A90" s="407" t="s">
        <v>242</v>
      </c>
      <c r="B90" s="908">
        <f>'생산 현황'!C91</f>
        <v>0</v>
      </c>
      <c r="C90" s="908">
        <f>'생산 현황'!D91</f>
        <v>0</v>
      </c>
      <c r="D90" s="908">
        <f t="shared" si="1"/>
        <v>0</v>
      </c>
    </row>
    <row r="91" spans="1:4">
      <c r="A91" s="407" t="s">
        <v>243</v>
      </c>
      <c r="B91" s="908">
        <f>'생산 현황'!C92</f>
        <v>0</v>
      </c>
      <c r="C91" s="908">
        <f>'생산 현황'!D92</f>
        <v>0</v>
      </c>
      <c r="D91" s="908">
        <f t="shared" si="1"/>
        <v>0</v>
      </c>
    </row>
    <row r="92" spans="1:4">
      <c r="A92" s="407" t="s">
        <v>244</v>
      </c>
      <c r="B92" s="908">
        <f>'생산 현황'!C93</f>
        <v>0</v>
      </c>
      <c r="C92" s="908">
        <f>'생산 현황'!D93</f>
        <v>0</v>
      </c>
      <c r="D92" s="908">
        <f t="shared" si="1"/>
        <v>0</v>
      </c>
    </row>
    <row r="93" spans="1:4">
      <c r="A93" s="407" t="s">
        <v>245</v>
      </c>
      <c r="B93" s="908">
        <f>'생산 현황'!C94</f>
        <v>0</v>
      </c>
      <c r="C93" s="908">
        <f>'생산 현황'!D94</f>
        <v>0</v>
      </c>
      <c r="D93" s="908">
        <f t="shared" si="1"/>
        <v>0</v>
      </c>
    </row>
    <row r="94" spans="1:4">
      <c r="A94" s="407" t="s">
        <v>246</v>
      </c>
      <c r="B94" s="908">
        <f>'생산 현황'!C95</f>
        <v>0</v>
      </c>
      <c r="C94" s="908">
        <f>'생산 현황'!D95</f>
        <v>0</v>
      </c>
      <c r="D94" s="908">
        <f t="shared" si="1"/>
        <v>0</v>
      </c>
    </row>
    <row r="95" spans="1:4">
      <c r="A95" s="407" t="s">
        <v>247</v>
      </c>
      <c r="B95" s="908">
        <f>'생산 현황'!C96</f>
        <v>0</v>
      </c>
      <c r="C95" s="908">
        <f>'생산 현황'!D96</f>
        <v>0</v>
      </c>
      <c r="D95" s="908">
        <f t="shared" si="1"/>
        <v>0</v>
      </c>
    </row>
    <row r="96" spans="1:4">
      <c r="A96" s="407" t="s">
        <v>248</v>
      </c>
      <c r="B96" s="908">
        <f>'생산 현황'!C97</f>
        <v>0</v>
      </c>
      <c r="C96" s="908">
        <f>'생산 현황'!D97</f>
        <v>0</v>
      </c>
      <c r="D96" s="908">
        <f t="shared" si="1"/>
        <v>0</v>
      </c>
    </row>
    <row r="97" spans="1:4">
      <c r="A97" s="407" t="s">
        <v>249</v>
      </c>
      <c r="B97" s="908">
        <f>'생산 현황'!C98</f>
        <v>0</v>
      </c>
      <c r="C97" s="908">
        <f>'생산 현황'!D98</f>
        <v>0</v>
      </c>
      <c r="D97" s="908">
        <f t="shared" si="1"/>
        <v>0</v>
      </c>
    </row>
    <row r="98" spans="1:4">
      <c r="A98" s="407" t="s">
        <v>250</v>
      </c>
      <c r="B98" s="908">
        <f>'생산 현황'!C99</f>
        <v>0</v>
      </c>
      <c r="C98" s="908">
        <f>'생산 현황'!D99</f>
        <v>0</v>
      </c>
      <c r="D98" s="908">
        <f t="shared" si="1"/>
        <v>0</v>
      </c>
    </row>
    <row r="99" spans="1:4">
      <c r="A99" s="407" t="s">
        <v>251</v>
      </c>
      <c r="B99" s="908">
        <f>'생산 현황'!C100</f>
        <v>0</v>
      </c>
      <c r="C99" s="908">
        <f>'생산 현황'!D100</f>
        <v>0</v>
      </c>
      <c r="D99" s="908">
        <f t="shared" si="1"/>
        <v>0</v>
      </c>
    </row>
    <row r="100" spans="1:4">
      <c r="A100" s="407" t="s">
        <v>252</v>
      </c>
      <c r="B100" s="908">
        <f>'생산 현황'!C101</f>
        <v>0</v>
      </c>
      <c r="C100" s="908">
        <f>'생산 현황'!D101</f>
        <v>0</v>
      </c>
      <c r="D100" s="908">
        <f t="shared" si="1"/>
        <v>0</v>
      </c>
    </row>
    <row r="101" spans="1:4">
      <c r="A101" s="407" t="s">
        <v>253</v>
      </c>
      <c r="B101" s="908">
        <f>'생산 현황'!C102</f>
        <v>0</v>
      </c>
      <c r="C101" s="908">
        <f>'생산 현황'!D102</f>
        <v>0</v>
      </c>
      <c r="D101" s="908">
        <f t="shared" si="1"/>
        <v>0</v>
      </c>
    </row>
    <row r="102" spans="1:4">
      <c r="A102" s="407" t="s">
        <v>254</v>
      </c>
      <c r="B102" s="908">
        <f>'생산 현황'!C103</f>
        <v>0</v>
      </c>
      <c r="C102" s="908">
        <f>'생산 현황'!D103</f>
        <v>0</v>
      </c>
      <c r="D102" s="908">
        <f t="shared" si="1"/>
        <v>0</v>
      </c>
    </row>
    <row r="103" spans="1:4">
      <c r="A103" s="407" t="s">
        <v>255</v>
      </c>
      <c r="B103" s="908">
        <f>'생산 현황'!C104</f>
        <v>0</v>
      </c>
      <c r="C103" s="908">
        <f>'생산 현황'!D104</f>
        <v>0</v>
      </c>
      <c r="D103" s="908">
        <f t="shared" si="1"/>
        <v>0</v>
      </c>
    </row>
    <row r="104" spans="1:4">
      <c r="A104" s="407" t="s">
        <v>256</v>
      </c>
      <c r="B104" s="908">
        <f>'생산 현황'!C105</f>
        <v>1</v>
      </c>
      <c r="C104" s="908">
        <f>'생산 현황'!D105</f>
        <v>0</v>
      </c>
      <c r="D104" s="908">
        <f t="shared" si="1"/>
        <v>1</v>
      </c>
    </row>
    <row r="105" spans="1:4">
      <c r="A105" s="407" t="s">
        <v>257</v>
      </c>
      <c r="B105" s="908">
        <f>'생산 현황'!C106</f>
        <v>0</v>
      </c>
      <c r="C105" s="908">
        <f>'생산 현황'!D106</f>
        <v>0</v>
      </c>
      <c r="D105" s="908">
        <f t="shared" si="1"/>
        <v>0</v>
      </c>
    </row>
    <row r="106" spans="1:4">
      <c r="A106" s="407" t="s">
        <v>258</v>
      </c>
      <c r="B106" s="908">
        <f>'생산 현황'!C107</f>
        <v>0</v>
      </c>
      <c r="C106" s="908">
        <f>'생산 현황'!D107</f>
        <v>0</v>
      </c>
      <c r="D106" s="908">
        <f t="shared" si="1"/>
        <v>0</v>
      </c>
    </row>
    <row r="107" spans="1:4">
      <c r="A107" s="407" t="s">
        <v>259</v>
      </c>
      <c r="B107" s="908">
        <f>'생산 현황'!C108</f>
        <v>1</v>
      </c>
      <c r="C107" s="908">
        <f>'생산 현황'!D108</f>
        <v>0</v>
      </c>
      <c r="D107" s="908">
        <f t="shared" si="1"/>
        <v>1</v>
      </c>
    </row>
    <row r="108" spans="1:4">
      <c r="A108" s="407" t="s">
        <v>260</v>
      </c>
      <c r="B108" s="908">
        <f>'생산 현황'!C109</f>
        <v>0</v>
      </c>
      <c r="C108" s="908">
        <f>'생산 현황'!D109</f>
        <v>0</v>
      </c>
      <c r="D108" s="908">
        <f t="shared" si="1"/>
        <v>0</v>
      </c>
    </row>
    <row r="109" spans="1:4">
      <c r="A109" s="407" t="s">
        <v>261</v>
      </c>
      <c r="B109" s="908">
        <f>'생산 현황'!C110</f>
        <v>0</v>
      </c>
      <c r="C109" s="908">
        <f>'생산 현황'!D110</f>
        <v>0</v>
      </c>
      <c r="D109" s="908">
        <f t="shared" si="1"/>
        <v>0</v>
      </c>
    </row>
    <row r="110" spans="1:4">
      <c r="A110" s="407" t="s">
        <v>262</v>
      </c>
      <c r="B110" s="908">
        <f>'생산 현황'!C111</f>
        <v>0</v>
      </c>
      <c r="C110" s="908">
        <f>'생산 현황'!D111</f>
        <v>0</v>
      </c>
      <c r="D110" s="908">
        <f t="shared" si="1"/>
        <v>0</v>
      </c>
    </row>
    <row r="111" spans="1:4">
      <c r="A111" s="407" t="s">
        <v>263</v>
      </c>
      <c r="B111" s="908">
        <f>'생산 현황'!C112</f>
        <v>0</v>
      </c>
      <c r="C111" s="908">
        <f>'생산 현황'!D112</f>
        <v>0</v>
      </c>
      <c r="D111" s="908">
        <f t="shared" si="1"/>
        <v>0</v>
      </c>
    </row>
    <row r="112" spans="1:4">
      <c r="A112" s="407" t="s">
        <v>264</v>
      </c>
      <c r="B112" s="908">
        <f>'생산 현황'!C113</f>
        <v>0</v>
      </c>
      <c r="C112" s="908">
        <f>'생산 현황'!D113</f>
        <v>0</v>
      </c>
      <c r="D112" s="908">
        <f t="shared" si="1"/>
        <v>0</v>
      </c>
    </row>
    <row r="113" spans="1:4">
      <c r="A113" s="407" t="s">
        <v>265</v>
      </c>
      <c r="B113" s="908">
        <f>'생산 현황'!C114</f>
        <v>0</v>
      </c>
      <c r="C113" s="908">
        <f>'생산 현황'!D114</f>
        <v>0</v>
      </c>
      <c r="D113" s="908">
        <f t="shared" si="1"/>
        <v>0</v>
      </c>
    </row>
    <row r="114" spans="1:4">
      <c r="A114" s="407" t="s">
        <v>266</v>
      </c>
      <c r="B114" s="908">
        <f>'생산 현황'!C115</f>
        <v>0</v>
      </c>
      <c r="C114" s="908">
        <f>'생산 현황'!D115</f>
        <v>0</v>
      </c>
      <c r="D114" s="908">
        <f t="shared" si="1"/>
        <v>0</v>
      </c>
    </row>
    <row r="115" spans="1:4">
      <c r="A115" s="407" t="s">
        <v>267</v>
      </c>
      <c r="B115" s="908">
        <f>'생산 현황'!C116</f>
        <v>0</v>
      </c>
      <c r="C115" s="908">
        <f>'생산 현황'!D116</f>
        <v>0</v>
      </c>
      <c r="D115" s="908">
        <f t="shared" si="1"/>
        <v>0</v>
      </c>
    </row>
    <row r="116" spans="1:4">
      <c r="A116" s="407" t="s">
        <v>268</v>
      </c>
      <c r="B116" s="908">
        <f>'생산 현황'!C117</f>
        <v>0</v>
      </c>
      <c r="C116" s="908">
        <f>'생산 현황'!D117</f>
        <v>0</v>
      </c>
      <c r="D116" s="908">
        <f t="shared" si="1"/>
        <v>0</v>
      </c>
    </row>
    <row r="117" spans="1:4">
      <c r="A117" s="407" t="s">
        <v>269</v>
      </c>
      <c r="B117" s="908">
        <f>'생산 현황'!C118</f>
        <v>0</v>
      </c>
      <c r="C117" s="908">
        <f>'생산 현황'!D118</f>
        <v>0</v>
      </c>
      <c r="D117" s="908">
        <f t="shared" si="1"/>
        <v>0</v>
      </c>
    </row>
    <row r="118" spans="1:4">
      <c r="A118" s="407" t="s">
        <v>270</v>
      </c>
      <c r="B118" s="908">
        <f>'생산 현황'!C119</f>
        <v>0</v>
      </c>
      <c r="C118" s="908">
        <f>'생산 현황'!D119</f>
        <v>0</v>
      </c>
      <c r="D118" s="908">
        <f t="shared" si="1"/>
        <v>0</v>
      </c>
    </row>
    <row r="119" spans="1:4">
      <c r="A119" s="407" t="s">
        <v>271</v>
      </c>
      <c r="B119" s="908">
        <f>'생산 현황'!C120</f>
        <v>0</v>
      </c>
      <c r="C119" s="908">
        <f>'생산 현황'!D120</f>
        <v>0</v>
      </c>
      <c r="D119" s="908">
        <f t="shared" si="1"/>
        <v>0</v>
      </c>
    </row>
    <row r="120" spans="1:4">
      <c r="A120" s="787" t="s">
        <v>310</v>
      </c>
      <c r="B120" s="908">
        <f>'생산 현황'!C121</f>
        <v>22</v>
      </c>
      <c r="C120" s="908">
        <f>'생산 현황'!D121</f>
        <v>2</v>
      </c>
      <c r="D120" s="908">
        <f t="shared" si="1"/>
        <v>20</v>
      </c>
    </row>
    <row r="121" spans="1:4">
      <c r="A121" s="787" t="s">
        <v>309</v>
      </c>
      <c r="B121" s="908">
        <f>'생산 현황'!C122</f>
        <v>0</v>
      </c>
      <c r="C121" s="908">
        <f>'생산 현황'!D122</f>
        <v>0</v>
      </c>
      <c r="D121" s="908">
        <f t="shared" si="1"/>
        <v>0</v>
      </c>
    </row>
    <row r="122" spans="1:4">
      <c r="A122" s="787" t="s">
        <v>288</v>
      </c>
      <c r="B122" s="908">
        <f>'생산 현황'!C123</f>
        <v>18</v>
      </c>
      <c r="C122" s="908">
        <f>'생산 현황'!D123</f>
        <v>3</v>
      </c>
      <c r="D122" s="908">
        <f t="shared" si="1"/>
        <v>15</v>
      </c>
    </row>
    <row r="123" spans="1:4">
      <c r="A123" s="787" t="s">
        <v>124</v>
      </c>
      <c r="B123" s="908">
        <f>'생산 현황'!C124</f>
        <v>0</v>
      </c>
      <c r="C123" s="908">
        <f>'생산 현황'!D124</f>
        <v>0</v>
      </c>
      <c r="D123" s="908">
        <f t="shared" si="1"/>
        <v>0</v>
      </c>
    </row>
    <row r="124" spans="1:4">
      <c r="A124" s="787" t="s">
        <v>289</v>
      </c>
      <c r="B124" s="908">
        <f>'생산 현황'!C125</f>
        <v>6</v>
      </c>
      <c r="C124" s="908">
        <f>'생산 현황'!D125</f>
        <v>0</v>
      </c>
      <c r="D124" s="908">
        <f t="shared" si="1"/>
        <v>6</v>
      </c>
    </row>
    <row r="125" spans="1:4">
      <c r="A125" s="787" t="s">
        <v>125</v>
      </c>
      <c r="B125" s="908">
        <f>'생산 현황'!C126</f>
        <v>10</v>
      </c>
      <c r="C125" s="908">
        <f>'생산 현황'!D126</f>
        <v>0</v>
      </c>
      <c r="D125" s="908">
        <f t="shared" si="1"/>
        <v>10</v>
      </c>
    </row>
    <row r="126" spans="1:4">
      <c r="A126" s="787" t="s">
        <v>126</v>
      </c>
      <c r="B126" s="908">
        <f>'생산 현황'!C127</f>
        <v>8</v>
      </c>
      <c r="C126" s="908">
        <f>'생산 현황'!D127</f>
        <v>5</v>
      </c>
      <c r="D126" s="908">
        <f t="shared" si="1"/>
        <v>3</v>
      </c>
    </row>
    <row r="127" spans="1:4">
      <c r="A127" s="787" t="s">
        <v>127</v>
      </c>
      <c r="B127" s="908">
        <f>'생산 현황'!C128</f>
        <v>17</v>
      </c>
      <c r="C127" s="908">
        <f>'생산 현황'!D128</f>
        <v>2</v>
      </c>
      <c r="D127" s="908">
        <f t="shared" si="1"/>
        <v>15</v>
      </c>
    </row>
    <row r="128" spans="1:4">
      <c r="A128" s="787" t="s">
        <v>312</v>
      </c>
      <c r="B128" s="908">
        <f>'생산 현황'!C129</f>
        <v>46</v>
      </c>
      <c r="C128" s="908">
        <f>'생산 현황'!D129</f>
        <v>2</v>
      </c>
      <c r="D128" s="908">
        <f t="shared" si="1"/>
        <v>44</v>
      </c>
    </row>
    <row r="129" spans="1:4">
      <c r="A129" s="787" t="s">
        <v>128</v>
      </c>
      <c r="B129" s="908">
        <f>'생산 현황'!C130</f>
        <v>0</v>
      </c>
      <c r="C129" s="908">
        <f>'생산 현황'!D130</f>
        <v>0</v>
      </c>
      <c r="D129" s="908">
        <f t="shared" si="1"/>
        <v>0</v>
      </c>
    </row>
    <row r="130" spans="1:4">
      <c r="A130" s="787" t="s">
        <v>290</v>
      </c>
      <c r="B130" s="908">
        <f>'생산 현황'!C131</f>
        <v>114</v>
      </c>
      <c r="C130" s="908">
        <f>'생산 현황'!D131</f>
        <v>6</v>
      </c>
      <c r="D130" s="908">
        <f t="shared" si="1"/>
        <v>108</v>
      </c>
    </row>
    <row r="131" spans="1:4">
      <c r="A131" s="787" t="s">
        <v>129</v>
      </c>
      <c r="B131" s="908">
        <f>'생산 현황'!C132</f>
        <v>0</v>
      </c>
      <c r="C131" s="908">
        <f>'생산 현황'!D132</f>
        <v>0</v>
      </c>
      <c r="D131" s="908">
        <f t="shared" ref="D131:D181" si="2">B131-C131</f>
        <v>0</v>
      </c>
    </row>
    <row r="132" spans="1:4">
      <c r="A132" s="787" t="s">
        <v>291</v>
      </c>
      <c r="B132" s="908">
        <f>'생산 현황'!C133</f>
        <v>33</v>
      </c>
      <c r="C132" s="908">
        <f>'생산 현황'!D133</f>
        <v>2</v>
      </c>
      <c r="D132" s="908">
        <f t="shared" si="2"/>
        <v>31</v>
      </c>
    </row>
    <row r="133" spans="1:4">
      <c r="A133" s="787" t="s">
        <v>130</v>
      </c>
      <c r="B133" s="908">
        <f>'생산 현황'!C134</f>
        <v>19</v>
      </c>
      <c r="C133" s="908">
        <f>'생산 현황'!D134</f>
        <v>0</v>
      </c>
      <c r="D133" s="908">
        <f t="shared" si="2"/>
        <v>19</v>
      </c>
    </row>
    <row r="134" spans="1:4">
      <c r="A134" s="787" t="s">
        <v>131</v>
      </c>
      <c r="B134" s="908">
        <f>'생산 현황'!C135</f>
        <v>19</v>
      </c>
      <c r="C134" s="908">
        <f>'생산 현황'!D135</f>
        <v>2</v>
      </c>
      <c r="D134" s="908">
        <f t="shared" si="2"/>
        <v>17</v>
      </c>
    </row>
    <row r="135" spans="1:4">
      <c r="A135" s="787" t="s">
        <v>132</v>
      </c>
      <c r="B135" s="908">
        <f>'생산 현황'!C136</f>
        <v>38</v>
      </c>
      <c r="C135" s="908">
        <f>'생산 현황'!D136</f>
        <v>0</v>
      </c>
      <c r="D135" s="908">
        <f t="shared" si="2"/>
        <v>38</v>
      </c>
    </row>
    <row r="136" spans="1:4">
      <c r="A136" s="787" t="s">
        <v>313</v>
      </c>
      <c r="B136" s="908">
        <f>'생산 현황'!C137</f>
        <v>0</v>
      </c>
      <c r="C136" s="908">
        <f>'생산 현황'!D137</f>
        <v>0</v>
      </c>
      <c r="D136" s="908">
        <f t="shared" si="2"/>
        <v>0</v>
      </c>
    </row>
    <row r="137" spans="1:4">
      <c r="A137" s="787" t="s">
        <v>133</v>
      </c>
      <c r="B137" s="908">
        <f>'생산 현황'!C138</f>
        <v>0</v>
      </c>
      <c r="C137" s="908">
        <f>'생산 현황'!D138</f>
        <v>0</v>
      </c>
      <c r="D137" s="908">
        <f t="shared" si="2"/>
        <v>0</v>
      </c>
    </row>
    <row r="138" spans="1:4">
      <c r="A138" s="787" t="s">
        <v>292</v>
      </c>
      <c r="B138" s="908">
        <f>'생산 현황'!C139</f>
        <v>14</v>
      </c>
      <c r="C138" s="908">
        <f>'생산 현황'!D139</f>
        <v>4</v>
      </c>
      <c r="D138" s="908">
        <f t="shared" si="2"/>
        <v>10</v>
      </c>
    </row>
    <row r="139" spans="1:4">
      <c r="A139" s="787" t="s">
        <v>134</v>
      </c>
      <c r="B139" s="908">
        <f>'생산 현황'!C140</f>
        <v>0</v>
      </c>
      <c r="C139" s="908">
        <f>'생산 현황'!D140</f>
        <v>0</v>
      </c>
      <c r="D139" s="908">
        <f t="shared" si="2"/>
        <v>0</v>
      </c>
    </row>
    <row r="140" spans="1:4">
      <c r="A140" s="787" t="s">
        <v>135</v>
      </c>
      <c r="B140" s="908">
        <f>'생산 현황'!C141</f>
        <v>10</v>
      </c>
      <c r="C140" s="908">
        <f>'생산 현황'!D141</f>
        <v>0</v>
      </c>
      <c r="D140" s="908">
        <f t="shared" si="2"/>
        <v>10</v>
      </c>
    </row>
    <row r="141" spans="1:4">
      <c r="A141" s="787" t="s">
        <v>136</v>
      </c>
      <c r="B141" s="908">
        <f>'생산 현황'!C142</f>
        <v>20</v>
      </c>
      <c r="C141" s="908">
        <f>'생산 현황'!D142</f>
        <v>0</v>
      </c>
      <c r="D141" s="908">
        <f t="shared" si="2"/>
        <v>20</v>
      </c>
    </row>
    <row r="142" spans="1:4">
      <c r="A142" s="787" t="s">
        <v>146</v>
      </c>
      <c r="B142" s="908">
        <f>'생산 현황'!C143</f>
        <v>21</v>
      </c>
      <c r="C142" s="908">
        <f>'생산 현황'!D143</f>
        <v>0</v>
      </c>
      <c r="D142" s="908">
        <f t="shared" si="2"/>
        <v>21</v>
      </c>
    </row>
    <row r="143" spans="1:4">
      <c r="A143" s="787" t="s">
        <v>137</v>
      </c>
      <c r="B143" s="908">
        <f>'생산 현황'!C144</f>
        <v>62</v>
      </c>
      <c r="C143" s="908">
        <f>'생산 현황'!D144</f>
        <v>2</v>
      </c>
      <c r="D143" s="908">
        <f t="shared" si="2"/>
        <v>60</v>
      </c>
    </row>
    <row r="144" spans="1:4">
      <c r="A144" s="787" t="s">
        <v>1263</v>
      </c>
      <c r="B144" s="908">
        <f>'생산 현황'!C145</f>
        <v>23</v>
      </c>
      <c r="C144" s="908">
        <f>'생산 현황'!D145</f>
        <v>0</v>
      </c>
      <c r="D144" s="908">
        <f t="shared" si="2"/>
        <v>23</v>
      </c>
    </row>
    <row r="145" spans="1:4">
      <c r="A145" s="787" t="s">
        <v>314</v>
      </c>
      <c r="B145" s="908">
        <f>'생산 현황'!C146</f>
        <v>20</v>
      </c>
      <c r="C145" s="908">
        <f>'생산 현황'!D146</f>
        <v>0</v>
      </c>
      <c r="D145" s="908">
        <f t="shared" si="2"/>
        <v>20</v>
      </c>
    </row>
    <row r="146" spans="1:4">
      <c r="A146" s="787" t="s">
        <v>138</v>
      </c>
      <c r="B146" s="908">
        <f>'생산 현황'!C147</f>
        <v>0</v>
      </c>
      <c r="C146" s="908">
        <f>'생산 현황'!D147</f>
        <v>0</v>
      </c>
      <c r="D146" s="908">
        <f t="shared" si="2"/>
        <v>0</v>
      </c>
    </row>
    <row r="147" spans="1:4">
      <c r="A147" s="787" t="s">
        <v>293</v>
      </c>
      <c r="B147" s="908">
        <f>'생산 현황'!C148</f>
        <v>94</v>
      </c>
      <c r="C147" s="908">
        <f>'생산 현황'!D148</f>
        <v>0</v>
      </c>
      <c r="D147" s="908">
        <f t="shared" si="2"/>
        <v>94</v>
      </c>
    </row>
    <row r="148" spans="1:4">
      <c r="A148" s="787" t="s">
        <v>139</v>
      </c>
      <c r="B148" s="908">
        <f>'생산 현황'!C149</f>
        <v>0</v>
      </c>
      <c r="C148" s="908">
        <f>'생산 현황'!D149</f>
        <v>0</v>
      </c>
      <c r="D148" s="908">
        <f t="shared" si="2"/>
        <v>0</v>
      </c>
    </row>
    <row r="149" spans="1:4">
      <c r="A149" s="787" t="s">
        <v>140</v>
      </c>
      <c r="B149" s="908">
        <f>'생산 현황'!C150</f>
        <v>17</v>
      </c>
      <c r="C149" s="908">
        <f>'생산 현황'!D150</f>
        <v>2</v>
      </c>
      <c r="D149" s="908">
        <f t="shared" si="2"/>
        <v>15</v>
      </c>
    </row>
    <row r="150" spans="1:4">
      <c r="A150" s="787" t="s">
        <v>141</v>
      </c>
      <c r="B150" s="908">
        <f>'생산 현황'!C151</f>
        <v>10</v>
      </c>
      <c r="C150" s="908">
        <f>'생산 현황'!D151</f>
        <v>0</v>
      </c>
      <c r="D150" s="908">
        <f t="shared" si="2"/>
        <v>10</v>
      </c>
    </row>
    <row r="151" spans="1:4">
      <c r="A151" s="787" t="s">
        <v>142</v>
      </c>
      <c r="B151" s="908">
        <f>'생산 현황'!C152</f>
        <v>6</v>
      </c>
      <c r="C151" s="908">
        <f>'생산 현황'!D152</f>
        <v>1</v>
      </c>
      <c r="D151" s="908">
        <f t="shared" si="2"/>
        <v>5</v>
      </c>
    </row>
    <row r="152" spans="1:4">
      <c r="A152" s="787" t="s">
        <v>143</v>
      </c>
      <c r="B152" s="908">
        <f>'생산 현황'!C153</f>
        <v>159</v>
      </c>
      <c r="C152" s="908">
        <f>'생산 현황'!D153</f>
        <v>0</v>
      </c>
      <c r="D152" s="908">
        <f t="shared" si="2"/>
        <v>159</v>
      </c>
    </row>
    <row r="153" spans="1:4">
      <c r="A153" s="787" t="s">
        <v>315</v>
      </c>
      <c r="B153" s="908">
        <f>'생산 현황'!C154</f>
        <v>16</v>
      </c>
      <c r="C153" s="908">
        <f>'생산 현황'!D154</f>
        <v>1</v>
      </c>
      <c r="D153" s="908">
        <f t="shared" si="2"/>
        <v>15</v>
      </c>
    </row>
    <row r="154" spans="1:4">
      <c r="A154" s="787" t="s">
        <v>147</v>
      </c>
      <c r="B154" s="908">
        <f>'생산 현황'!C155</f>
        <v>31</v>
      </c>
      <c r="C154" s="908">
        <f>'생산 현황'!D155</f>
        <v>1</v>
      </c>
      <c r="D154" s="908">
        <f t="shared" si="2"/>
        <v>30</v>
      </c>
    </row>
    <row r="155" spans="1:4">
      <c r="A155" s="787" t="s">
        <v>144</v>
      </c>
      <c r="B155" s="908">
        <f>'생산 현황'!C156</f>
        <v>34</v>
      </c>
      <c r="C155" s="908">
        <f>'생산 현황'!D156</f>
        <v>2</v>
      </c>
      <c r="D155" s="908">
        <f t="shared" si="2"/>
        <v>32</v>
      </c>
    </row>
    <row r="156" spans="1:4">
      <c r="A156" s="787" t="s">
        <v>316</v>
      </c>
      <c r="B156" s="908">
        <f>'생산 현황'!C157</f>
        <v>15</v>
      </c>
      <c r="C156" s="908">
        <f>'생산 현황'!D157</f>
        <v>0</v>
      </c>
      <c r="D156" s="908">
        <f t="shared" si="2"/>
        <v>15</v>
      </c>
    </row>
    <row r="157" spans="1:4">
      <c r="A157" s="787" t="s">
        <v>148</v>
      </c>
      <c r="B157" s="908">
        <f>'생산 현황'!C158</f>
        <v>17</v>
      </c>
      <c r="C157" s="908">
        <f>'생산 현황'!D158</f>
        <v>2</v>
      </c>
      <c r="D157" s="908">
        <f t="shared" si="2"/>
        <v>15</v>
      </c>
    </row>
    <row r="158" spans="1:4">
      <c r="A158" s="787" t="s">
        <v>145</v>
      </c>
      <c r="B158" s="908">
        <f>'생산 현황'!C159</f>
        <v>70</v>
      </c>
      <c r="C158" s="908">
        <f>'생산 현황'!D159</f>
        <v>1</v>
      </c>
      <c r="D158" s="908">
        <f t="shared" si="2"/>
        <v>69</v>
      </c>
    </row>
    <row r="159" spans="1:4">
      <c r="A159" s="407" t="s">
        <v>295</v>
      </c>
      <c r="B159" s="908">
        <f>'생산 현황'!C160</f>
        <v>0</v>
      </c>
      <c r="C159" s="908">
        <f>'생산 현황'!D160</f>
        <v>0</v>
      </c>
      <c r="D159" s="908">
        <f t="shared" si="2"/>
        <v>0</v>
      </c>
    </row>
    <row r="160" spans="1:4">
      <c r="A160" s="407" t="s">
        <v>296</v>
      </c>
      <c r="B160" s="908">
        <f>'생산 현황'!C161</f>
        <v>0</v>
      </c>
      <c r="C160" s="908">
        <f>'생산 현황'!D161</f>
        <v>0</v>
      </c>
      <c r="D160" s="908">
        <f t="shared" si="2"/>
        <v>0</v>
      </c>
    </row>
    <row r="161" spans="1:4">
      <c r="A161" s="407" t="s">
        <v>298</v>
      </c>
      <c r="B161" s="908">
        <f>'생산 현황'!C162</f>
        <v>0</v>
      </c>
      <c r="C161" s="908">
        <f>'생산 현황'!D162</f>
        <v>0</v>
      </c>
      <c r="D161" s="908">
        <f t="shared" si="2"/>
        <v>0</v>
      </c>
    </row>
    <row r="162" spans="1:4">
      <c r="A162" s="407" t="s">
        <v>587</v>
      </c>
      <c r="B162" s="908">
        <f>'생산 현황'!C163</f>
        <v>10</v>
      </c>
      <c r="C162" s="908">
        <f>'생산 현황'!D163</f>
        <v>0</v>
      </c>
      <c r="D162" s="908">
        <f t="shared" si="2"/>
        <v>10</v>
      </c>
    </row>
    <row r="163" spans="1:4">
      <c r="A163" s="407" t="s">
        <v>588</v>
      </c>
      <c r="B163" s="908">
        <f>'생산 현황'!C164</f>
        <v>20</v>
      </c>
      <c r="C163" s="908">
        <f>'생산 현황'!D164</f>
        <v>0</v>
      </c>
      <c r="D163" s="908">
        <f t="shared" si="2"/>
        <v>20</v>
      </c>
    </row>
    <row r="164" spans="1:4">
      <c r="A164" s="407" t="s">
        <v>589</v>
      </c>
      <c r="B164" s="908">
        <f>'생산 현황'!C165</f>
        <v>11</v>
      </c>
      <c r="C164" s="908">
        <f>'생산 현황'!D165</f>
        <v>1</v>
      </c>
      <c r="D164" s="908">
        <f t="shared" si="2"/>
        <v>10</v>
      </c>
    </row>
    <row r="165" spans="1:4">
      <c r="A165" s="407" t="s">
        <v>590</v>
      </c>
      <c r="B165" s="908">
        <f>'생산 현황'!C166</f>
        <v>22</v>
      </c>
      <c r="C165" s="908">
        <f>'생산 현황'!D166</f>
        <v>2</v>
      </c>
      <c r="D165" s="908">
        <f t="shared" si="2"/>
        <v>20</v>
      </c>
    </row>
    <row r="166" spans="1:4">
      <c r="A166" s="407" t="s">
        <v>591</v>
      </c>
      <c r="B166" s="908">
        <f>'생산 현황'!C167</f>
        <v>20</v>
      </c>
      <c r="C166" s="908">
        <f>'생산 현황'!D167</f>
        <v>0</v>
      </c>
      <c r="D166" s="908">
        <f t="shared" si="2"/>
        <v>20</v>
      </c>
    </row>
    <row r="167" spans="1:4">
      <c r="A167" s="407" t="s">
        <v>592</v>
      </c>
      <c r="B167" s="908">
        <f>'생산 현황'!C168</f>
        <v>42</v>
      </c>
      <c r="C167" s="908">
        <f>'생산 현황'!D168</f>
        <v>2</v>
      </c>
      <c r="D167" s="908">
        <f t="shared" si="2"/>
        <v>40</v>
      </c>
    </row>
    <row r="168" spans="1:4">
      <c r="A168" s="407" t="s">
        <v>593</v>
      </c>
      <c r="B168" s="908">
        <f>'생산 현황'!C169</f>
        <v>10</v>
      </c>
      <c r="C168" s="908">
        <f>'생산 현황'!D169</f>
        <v>0</v>
      </c>
      <c r="D168" s="908">
        <f t="shared" si="2"/>
        <v>10</v>
      </c>
    </row>
    <row r="169" spans="1:4">
      <c r="A169" s="407" t="s">
        <v>594</v>
      </c>
      <c r="B169" s="908">
        <f>'생산 현황'!C170</f>
        <v>25</v>
      </c>
      <c r="C169" s="908">
        <f>'생산 현황'!D170</f>
        <v>1</v>
      </c>
      <c r="D169" s="908">
        <f t="shared" si="2"/>
        <v>24</v>
      </c>
    </row>
    <row r="170" spans="1:4">
      <c r="A170" s="407" t="s">
        <v>595</v>
      </c>
      <c r="B170" s="908">
        <f>'생산 현황'!C171</f>
        <v>49</v>
      </c>
      <c r="C170" s="908">
        <f>'생산 현황'!D171</f>
        <v>3</v>
      </c>
      <c r="D170" s="908">
        <f t="shared" si="2"/>
        <v>46</v>
      </c>
    </row>
    <row r="171" spans="1:4">
      <c r="A171" s="407" t="s">
        <v>304</v>
      </c>
      <c r="B171" s="908">
        <f>'생산 현황'!C172</f>
        <v>0</v>
      </c>
      <c r="C171" s="908">
        <f>'생산 현황'!D172</f>
        <v>0</v>
      </c>
      <c r="D171" s="908">
        <f t="shared" si="2"/>
        <v>0</v>
      </c>
    </row>
    <row r="172" spans="1:4">
      <c r="A172" s="407" t="s">
        <v>305</v>
      </c>
      <c r="B172" s="908">
        <f>'생산 현황'!C173</f>
        <v>0</v>
      </c>
      <c r="C172" s="908">
        <f>'생산 현황'!D173</f>
        <v>0</v>
      </c>
      <c r="D172" s="908">
        <f t="shared" si="2"/>
        <v>0</v>
      </c>
    </row>
    <row r="173" spans="1:4">
      <c r="A173" s="407" t="s">
        <v>574</v>
      </c>
      <c r="B173" s="908">
        <f>'생산 현황'!C174</f>
        <v>0</v>
      </c>
      <c r="C173" s="908">
        <f>'생산 현황'!D174</f>
        <v>0</v>
      </c>
      <c r="D173" s="908">
        <f t="shared" si="2"/>
        <v>0</v>
      </c>
    </row>
    <row r="174" spans="1:4">
      <c r="A174" s="407" t="s">
        <v>856</v>
      </c>
      <c r="B174" s="908">
        <f>'생산 현황'!C175</f>
        <v>0</v>
      </c>
      <c r="C174" s="908">
        <f>'생산 현황'!D175</f>
        <v>0</v>
      </c>
      <c r="D174" s="908">
        <f t="shared" si="2"/>
        <v>0</v>
      </c>
    </row>
    <row r="175" spans="1:4">
      <c r="A175" s="407" t="s">
        <v>857</v>
      </c>
      <c r="B175" s="908">
        <f>'생산 현황'!C176</f>
        <v>0</v>
      </c>
      <c r="C175" s="908">
        <f>'생산 현황'!D176</f>
        <v>0</v>
      </c>
      <c r="D175" s="908">
        <f t="shared" si="2"/>
        <v>0</v>
      </c>
    </row>
    <row r="176" spans="1:4">
      <c r="A176" s="407" t="s">
        <v>273</v>
      </c>
      <c r="B176" s="908">
        <f>'생산 현황'!C177</f>
        <v>0</v>
      </c>
      <c r="C176" s="908">
        <f>'생산 현황'!D177</f>
        <v>0</v>
      </c>
      <c r="D176" s="908">
        <f t="shared" si="2"/>
        <v>0</v>
      </c>
    </row>
    <row r="177" spans="1:4">
      <c r="A177" s="407" t="s">
        <v>274</v>
      </c>
      <c r="B177" s="908">
        <f>'생산 현황'!C178</f>
        <v>0</v>
      </c>
      <c r="C177" s="908">
        <f>'생산 현황'!D178</f>
        <v>0</v>
      </c>
      <c r="D177" s="908">
        <f t="shared" si="2"/>
        <v>0</v>
      </c>
    </row>
    <row r="178" spans="1:4">
      <c r="A178" s="407" t="s">
        <v>275</v>
      </c>
      <c r="B178" s="908">
        <f>'생산 현황'!C179</f>
        <v>0</v>
      </c>
      <c r="C178" s="908">
        <f>'생산 현황'!D179</f>
        <v>0</v>
      </c>
      <c r="D178" s="908">
        <f t="shared" si="2"/>
        <v>0</v>
      </c>
    </row>
    <row r="179" spans="1:4">
      <c r="A179" s="407" t="s">
        <v>276</v>
      </c>
      <c r="B179" s="908">
        <f>'생산 현황'!C180</f>
        <v>0</v>
      </c>
      <c r="C179" s="908">
        <f>'생산 현황'!D180</f>
        <v>0</v>
      </c>
      <c r="D179" s="908">
        <f t="shared" si="2"/>
        <v>0</v>
      </c>
    </row>
    <row r="180" spans="1:4">
      <c r="A180" s="407" t="s">
        <v>277</v>
      </c>
      <c r="B180" s="908">
        <f>'생산 현황'!C181</f>
        <v>0</v>
      </c>
      <c r="C180" s="908">
        <f>'생산 현황'!D181</f>
        <v>0</v>
      </c>
      <c r="D180" s="908">
        <f t="shared" si="2"/>
        <v>0</v>
      </c>
    </row>
    <row r="181" spans="1:4">
      <c r="A181" s="407" t="s">
        <v>297</v>
      </c>
      <c r="B181" s="908">
        <f>'생산 현황'!C182</f>
        <v>0</v>
      </c>
      <c r="C181" s="908">
        <f>'생산 현황'!D182</f>
        <v>0</v>
      </c>
      <c r="D181" s="908">
        <f t="shared" si="2"/>
        <v>0</v>
      </c>
    </row>
    <row r="182" spans="1:4">
      <c r="B182" s="904">
        <f>SUM(B2:B181)</f>
        <v>8540</v>
      </c>
      <c r="C182" s="904">
        <f>SUM(C2:C181)</f>
        <v>115</v>
      </c>
      <c r="D182" s="909">
        <f>B182-C182</f>
        <v>8425</v>
      </c>
    </row>
  </sheetData>
  <sortState ref="A2:D167">
    <sortCondition descending="1" ref="D2"/>
  </sortState>
  <mergeCells count="5">
    <mergeCell ref="H42:J42"/>
    <mergeCell ref="H43:J43"/>
    <mergeCell ref="S34:V34"/>
    <mergeCell ref="H41:J41"/>
    <mergeCell ref="P40:Q40"/>
  </mergeCells>
  <phoneticPr fontId="48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workbookViewId="0">
      <selection activeCell="F4" sqref="F4"/>
    </sheetView>
  </sheetViews>
  <sheetFormatPr defaultRowHeight="16.5"/>
  <cols>
    <col min="1" max="1" width="4.375" style="506" bestFit="1" customWidth="1"/>
    <col min="2" max="2" width="18.75" style="481" customWidth="1"/>
    <col min="3" max="3" width="13.625" style="481" customWidth="1"/>
    <col min="4" max="4" width="19" style="481" customWidth="1"/>
    <col min="5" max="5" width="7.125" style="481" bestFit="1" customWidth="1"/>
    <col min="6" max="6" width="11.125" style="481" bestFit="1" customWidth="1"/>
    <col min="7" max="7" width="10.375" style="481" customWidth="1"/>
    <col min="8" max="8" width="3.625" style="481" customWidth="1"/>
    <col min="9" max="9" width="12.75" style="481" bestFit="1" customWidth="1"/>
    <col min="10" max="10" width="15.375" style="481" customWidth="1"/>
    <col min="11" max="16384" width="9" style="481"/>
  </cols>
  <sheetData>
    <row r="1" spans="1:10" ht="38.25">
      <c r="A1" s="1149" t="s">
        <v>700</v>
      </c>
      <c r="B1" s="1149"/>
      <c r="C1" s="1149"/>
      <c r="D1" s="1149"/>
      <c r="E1" s="1149"/>
      <c r="F1" s="1149"/>
      <c r="G1" s="1149"/>
      <c r="H1" s="1149"/>
      <c r="I1" s="1149"/>
      <c r="J1" s="1149"/>
    </row>
    <row r="2" spans="1:10" s="484" customFormat="1" ht="24.95" customHeight="1">
      <c r="A2" s="482" t="s">
        <v>701</v>
      </c>
      <c r="B2" s="482" t="s">
        <v>702</v>
      </c>
      <c r="C2" s="482" t="s">
        <v>703</v>
      </c>
      <c r="D2" s="482" t="s">
        <v>704</v>
      </c>
      <c r="E2" s="482" t="s">
        <v>705</v>
      </c>
      <c r="F2" s="482" t="s">
        <v>706</v>
      </c>
      <c r="G2" s="482" t="s">
        <v>707</v>
      </c>
      <c r="H2" s="482"/>
      <c r="I2" s="483" t="s">
        <v>708</v>
      </c>
      <c r="J2" s="483" t="s">
        <v>709</v>
      </c>
    </row>
    <row r="3" spans="1:10" ht="24.95" customHeight="1">
      <c r="A3" s="485">
        <v>1</v>
      </c>
      <c r="B3" s="486" t="s">
        <v>710</v>
      </c>
      <c r="C3" s="485" t="s">
        <v>711</v>
      </c>
      <c r="D3" s="487" t="s">
        <v>712</v>
      </c>
      <c r="E3" s="488">
        <v>1</v>
      </c>
      <c r="F3" s="489">
        <v>118</v>
      </c>
      <c r="G3" s="490">
        <f>F3/60</f>
        <v>1.9666666666666666</v>
      </c>
      <c r="H3" s="489"/>
      <c r="I3" s="490">
        <f>60/G3</f>
        <v>30.508474576271187</v>
      </c>
      <c r="J3" s="490">
        <f>I3*8</f>
        <v>244.06779661016949</v>
      </c>
    </row>
    <row r="4" spans="1:10" ht="24.95" customHeight="1">
      <c r="A4" s="488">
        <v>2</v>
      </c>
      <c r="B4" s="486" t="s">
        <v>713</v>
      </c>
      <c r="C4" s="486" t="s">
        <v>714</v>
      </c>
      <c r="D4" s="491" t="s">
        <v>715</v>
      </c>
      <c r="E4" s="492">
        <v>1</v>
      </c>
      <c r="F4" s="489">
        <v>199</v>
      </c>
      <c r="G4" s="490">
        <f t="shared" ref="G4:G19" si="0">F4/60</f>
        <v>3.3166666666666669</v>
      </c>
      <c r="H4" s="489"/>
      <c r="I4" s="490">
        <f t="shared" ref="I4:I19" si="1">60/G4</f>
        <v>18.090452261306531</v>
      </c>
      <c r="J4" s="490">
        <f t="shared" ref="J4:J19" si="2">I4*8</f>
        <v>144.72361809045225</v>
      </c>
    </row>
    <row r="5" spans="1:10" ht="24.95" customHeight="1">
      <c r="A5" s="485">
        <v>3</v>
      </c>
      <c r="B5" s="486" t="s">
        <v>716</v>
      </c>
      <c r="C5" s="485" t="s">
        <v>711</v>
      </c>
      <c r="D5" s="491" t="s">
        <v>716</v>
      </c>
      <c r="E5" s="492">
        <v>1</v>
      </c>
      <c r="F5" s="489">
        <v>13</v>
      </c>
      <c r="G5" s="490">
        <f t="shared" si="0"/>
        <v>0.21666666666666667</v>
      </c>
      <c r="H5" s="485"/>
      <c r="I5" s="490">
        <f t="shared" si="1"/>
        <v>276.92307692307691</v>
      </c>
      <c r="J5" s="490">
        <f t="shared" si="2"/>
        <v>2215.3846153846152</v>
      </c>
    </row>
    <row r="6" spans="1:10" ht="24.95" customHeight="1">
      <c r="A6" s="485">
        <v>4</v>
      </c>
      <c r="B6" s="486" t="s">
        <v>717</v>
      </c>
      <c r="C6" s="485" t="s">
        <v>711</v>
      </c>
      <c r="D6" s="491" t="s">
        <v>717</v>
      </c>
      <c r="E6" s="492">
        <v>1</v>
      </c>
      <c r="F6" s="489">
        <v>18.66</v>
      </c>
      <c r="G6" s="490">
        <f t="shared" si="0"/>
        <v>0.311</v>
      </c>
      <c r="H6" s="489"/>
      <c r="I6" s="490">
        <f t="shared" si="1"/>
        <v>192.92604501607718</v>
      </c>
      <c r="J6" s="490">
        <f t="shared" si="2"/>
        <v>1543.4083601286175</v>
      </c>
    </row>
    <row r="7" spans="1:10" ht="24.95" customHeight="1">
      <c r="A7" s="488">
        <v>5</v>
      </c>
      <c r="B7" s="493" t="s">
        <v>718</v>
      </c>
      <c r="C7" s="488" t="s">
        <v>711</v>
      </c>
      <c r="E7" s="492">
        <v>1</v>
      </c>
      <c r="F7" s="494">
        <v>59</v>
      </c>
      <c r="G7" s="495">
        <f t="shared" si="0"/>
        <v>0.98333333333333328</v>
      </c>
      <c r="H7" s="494"/>
      <c r="I7" s="495">
        <f t="shared" si="1"/>
        <v>61.016949152542374</v>
      </c>
      <c r="J7" s="495">
        <f t="shared" si="2"/>
        <v>488.13559322033899</v>
      </c>
    </row>
    <row r="8" spans="1:10" ht="24.95" customHeight="1">
      <c r="A8" s="488">
        <v>6</v>
      </c>
      <c r="B8" s="487" t="s">
        <v>719</v>
      </c>
      <c r="C8" s="488" t="s">
        <v>711</v>
      </c>
      <c r="D8" s="487" t="s">
        <v>719</v>
      </c>
      <c r="E8" s="488">
        <v>1</v>
      </c>
      <c r="F8" s="494">
        <v>11</v>
      </c>
      <c r="G8" s="495">
        <f t="shared" si="0"/>
        <v>0.18333333333333332</v>
      </c>
      <c r="H8" s="494"/>
      <c r="I8" s="495">
        <f t="shared" si="1"/>
        <v>327.27272727272731</v>
      </c>
      <c r="J8" s="495">
        <f t="shared" si="2"/>
        <v>2618.1818181818185</v>
      </c>
    </row>
    <row r="9" spans="1:10" ht="24.95" customHeight="1">
      <c r="A9" s="485">
        <v>7</v>
      </c>
      <c r="B9" s="486" t="s">
        <v>720</v>
      </c>
      <c r="C9" s="485" t="s">
        <v>721</v>
      </c>
      <c r="D9" s="487" t="s">
        <v>719</v>
      </c>
      <c r="E9" s="488" t="s">
        <v>722</v>
      </c>
      <c r="F9" s="489">
        <v>258</v>
      </c>
      <c r="G9" s="490">
        <f t="shared" si="0"/>
        <v>4.3</v>
      </c>
      <c r="H9" s="489"/>
      <c r="I9" s="490">
        <f t="shared" si="1"/>
        <v>13.953488372093023</v>
      </c>
      <c r="J9" s="490">
        <f t="shared" si="2"/>
        <v>111.62790697674419</v>
      </c>
    </row>
    <row r="10" spans="1:10" ht="24.95" customHeight="1">
      <c r="A10" s="488">
        <v>8</v>
      </c>
      <c r="B10" s="487" t="s">
        <v>723</v>
      </c>
      <c r="C10" s="488" t="s">
        <v>721</v>
      </c>
      <c r="D10" s="487" t="s">
        <v>723</v>
      </c>
      <c r="E10" s="488" t="s">
        <v>722</v>
      </c>
      <c r="F10" s="494">
        <v>74</v>
      </c>
      <c r="G10" s="495">
        <f t="shared" si="0"/>
        <v>1.2333333333333334</v>
      </c>
      <c r="H10" s="494"/>
      <c r="I10" s="495">
        <f t="shared" si="1"/>
        <v>48.648648648648646</v>
      </c>
      <c r="J10" s="495">
        <f t="shared" si="2"/>
        <v>389.18918918918916</v>
      </c>
    </row>
    <row r="11" spans="1:10" ht="24.95" customHeight="1">
      <c r="A11" s="488">
        <v>9</v>
      </c>
      <c r="B11" s="487" t="s">
        <v>724</v>
      </c>
      <c r="C11" s="488" t="s">
        <v>725</v>
      </c>
      <c r="D11" s="487" t="s">
        <v>726</v>
      </c>
      <c r="E11" s="488" t="s">
        <v>722</v>
      </c>
      <c r="F11" s="494">
        <v>179</v>
      </c>
      <c r="G11" s="495">
        <f t="shared" si="0"/>
        <v>2.9833333333333334</v>
      </c>
      <c r="H11" s="494"/>
      <c r="I11" s="495">
        <f t="shared" si="1"/>
        <v>20.11173184357542</v>
      </c>
      <c r="J11" s="495">
        <f t="shared" si="2"/>
        <v>160.89385474860336</v>
      </c>
    </row>
    <row r="12" spans="1:10" ht="24.95" customHeight="1">
      <c r="A12" s="485">
        <v>10</v>
      </c>
      <c r="B12" s="486" t="s">
        <v>727</v>
      </c>
      <c r="C12" s="485" t="s">
        <v>711</v>
      </c>
      <c r="D12" s="487" t="s">
        <v>728</v>
      </c>
      <c r="E12" s="488">
        <v>1</v>
      </c>
      <c r="F12" s="489">
        <v>23</v>
      </c>
      <c r="G12" s="490">
        <f t="shared" si="0"/>
        <v>0.38333333333333336</v>
      </c>
      <c r="H12" s="485"/>
      <c r="I12" s="490">
        <f t="shared" si="1"/>
        <v>156.52173913043478</v>
      </c>
      <c r="J12" s="490">
        <f t="shared" si="2"/>
        <v>1252.1739130434783</v>
      </c>
    </row>
    <row r="13" spans="1:10" ht="24.95" customHeight="1">
      <c r="A13" s="485">
        <v>11</v>
      </c>
      <c r="B13" s="486" t="s">
        <v>729</v>
      </c>
      <c r="C13" s="485" t="s">
        <v>725</v>
      </c>
      <c r="D13" s="487" t="s">
        <v>730</v>
      </c>
      <c r="E13" s="488" t="s">
        <v>722</v>
      </c>
      <c r="F13" s="489">
        <v>176</v>
      </c>
      <c r="G13" s="490">
        <f t="shared" si="0"/>
        <v>2.9333333333333331</v>
      </c>
      <c r="H13" s="489"/>
      <c r="I13" s="490">
        <f t="shared" si="1"/>
        <v>20.454545454545457</v>
      </c>
      <c r="J13" s="490">
        <f t="shared" si="2"/>
        <v>163.63636363636365</v>
      </c>
    </row>
    <row r="14" spans="1:10" ht="24.95" customHeight="1">
      <c r="A14" s="485">
        <v>12</v>
      </c>
      <c r="B14" s="486" t="s">
        <v>731</v>
      </c>
      <c r="C14" s="485" t="s">
        <v>725</v>
      </c>
      <c r="D14" s="487" t="s">
        <v>731</v>
      </c>
      <c r="E14" s="488">
        <v>1</v>
      </c>
      <c r="F14" s="489">
        <v>11</v>
      </c>
      <c r="G14" s="490">
        <f t="shared" si="0"/>
        <v>0.18333333333333332</v>
      </c>
      <c r="H14" s="485"/>
      <c r="I14" s="490">
        <f t="shared" si="1"/>
        <v>327.27272727272731</v>
      </c>
      <c r="J14" s="490">
        <f t="shared" si="2"/>
        <v>2618.1818181818185</v>
      </c>
    </row>
    <row r="15" spans="1:10" ht="24.95" customHeight="1">
      <c r="A15" s="485">
        <v>13</v>
      </c>
      <c r="B15" s="486" t="s">
        <v>732</v>
      </c>
      <c r="C15" s="485" t="s">
        <v>725</v>
      </c>
      <c r="D15" s="487" t="s">
        <v>732</v>
      </c>
      <c r="E15" s="488">
        <v>1</v>
      </c>
      <c r="F15" s="489">
        <v>11</v>
      </c>
      <c r="G15" s="490">
        <f t="shared" si="0"/>
        <v>0.18333333333333332</v>
      </c>
      <c r="H15" s="489"/>
      <c r="I15" s="490">
        <f t="shared" si="1"/>
        <v>327.27272727272731</v>
      </c>
      <c r="J15" s="490">
        <f t="shared" si="2"/>
        <v>2618.1818181818185</v>
      </c>
    </row>
    <row r="16" spans="1:10" ht="24.95" customHeight="1">
      <c r="A16" s="485">
        <v>14</v>
      </c>
      <c r="B16" s="486" t="s">
        <v>733</v>
      </c>
      <c r="C16" s="485" t="s">
        <v>725</v>
      </c>
      <c r="D16" s="487" t="s">
        <v>734</v>
      </c>
      <c r="E16" s="488">
        <v>1</v>
      </c>
      <c r="F16" s="489">
        <v>29</v>
      </c>
      <c r="G16" s="490">
        <f t="shared" si="0"/>
        <v>0.48333333333333334</v>
      </c>
      <c r="H16" s="489"/>
      <c r="I16" s="490">
        <f t="shared" si="1"/>
        <v>124.13793103448276</v>
      </c>
      <c r="J16" s="490">
        <f t="shared" si="2"/>
        <v>993.10344827586209</v>
      </c>
    </row>
    <row r="17" spans="1:10" ht="24.95" customHeight="1">
      <c r="A17" s="488">
        <v>15</v>
      </c>
      <c r="B17" s="487" t="s">
        <v>735</v>
      </c>
      <c r="C17" s="488" t="s">
        <v>725</v>
      </c>
      <c r="D17" s="487" t="s">
        <v>736</v>
      </c>
      <c r="E17" s="488">
        <v>3</v>
      </c>
      <c r="F17" s="494">
        <v>13</v>
      </c>
      <c r="G17" s="495">
        <f t="shared" si="0"/>
        <v>0.21666666666666667</v>
      </c>
      <c r="H17" s="494"/>
      <c r="I17" s="495">
        <f t="shared" si="1"/>
        <v>276.92307692307691</v>
      </c>
      <c r="J17" s="495">
        <f t="shared" si="2"/>
        <v>2215.3846153846152</v>
      </c>
    </row>
    <row r="18" spans="1:10" ht="24.95" customHeight="1">
      <c r="A18" s="488">
        <v>16</v>
      </c>
      <c r="B18" s="493" t="s">
        <v>737</v>
      </c>
      <c r="C18" s="488" t="s">
        <v>725</v>
      </c>
      <c r="D18" s="487" t="s">
        <v>737</v>
      </c>
      <c r="E18" s="488">
        <v>1</v>
      </c>
      <c r="F18" s="494">
        <v>78</v>
      </c>
      <c r="G18" s="495">
        <f t="shared" si="0"/>
        <v>1.3</v>
      </c>
      <c r="H18" s="494"/>
      <c r="I18" s="495">
        <f t="shared" si="1"/>
        <v>46.153846153846153</v>
      </c>
      <c r="J18" s="495">
        <f t="shared" si="2"/>
        <v>369.23076923076923</v>
      </c>
    </row>
    <row r="19" spans="1:10" ht="24.95" customHeight="1">
      <c r="A19" s="488">
        <v>17</v>
      </c>
      <c r="B19" s="493" t="s">
        <v>738</v>
      </c>
      <c r="C19" s="488" t="s">
        <v>738</v>
      </c>
      <c r="D19" s="487"/>
      <c r="E19" s="488" t="s">
        <v>722</v>
      </c>
      <c r="F19" s="487">
        <v>150</v>
      </c>
      <c r="G19" s="496">
        <f t="shared" si="0"/>
        <v>2.5</v>
      </c>
      <c r="H19" s="487"/>
      <c r="I19" s="487">
        <f t="shared" si="1"/>
        <v>24</v>
      </c>
      <c r="J19" s="487">
        <f t="shared" si="2"/>
        <v>192</v>
      </c>
    </row>
    <row r="20" spans="1:10" ht="15" customHeight="1" thickBot="1">
      <c r="A20" s="497"/>
      <c r="B20" s="498" t="s">
        <v>739</v>
      </c>
      <c r="C20" s="499" t="s">
        <v>740</v>
      </c>
      <c r="D20" s="500">
        <v>28800</v>
      </c>
      <c r="E20" s="501"/>
      <c r="F20" s="502">
        <f>SUM(F3:F19)</f>
        <v>1420.66</v>
      </c>
      <c r="G20" s="503">
        <f>SUM(G3:G19)</f>
        <v>23.677666666666667</v>
      </c>
      <c r="H20" s="498"/>
      <c r="I20" s="504">
        <f>J20/8</f>
        <v>2.5340334773978292</v>
      </c>
      <c r="J20" s="505">
        <f>D20/F20</f>
        <v>20.272267819182634</v>
      </c>
    </row>
    <row r="22" spans="1:10">
      <c r="F22" s="507"/>
    </row>
  </sheetData>
  <mergeCells count="1">
    <mergeCell ref="A1:J1"/>
  </mergeCells>
  <phoneticPr fontId="48" type="noConversion"/>
  <pageMargins left="0.15748031496062992" right="0.19685039370078741" top="0.74803149606299213" bottom="0.74803149606299213" header="0.31496062992125984" footer="0.31496062992125984"/>
  <pageSetup paperSize="9" scale="95" orientation="landscape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16"/>
  <sheetViews>
    <sheetView showGridLines="0" workbookViewId="0">
      <selection activeCell="J22" sqref="J22"/>
    </sheetView>
  </sheetViews>
  <sheetFormatPr defaultRowHeight="16.5"/>
  <cols>
    <col min="1" max="1" width="3.125" style="481" customWidth="1"/>
    <col min="2" max="2" width="31.375" style="481" customWidth="1"/>
    <col min="3" max="40" width="10.625" style="481" customWidth="1"/>
    <col min="41" max="16384" width="9" style="481"/>
  </cols>
  <sheetData>
    <row r="1" spans="2:41" ht="17.25" thickBot="1"/>
    <row r="2" spans="2:41">
      <c r="B2" s="1156" t="s">
        <v>741</v>
      </c>
      <c r="C2" s="1150" t="s">
        <v>742</v>
      </c>
      <c r="D2" s="1158"/>
      <c r="E2" s="1158"/>
      <c r="F2" s="1159"/>
      <c r="G2" s="1160" t="s">
        <v>743</v>
      </c>
      <c r="H2" s="1161"/>
      <c r="I2" s="1161"/>
      <c r="J2" s="1162"/>
      <c r="K2" s="1163" t="s">
        <v>744</v>
      </c>
      <c r="L2" s="1164"/>
      <c r="M2" s="1165"/>
      <c r="N2" s="1164" t="s">
        <v>745</v>
      </c>
      <c r="O2" s="1164"/>
      <c r="P2" s="1164"/>
      <c r="Q2" s="1164"/>
      <c r="R2" s="1164"/>
      <c r="S2" s="1164"/>
      <c r="T2" s="1164"/>
      <c r="U2" s="1164"/>
      <c r="V2" s="1164"/>
      <c r="W2" s="1164"/>
      <c r="X2" s="1164"/>
      <c r="Y2" s="1164"/>
      <c r="Z2" s="1164"/>
      <c r="AA2" s="1164"/>
      <c r="AB2" s="1164"/>
      <c r="AC2" s="1164"/>
      <c r="AD2" s="1164"/>
      <c r="AE2" s="1164"/>
      <c r="AF2" s="1164"/>
      <c r="AG2" s="1164"/>
      <c r="AH2" s="1164"/>
      <c r="AI2" s="1164"/>
      <c r="AJ2" s="1164"/>
      <c r="AK2" s="1164"/>
      <c r="AL2" s="1164"/>
      <c r="AM2" s="1164"/>
      <c r="AN2" s="1166"/>
      <c r="AO2" s="508" t="s">
        <v>746</v>
      </c>
    </row>
    <row r="3" spans="2:41" ht="17.25" thickBot="1">
      <c r="B3" s="1157"/>
      <c r="C3" s="509" t="s">
        <v>747</v>
      </c>
      <c r="D3" s="510" t="s">
        <v>748</v>
      </c>
      <c r="E3" s="510" t="s">
        <v>749</v>
      </c>
      <c r="F3" s="511" t="s">
        <v>750</v>
      </c>
      <c r="G3" s="512" t="s">
        <v>747</v>
      </c>
      <c r="H3" s="513" t="s">
        <v>748</v>
      </c>
      <c r="I3" s="513" t="s">
        <v>749</v>
      </c>
      <c r="J3" s="514" t="s">
        <v>750</v>
      </c>
      <c r="K3" s="515" t="s">
        <v>751</v>
      </c>
      <c r="L3" s="516" t="s">
        <v>1161</v>
      </c>
      <c r="M3" s="511"/>
      <c r="N3" s="517" t="s">
        <v>752</v>
      </c>
      <c r="O3" s="516" t="s">
        <v>753</v>
      </c>
      <c r="P3" s="516" t="s">
        <v>754</v>
      </c>
      <c r="Q3" s="516" t="s">
        <v>755</v>
      </c>
      <c r="R3" s="516" t="s">
        <v>756</v>
      </c>
      <c r="S3" s="516" t="s">
        <v>757</v>
      </c>
      <c r="T3" s="516" t="s">
        <v>758</v>
      </c>
      <c r="U3" s="516" t="s">
        <v>759</v>
      </c>
      <c r="V3" s="516" t="s">
        <v>760</v>
      </c>
      <c r="W3" s="516" t="s">
        <v>761</v>
      </c>
      <c r="X3" s="516" t="s">
        <v>762</v>
      </c>
      <c r="Y3" s="516" t="s">
        <v>763</v>
      </c>
      <c r="Z3" s="516" t="s">
        <v>764</v>
      </c>
      <c r="AA3" s="516" t="s">
        <v>765</v>
      </c>
      <c r="AB3" s="516" t="s">
        <v>766</v>
      </c>
      <c r="AC3" s="516" t="s">
        <v>767</v>
      </c>
      <c r="AD3" s="516" t="s">
        <v>768</v>
      </c>
      <c r="AE3" s="516" t="s">
        <v>769</v>
      </c>
      <c r="AF3" s="516" t="s">
        <v>770</v>
      </c>
      <c r="AG3" s="516" t="s">
        <v>771</v>
      </c>
      <c r="AH3" s="516" t="s">
        <v>772</v>
      </c>
      <c r="AI3" s="516" t="s">
        <v>773</v>
      </c>
      <c r="AJ3" s="516" t="s">
        <v>774</v>
      </c>
      <c r="AK3" s="516" t="s">
        <v>775</v>
      </c>
      <c r="AL3" s="516" t="s">
        <v>776</v>
      </c>
      <c r="AM3" s="516" t="s">
        <v>777</v>
      </c>
      <c r="AN3" s="516"/>
      <c r="AO3" s="518"/>
    </row>
    <row r="4" spans="2:41">
      <c r="B4" s="519" t="s">
        <v>778</v>
      </c>
      <c r="C4" s="520">
        <v>2.5</v>
      </c>
      <c r="D4" s="521">
        <v>2.1</v>
      </c>
      <c r="E4" s="521">
        <v>2.1</v>
      </c>
      <c r="F4" s="522">
        <v>2</v>
      </c>
      <c r="G4" s="523">
        <v>2.5</v>
      </c>
      <c r="H4" s="524">
        <v>2.1</v>
      </c>
      <c r="I4" s="524">
        <v>2.1</v>
      </c>
      <c r="J4" s="525">
        <v>2</v>
      </c>
      <c r="K4" s="526">
        <v>2.75</v>
      </c>
      <c r="L4" s="527"/>
      <c r="M4" s="522"/>
      <c r="N4" s="528">
        <v>19</v>
      </c>
      <c r="O4" s="529">
        <v>20</v>
      </c>
      <c r="P4" s="529">
        <v>20</v>
      </c>
      <c r="Q4" s="529">
        <v>20</v>
      </c>
      <c r="R4" s="529">
        <v>33</v>
      </c>
      <c r="S4" s="529">
        <v>33</v>
      </c>
      <c r="T4" s="529">
        <v>40</v>
      </c>
      <c r="U4" s="529">
        <v>40</v>
      </c>
      <c r="V4" s="529">
        <v>40</v>
      </c>
      <c r="W4" s="529">
        <v>33</v>
      </c>
      <c r="X4" s="529">
        <v>33</v>
      </c>
      <c r="Y4" s="529">
        <v>20</v>
      </c>
      <c r="Z4" s="529">
        <v>55</v>
      </c>
      <c r="AA4" s="529">
        <v>44</v>
      </c>
      <c r="AB4" s="529">
        <v>45</v>
      </c>
      <c r="AC4" s="529">
        <v>55</v>
      </c>
      <c r="AD4" s="529">
        <v>53</v>
      </c>
      <c r="AE4" s="529">
        <v>40</v>
      </c>
      <c r="AF4" s="529">
        <v>40</v>
      </c>
      <c r="AG4" s="529">
        <v>35</v>
      </c>
      <c r="AH4" s="529">
        <v>53</v>
      </c>
      <c r="AI4" s="529">
        <v>53</v>
      </c>
      <c r="AJ4" s="529">
        <v>53</v>
      </c>
      <c r="AK4" s="529">
        <v>53</v>
      </c>
      <c r="AL4" s="529">
        <v>53</v>
      </c>
      <c r="AM4" s="529">
        <v>53</v>
      </c>
      <c r="AN4" s="529"/>
      <c r="AO4" s="530"/>
    </row>
    <row r="5" spans="2:41">
      <c r="B5" s="519" t="s">
        <v>779</v>
      </c>
      <c r="C5" s="531"/>
      <c r="D5" s="532"/>
      <c r="E5" s="532"/>
      <c r="F5" s="533"/>
      <c r="G5" s="534"/>
      <c r="H5" s="535"/>
      <c r="I5" s="535"/>
      <c r="J5" s="536"/>
      <c r="K5" s="537"/>
      <c r="L5" s="538"/>
      <c r="M5" s="533"/>
      <c r="N5" s="539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38"/>
      <c r="AG5" s="538"/>
      <c r="AH5" s="538"/>
      <c r="AI5" s="538"/>
      <c r="AJ5" s="538"/>
      <c r="AK5" s="538"/>
      <c r="AL5" s="538"/>
      <c r="AM5" s="538"/>
      <c r="AN5" s="538"/>
      <c r="AO5" s="540"/>
    </row>
    <row r="6" spans="2:41" ht="17.25" thickBot="1">
      <c r="B6" s="541" t="s">
        <v>780</v>
      </c>
      <c r="C6" s="542">
        <f>C4*C5</f>
        <v>0</v>
      </c>
      <c r="D6" s="543">
        <f t="shared" ref="D6:AN6" si="0">D4*D5</f>
        <v>0</v>
      </c>
      <c r="E6" s="543">
        <f t="shared" si="0"/>
        <v>0</v>
      </c>
      <c r="F6" s="544">
        <f t="shared" si="0"/>
        <v>0</v>
      </c>
      <c r="G6" s="545">
        <f t="shared" si="0"/>
        <v>0</v>
      </c>
      <c r="H6" s="546">
        <f t="shared" si="0"/>
        <v>0</v>
      </c>
      <c r="I6" s="546">
        <f t="shared" si="0"/>
        <v>0</v>
      </c>
      <c r="J6" s="547">
        <f t="shared" si="0"/>
        <v>0</v>
      </c>
      <c r="K6" s="542">
        <f t="shared" si="0"/>
        <v>0</v>
      </c>
      <c r="L6" s="543">
        <f t="shared" si="0"/>
        <v>0</v>
      </c>
      <c r="M6" s="544">
        <f t="shared" si="0"/>
        <v>0</v>
      </c>
      <c r="N6" s="548">
        <f t="shared" si="0"/>
        <v>0</v>
      </c>
      <c r="O6" s="543">
        <f t="shared" si="0"/>
        <v>0</v>
      </c>
      <c r="P6" s="543">
        <f t="shared" si="0"/>
        <v>0</v>
      </c>
      <c r="Q6" s="543">
        <f t="shared" si="0"/>
        <v>0</v>
      </c>
      <c r="R6" s="543">
        <f t="shared" si="0"/>
        <v>0</v>
      </c>
      <c r="S6" s="543">
        <f t="shared" si="0"/>
        <v>0</v>
      </c>
      <c r="T6" s="543">
        <f t="shared" si="0"/>
        <v>0</v>
      </c>
      <c r="U6" s="543">
        <f t="shared" si="0"/>
        <v>0</v>
      </c>
      <c r="V6" s="543">
        <f t="shared" si="0"/>
        <v>0</v>
      </c>
      <c r="W6" s="543">
        <f t="shared" si="0"/>
        <v>0</v>
      </c>
      <c r="X6" s="543">
        <f t="shared" si="0"/>
        <v>0</v>
      </c>
      <c r="Y6" s="543">
        <f t="shared" si="0"/>
        <v>0</v>
      </c>
      <c r="Z6" s="543">
        <f t="shared" si="0"/>
        <v>0</v>
      </c>
      <c r="AA6" s="543">
        <f t="shared" si="0"/>
        <v>0</v>
      </c>
      <c r="AB6" s="543">
        <f t="shared" si="0"/>
        <v>0</v>
      </c>
      <c r="AC6" s="543">
        <f t="shared" si="0"/>
        <v>0</v>
      </c>
      <c r="AD6" s="543">
        <f t="shared" si="0"/>
        <v>0</v>
      </c>
      <c r="AE6" s="543">
        <f t="shared" si="0"/>
        <v>0</v>
      </c>
      <c r="AF6" s="543">
        <f t="shared" si="0"/>
        <v>0</v>
      </c>
      <c r="AG6" s="543">
        <f t="shared" si="0"/>
        <v>0</v>
      </c>
      <c r="AH6" s="543">
        <f t="shared" si="0"/>
        <v>0</v>
      </c>
      <c r="AI6" s="543">
        <f t="shared" si="0"/>
        <v>0</v>
      </c>
      <c r="AJ6" s="543">
        <f t="shared" si="0"/>
        <v>0</v>
      </c>
      <c r="AK6" s="543">
        <f t="shared" si="0"/>
        <v>0</v>
      </c>
      <c r="AL6" s="543">
        <f t="shared" si="0"/>
        <v>0</v>
      </c>
      <c r="AM6" s="543">
        <f t="shared" si="0"/>
        <v>0</v>
      </c>
      <c r="AN6" s="543">
        <f t="shared" si="0"/>
        <v>0</v>
      </c>
      <c r="AO6" s="518"/>
    </row>
    <row r="7" spans="2:41">
      <c r="B7" s="549" t="s">
        <v>781</v>
      </c>
      <c r="C7" s="550">
        <v>21</v>
      </c>
      <c r="D7" s="551">
        <v>21</v>
      </c>
      <c r="E7" s="551">
        <v>21</v>
      </c>
      <c r="F7" s="552">
        <v>21</v>
      </c>
      <c r="G7" s="553">
        <v>21</v>
      </c>
      <c r="H7" s="554">
        <v>21</v>
      </c>
      <c r="I7" s="554">
        <v>21</v>
      </c>
      <c r="J7" s="555">
        <v>21</v>
      </c>
      <c r="K7" s="550">
        <v>21</v>
      </c>
      <c r="L7" s="551">
        <v>21</v>
      </c>
      <c r="M7" s="552">
        <v>21</v>
      </c>
      <c r="N7" s="551">
        <v>21</v>
      </c>
      <c r="O7" s="551">
        <v>21</v>
      </c>
      <c r="P7" s="551">
        <v>21</v>
      </c>
      <c r="Q7" s="551">
        <v>21</v>
      </c>
      <c r="R7" s="551">
        <v>21</v>
      </c>
      <c r="S7" s="551">
        <v>21</v>
      </c>
      <c r="T7" s="551">
        <v>21</v>
      </c>
      <c r="U7" s="551">
        <v>21</v>
      </c>
      <c r="V7" s="551">
        <v>21</v>
      </c>
      <c r="W7" s="551">
        <v>21</v>
      </c>
      <c r="X7" s="551">
        <v>21</v>
      </c>
      <c r="Y7" s="551">
        <v>21</v>
      </c>
      <c r="Z7" s="551">
        <v>21</v>
      </c>
      <c r="AA7" s="551">
        <v>21</v>
      </c>
      <c r="AB7" s="551">
        <v>21</v>
      </c>
      <c r="AC7" s="551">
        <v>21</v>
      </c>
      <c r="AD7" s="551">
        <v>21</v>
      </c>
      <c r="AE7" s="551">
        <v>21</v>
      </c>
      <c r="AF7" s="551">
        <v>21</v>
      </c>
      <c r="AG7" s="551">
        <v>21</v>
      </c>
      <c r="AH7" s="551">
        <v>21</v>
      </c>
      <c r="AI7" s="551">
        <v>21</v>
      </c>
      <c r="AJ7" s="551">
        <v>21</v>
      </c>
      <c r="AK7" s="551">
        <v>21</v>
      </c>
      <c r="AL7" s="551">
        <v>21</v>
      </c>
      <c r="AM7" s="551">
        <v>21</v>
      </c>
      <c r="AN7" s="551">
        <v>21</v>
      </c>
      <c r="AO7" s="508" t="s">
        <v>746</v>
      </c>
    </row>
    <row r="8" spans="2:41" ht="17.25" thickBot="1">
      <c r="B8" s="556" t="s">
        <v>782</v>
      </c>
      <c r="C8" s="542">
        <f t="shared" ref="C8:AN8" si="1">C7*C6</f>
        <v>0</v>
      </c>
      <c r="D8" s="543">
        <f t="shared" si="1"/>
        <v>0</v>
      </c>
      <c r="E8" s="543">
        <f t="shared" si="1"/>
        <v>0</v>
      </c>
      <c r="F8" s="544">
        <f t="shared" si="1"/>
        <v>0</v>
      </c>
      <c r="G8" s="545">
        <f t="shared" si="1"/>
        <v>0</v>
      </c>
      <c r="H8" s="546">
        <f t="shared" si="1"/>
        <v>0</v>
      </c>
      <c r="I8" s="546">
        <f t="shared" si="1"/>
        <v>0</v>
      </c>
      <c r="J8" s="547">
        <f t="shared" si="1"/>
        <v>0</v>
      </c>
      <c r="K8" s="542">
        <f t="shared" si="1"/>
        <v>0</v>
      </c>
      <c r="L8" s="543">
        <f t="shared" si="1"/>
        <v>0</v>
      </c>
      <c r="M8" s="544">
        <f t="shared" si="1"/>
        <v>0</v>
      </c>
      <c r="N8" s="548">
        <f t="shared" si="1"/>
        <v>0</v>
      </c>
      <c r="O8" s="543">
        <f t="shared" si="1"/>
        <v>0</v>
      </c>
      <c r="P8" s="543">
        <f t="shared" si="1"/>
        <v>0</v>
      </c>
      <c r="Q8" s="543">
        <f t="shared" si="1"/>
        <v>0</v>
      </c>
      <c r="R8" s="543">
        <f t="shared" si="1"/>
        <v>0</v>
      </c>
      <c r="S8" s="543">
        <f t="shared" si="1"/>
        <v>0</v>
      </c>
      <c r="T8" s="543">
        <f t="shared" si="1"/>
        <v>0</v>
      </c>
      <c r="U8" s="543">
        <f t="shared" si="1"/>
        <v>0</v>
      </c>
      <c r="V8" s="543">
        <f t="shared" si="1"/>
        <v>0</v>
      </c>
      <c r="W8" s="543">
        <f t="shared" si="1"/>
        <v>0</v>
      </c>
      <c r="X8" s="543">
        <f t="shared" si="1"/>
        <v>0</v>
      </c>
      <c r="Y8" s="543">
        <f t="shared" si="1"/>
        <v>0</v>
      </c>
      <c r="Z8" s="543">
        <f t="shared" si="1"/>
        <v>0</v>
      </c>
      <c r="AA8" s="543">
        <f t="shared" si="1"/>
        <v>0</v>
      </c>
      <c r="AB8" s="543">
        <f t="shared" si="1"/>
        <v>0</v>
      </c>
      <c r="AC8" s="543">
        <f t="shared" si="1"/>
        <v>0</v>
      </c>
      <c r="AD8" s="543">
        <f t="shared" si="1"/>
        <v>0</v>
      </c>
      <c r="AE8" s="543">
        <f t="shared" si="1"/>
        <v>0</v>
      </c>
      <c r="AF8" s="543">
        <f t="shared" si="1"/>
        <v>0</v>
      </c>
      <c r="AG8" s="543">
        <f t="shared" si="1"/>
        <v>0</v>
      </c>
      <c r="AH8" s="543">
        <f t="shared" si="1"/>
        <v>0</v>
      </c>
      <c r="AI8" s="543">
        <f t="shared" si="1"/>
        <v>0</v>
      </c>
      <c r="AJ8" s="543">
        <f t="shared" si="1"/>
        <v>0</v>
      </c>
      <c r="AK8" s="543">
        <f t="shared" si="1"/>
        <v>0</v>
      </c>
      <c r="AL8" s="543">
        <f t="shared" si="1"/>
        <v>0</v>
      </c>
      <c r="AM8" s="543">
        <f t="shared" si="1"/>
        <v>0</v>
      </c>
      <c r="AN8" s="543">
        <f t="shared" si="1"/>
        <v>0</v>
      </c>
      <c r="AO8" s="518"/>
    </row>
    <row r="10" spans="2:41">
      <c r="B10" s="1167" t="s">
        <v>783</v>
      </c>
      <c r="C10" s="1167"/>
      <c r="D10" s="1167"/>
      <c r="E10" s="1167"/>
      <c r="F10" s="1167"/>
      <c r="G10" s="1167"/>
      <c r="H10" s="1167"/>
      <c r="I10" s="1167"/>
      <c r="J10" s="1167"/>
      <c r="K10" s="1167"/>
      <c r="L10" s="1167"/>
      <c r="M10" s="1167"/>
      <c r="N10" s="1167"/>
      <c r="O10" s="1167"/>
      <c r="P10" s="1167"/>
      <c r="Q10" s="1167"/>
      <c r="R10" s="1167"/>
      <c r="S10" s="1167"/>
      <c r="T10" s="1167"/>
      <c r="U10" s="1167"/>
      <c r="V10" s="1167"/>
      <c r="W10" s="1167"/>
      <c r="X10" s="1167"/>
      <c r="Y10" s="1167"/>
      <c r="Z10" s="1167"/>
      <c r="AA10" s="1167"/>
      <c r="AB10" s="1167"/>
      <c r="AC10" s="1167"/>
      <c r="AD10" s="1167"/>
      <c r="AE10" s="1167"/>
      <c r="AF10" s="1167"/>
      <c r="AG10" s="1167"/>
      <c r="AH10" s="1167"/>
      <c r="AI10" s="1167"/>
      <c r="AJ10" s="1167"/>
      <c r="AK10" s="1167"/>
      <c r="AL10" s="1167"/>
      <c r="AM10" s="1167"/>
      <c r="AN10" s="1167"/>
      <c r="AO10" s="1167"/>
    </row>
    <row r="11" spans="2:41" ht="17.25" thickBot="1">
      <c r="B11" s="557"/>
      <c r="C11" s="557"/>
      <c r="D11" s="557"/>
      <c r="E11" s="557"/>
      <c r="F11" s="557"/>
      <c r="G11" s="557"/>
      <c r="H11" s="557"/>
      <c r="I11" s="557"/>
      <c r="J11" s="557"/>
      <c r="K11" s="557"/>
      <c r="L11" s="557"/>
      <c r="M11" s="557"/>
      <c r="N11" s="557"/>
      <c r="O11" s="557"/>
      <c r="P11" s="557"/>
      <c r="Q11" s="557"/>
      <c r="R11" s="557"/>
      <c r="S11" s="557"/>
      <c r="T11" s="557"/>
      <c r="U11" s="557"/>
      <c r="V11" s="557"/>
      <c r="W11" s="557"/>
      <c r="X11" s="557"/>
      <c r="Y11" s="557"/>
      <c r="Z11" s="557"/>
      <c r="AA11" s="557"/>
      <c r="AB11" s="557"/>
      <c r="AC11" s="557"/>
      <c r="AD11" s="557"/>
      <c r="AE11" s="557"/>
      <c r="AF11" s="557"/>
      <c r="AG11" s="557"/>
      <c r="AH11" s="557"/>
      <c r="AI11" s="557"/>
      <c r="AJ11" s="557"/>
      <c r="AK11" s="557"/>
      <c r="AL11" s="557"/>
      <c r="AM11" s="557"/>
      <c r="AN11" s="557"/>
      <c r="AO11" s="557"/>
    </row>
    <row r="12" spans="2:41">
      <c r="B12" s="1150" t="s">
        <v>784</v>
      </c>
      <c r="C12" s="1152" t="s">
        <v>1160</v>
      </c>
      <c r="D12" s="1152"/>
      <c r="E12" s="1152"/>
      <c r="F12" s="1152"/>
      <c r="G12" s="1152"/>
      <c r="H12" s="1152"/>
      <c r="I12" s="1152"/>
      <c r="J12" s="1152"/>
      <c r="K12" s="1152"/>
      <c r="L12" s="1152"/>
      <c r="M12" s="1152"/>
      <c r="N12" s="1152"/>
      <c r="O12" s="1152"/>
      <c r="P12" s="1152"/>
      <c r="Q12" s="1152"/>
      <c r="R12" s="1152"/>
      <c r="S12" s="1152"/>
      <c r="T12" s="1152"/>
      <c r="U12" s="1152"/>
      <c r="V12" s="1152"/>
      <c r="W12" s="1152"/>
      <c r="X12" s="1152"/>
      <c r="Y12" s="1152"/>
      <c r="Z12" s="1152"/>
      <c r="AA12" s="1152"/>
      <c r="AB12" s="1152"/>
      <c r="AC12" s="1152"/>
      <c r="AD12" s="1152"/>
      <c r="AE12" s="1152"/>
      <c r="AF12" s="1152"/>
      <c r="AG12" s="1152"/>
      <c r="AH12" s="1152"/>
      <c r="AI12" s="1152"/>
      <c r="AJ12" s="1152"/>
      <c r="AK12" s="1152"/>
      <c r="AL12" s="1152"/>
      <c r="AM12" s="1152"/>
      <c r="AN12" s="1152"/>
      <c r="AO12" s="1153"/>
    </row>
    <row r="13" spans="2:41" ht="17.25" thickBot="1">
      <c r="B13" s="1151"/>
      <c r="C13" s="1154"/>
      <c r="D13" s="1154"/>
      <c r="E13" s="1154"/>
      <c r="F13" s="1154"/>
      <c r="G13" s="1154"/>
      <c r="H13" s="1154"/>
      <c r="I13" s="1154"/>
      <c r="J13" s="1154"/>
      <c r="K13" s="1154"/>
      <c r="L13" s="1154"/>
      <c r="M13" s="1154"/>
      <c r="N13" s="1154"/>
      <c r="O13" s="1154"/>
      <c r="P13" s="1154"/>
      <c r="Q13" s="1154"/>
      <c r="R13" s="1154"/>
      <c r="S13" s="1154"/>
      <c r="T13" s="1154"/>
      <c r="U13" s="1154"/>
      <c r="V13" s="1154"/>
      <c r="W13" s="1154"/>
      <c r="X13" s="1154"/>
      <c r="Y13" s="1154"/>
      <c r="Z13" s="1154"/>
      <c r="AA13" s="1154"/>
      <c r="AB13" s="1154"/>
      <c r="AC13" s="1154"/>
      <c r="AD13" s="1154"/>
      <c r="AE13" s="1154"/>
      <c r="AF13" s="1154"/>
      <c r="AG13" s="1154"/>
      <c r="AH13" s="1154"/>
      <c r="AI13" s="1154"/>
      <c r="AJ13" s="1154"/>
      <c r="AK13" s="1154"/>
      <c r="AL13" s="1154"/>
      <c r="AM13" s="1154"/>
      <c r="AN13" s="1154"/>
      <c r="AO13" s="1155"/>
    </row>
    <row r="16" spans="2:41">
      <c r="K16" s="558"/>
    </row>
  </sheetData>
  <mergeCells count="9">
    <mergeCell ref="B12:B13"/>
    <mergeCell ref="C12:AO12"/>
    <mergeCell ref="C13:AO13"/>
    <mergeCell ref="B2:B3"/>
    <mergeCell ref="C2:F2"/>
    <mergeCell ref="G2:J2"/>
    <mergeCell ref="K2:M2"/>
    <mergeCell ref="N2:AN2"/>
    <mergeCell ref="B10:AO10"/>
  </mergeCells>
  <phoneticPr fontId="4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rgb="FF0070C0"/>
  </sheetPr>
  <dimension ref="A1:BF280"/>
  <sheetViews>
    <sheetView showGridLines="0" tabSelected="1" zoomScale="120" zoomScaleNormal="12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K20" sqref="K20"/>
    </sheetView>
  </sheetViews>
  <sheetFormatPr defaultColWidth="9" defaultRowHeight="12"/>
  <cols>
    <col min="1" max="1" width="13.875" style="129" bestFit="1" customWidth="1"/>
    <col min="2" max="2" width="13.375" style="328" bestFit="1" customWidth="1"/>
    <col min="3" max="3" width="13.375" style="329" bestFit="1" customWidth="1"/>
    <col min="4" max="4" width="13.75" style="330" customWidth="1"/>
    <col min="5" max="5" width="11.125" style="330" bestFit="1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9" width="8.625" style="19" customWidth="1"/>
    <col min="30" max="30" width="43.25" style="20" bestFit="1" customWidth="1"/>
    <col min="31" max="31" width="33.75" style="20" customWidth="1"/>
    <col min="32" max="32" width="7.25" style="20" customWidth="1"/>
    <col min="33" max="33" width="13.375" style="20" hidden="1" customWidth="1"/>
    <col min="34" max="35" width="11.5" style="20" hidden="1" customWidth="1"/>
    <col min="36" max="36" width="8.375" style="20" hidden="1" customWidth="1"/>
    <col min="37" max="37" width="7.25" style="20" hidden="1" customWidth="1"/>
    <col min="38" max="38" width="13.375" style="20" hidden="1" customWidth="1"/>
    <col min="39" max="40" width="7.25" style="20" hidden="1" customWidth="1"/>
    <col min="41" max="41" width="14.375" style="20" hidden="1" customWidth="1"/>
    <col min="42" max="58" width="7.25" style="20" hidden="1" customWidth="1"/>
    <col min="59" max="59" width="7.25" style="20" customWidth="1"/>
    <col min="60" max="16384" width="9" style="20"/>
  </cols>
  <sheetData>
    <row r="1" spans="1:58" s="4" customFormat="1" ht="24" customHeight="1">
      <c r="A1" s="1208" t="s">
        <v>25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445"/>
      <c r="B3" s="444" t="s">
        <v>107</v>
      </c>
      <c r="C3" s="448">
        <f>H85</f>
        <v>548</v>
      </c>
      <c r="D3" s="1209" t="s">
        <v>43</v>
      </c>
      <c r="E3" s="1209"/>
      <c r="F3" s="55">
        <f>G85</f>
        <v>15</v>
      </c>
      <c r="G3" s="55"/>
      <c r="H3" s="49" t="s">
        <v>42</v>
      </c>
      <c r="I3" s="50">
        <f>IFERROR(F3*100/C3,"0")</f>
        <v>2.7372262773722627</v>
      </c>
      <c r="J3" s="465" t="s">
        <v>664</v>
      </c>
      <c r="K3" s="466">
        <f>가동율!AM5</f>
        <v>17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31.352941176470587</v>
      </c>
      <c r="Q3" s="623" t="s">
        <v>872</v>
      </c>
      <c r="R3" s="467">
        <f>P3/8</f>
        <v>3.9191176470588234</v>
      </c>
      <c r="S3" s="779" t="s">
        <v>1102</v>
      </c>
      <c r="T3" s="822">
        <f>가동율!AN5</f>
        <v>96.32352941176471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183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">
        <v>601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184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185"/>
      <c r="B6" s="1188"/>
      <c r="C6" s="1194"/>
      <c r="D6" s="1181"/>
      <c r="E6" s="1182"/>
      <c r="F6" s="1181"/>
      <c r="G6" s="1197"/>
      <c r="H6" s="1198"/>
      <c r="I6" s="1201"/>
      <c r="J6" s="279" t="str">
        <f>불량유형!B2</f>
        <v>Dead</v>
      </c>
      <c r="K6" s="278" t="str">
        <f>불량유형!C2</f>
        <v>GC 200</v>
      </c>
      <c r="L6" s="278" t="str">
        <f>불량유형!D2</f>
        <v>LED</v>
      </c>
      <c r="M6" s="278" t="str">
        <f>불량유형!E2</f>
        <v>Noise</v>
      </c>
      <c r="N6" s="278" t="str">
        <f>불량유형!F2</f>
        <v>Straightness</v>
      </c>
      <c r="O6" s="278" t="str">
        <f>불량유형!G2</f>
        <v>Speed</v>
      </c>
      <c r="P6" s="278" t="str">
        <f>불량유형!H2</f>
        <v>Chattering</v>
      </c>
      <c r="Q6" s="278" t="str">
        <f>불량유형!I2</f>
        <v>Bounding</v>
      </c>
      <c r="R6" s="278" t="str">
        <f>불량유형!J2</f>
        <v>Over 
Current</v>
      </c>
      <c r="S6" s="278" t="str">
        <f>불량유형!K2</f>
        <v>IO Dead</v>
      </c>
      <c r="T6" s="278" t="str">
        <f>불량유형!L2</f>
        <v>Stroke</v>
      </c>
      <c r="U6" s="278" t="str">
        <f>불량유형!M2</f>
        <v>Slip</v>
      </c>
      <c r="V6" s="280" t="str">
        <f>불량유형!N2</f>
        <v>Jitter</v>
      </c>
      <c r="W6" s="281" t="str">
        <f>불량유형!O2</f>
        <v>CH Dead</v>
      </c>
      <c r="X6" s="278" t="str">
        <f>불량유형!P2</f>
        <v>Screw missing</v>
      </c>
      <c r="Y6" s="278" t="str">
        <f>불량유형!Q2</f>
        <v>MP</v>
      </c>
      <c r="Z6" s="278" t="str">
        <f>불량유형!R2</f>
        <v>S/C</v>
      </c>
      <c r="AA6" s="278" t="str">
        <f>불량유형!S2</f>
        <v>Gap</v>
      </c>
      <c r="AB6" s="280" t="str">
        <f>불량유형!T2</f>
        <v>ETC</v>
      </c>
      <c r="AC6" s="1191"/>
      <c r="AD6" s="1178"/>
      <c r="AE6" s="1175"/>
    </row>
    <row r="7" spans="1:58" s="9" customFormat="1" ht="24">
      <c r="A7" s="170">
        <v>45659</v>
      </c>
      <c r="B7" s="172" t="s">
        <v>605</v>
      </c>
      <c r="C7" s="228" t="s">
        <v>606</v>
      </c>
      <c r="D7" s="228" t="s">
        <v>522</v>
      </c>
      <c r="E7" s="317" t="s">
        <v>607</v>
      </c>
      <c r="F7" s="226" t="s">
        <v>608</v>
      </c>
      <c r="G7" s="920">
        <f t="shared" ref="G7:G32" si="0">SUM(J7:AB7)</f>
        <v>0</v>
      </c>
      <c r="H7" s="43">
        <f t="shared" ref="H7:H38" si="1">AC7+G7</f>
        <v>50</v>
      </c>
      <c r="I7" s="922">
        <f t="shared" ref="I7:I70" si="2">IFERROR(G7/H7,"0")</f>
        <v>0</v>
      </c>
      <c r="J7" s="398"/>
      <c r="K7" s="224"/>
      <c r="L7" s="224"/>
      <c r="M7" s="224"/>
      <c r="N7" s="224"/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83"/>
      <c r="AC7" s="224">
        <v>50</v>
      </c>
      <c r="AD7" s="283" t="s">
        <v>611</v>
      </c>
      <c r="AE7" s="284"/>
      <c r="AG7" s="44" t="s">
        <v>108</v>
      </c>
      <c r="AH7" s="783" t="s">
        <v>194</v>
      </c>
      <c r="AI7" s="783" t="s">
        <v>195</v>
      </c>
      <c r="AJ7" s="783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24">
      <c r="A8" s="1210">
        <v>45663</v>
      </c>
      <c r="B8" s="171" t="s">
        <v>605</v>
      </c>
      <c r="C8" s="227" t="s">
        <v>609</v>
      </c>
      <c r="D8" s="318" t="s">
        <v>610</v>
      </c>
      <c r="E8" s="319" t="s">
        <v>607</v>
      </c>
      <c r="F8" s="213" t="s">
        <v>608</v>
      </c>
      <c r="G8" s="921">
        <f t="shared" si="0"/>
        <v>0</v>
      </c>
      <c r="H8" s="43">
        <f t="shared" si="1"/>
        <v>50</v>
      </c>
      <c r="I8" s="922">
        <f t="shared" si="2"/>
        <v>0</v>
      </c>
      <c r="J8" s="214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  <c r="Y8" s="212"/>
      <c r="Z8" s="212"/>
      <c r="AA8" s="212"/>
      <c r="AB8" s="282"/>
      <c r="AC8" s="212">
        <v>50</v>
      </c>
      <c r="AD8" s="282" t="s">
        <v>611</v>
      </c>
      <c r="AE8" s="285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24">
      <c r="A9" s="1212"/>
      <c r="B9" s="171" t="s">
        <v>605</v>
      </c>
      <c r="C9" s="227" t="s">
        <v>609</v>
      </c>
      <c r="D9" s="318" t="s">
        <v>364</v>
      </c>
      <c r="E9" s="319" t="s">
        <v>612</v>
      </c>
      <c r="F9" s="213" t="s">
        <v>608</v>
      </c>
      <c r="G9" s="921">
        <f t="shared" si="0"/>
        <v>0</v>
      </c>
      <c r="H9" s="43">
        <f t="shared" si="1"/>
        <v>30</v>
      </c>
      <c r="I9" s="922">
        <f t="shared" si="2"/>
        <v>0</v>
      </c>
      <c r="J9" s="214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82"/>
      <c r="AC9" s="212">
        <v>30</v>
      </c>
      <c r="AD9" s="282" t="s">
        <v>613</v>
      </c>
      <c r="AE9" s="285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24">
      <c r="A10" s="1210">
        <v>45664</v>
      </c>
      <c r="B10" s="171" t="s">
        <v>605</v>
      </c>
      <c r="C10" s="227" t="s">
        <v>609</v>
      </c>
      <c r="D10" s="318" t="s">
        <v>364</v>
      </c>
      <c r="E10" s="319" t="s">
        <v>612</v>
      </c>
      <c r="F10" s="213" t="s">
        <v>608</v>
      </c>
      <c r="G10" s="921">
        <f t="shared" si="0"/>
        <v>0</v>
      </c>
      <c r="H10" s="43">
        <f t="shared" si="1"/>
        <v>20</v>
      </c>
      <c r="I10" s="922">
        <f t="shared" si="2"/>
        <v>0</v>
      </c>
      <c r="J10" s="214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82"/>
      <c r="AC10" s="212">
        <v>20</v>
      </c>
      <c r="AD10" s="282" t="s">
        <v>613</v>
      </c>
      <c r="AE10" s="285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1"/>
      <c r="B11" s="171" t="s">
        <v>614</v>
      </c>
      <c r="C11" s="227" t="s">
        <v>615</v>
      </c>
      <c r="D11" s="318" t="s">
        <v>616</v>
      </c>
      <c r="E11" s="319" t="s">
        <v>617</v>
      </c>
      <c r="F11" s="213" t="s">
        <v>608</v>
      </c>
      <c r="G11" s="921">
        <f t="shared" si="0"/>
        <v>0</v>
      </c>
      <c r="H11" s="43">
        <f t="shared" si="1"/>
        <v>20</v>
      </c>
      <c r="I11" s="922">
        <f t="shared" si="2"/>
        <v>0</v>
      </c>
      <c r="J11" s="214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82"/>
      <c r="AC11" s="212">
        <v>20</v>
      </c>
      <c r="AD11" s="282"/>
      <c r="AE11" s="285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171" t="s">
        <v>614</v>
      </c>
      <c r="C12" s="227" t="s">
        <v>618</v>
      </c>
      <c r="D12" s="318" t="s">
        <v>619</v>
      </c>
      <c r="E12" s="319" t="s">
        <v>620</v>
      </c>
      <c r="F12" s="213" t="s">
        <v>608</v>
      </c>
      <c r="G12" s="921">
        <f t="shared" si="0"/>
        <v>0</v>
      </c>
      <c r="H12" s="43">
        <f t="shared" si="1"/>
        <v>2</v>
      </c>
      <c r="I12" s="922">
        <f t="shared" si="2"/>
        <v>0</v>
      </c>
      <c r="J12" s="214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82"/>
      <c r="AC12" s="212">
        <v>2</v>
      </c>
      <c r="AD12" s="282"/>
      <c r="AE12" s="285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2"/>
      <c r="B13" s="171" t="s">
        <v>614</v>
      </c>
      <c r="C13" s="227" t="s">
        <v>618</v>
      </c>
      <c r="D13" s="318" t="s">
        <v>621</v>
      </c>
      <c r="E13" s="319" t="s">
        <v>622</v>
      </c>
      <c r="F13" s="213" t="s">
        <v>608</v>
      </c>
      <c r="G13" s="921">
        <f t="shared" si="0"/>
        <v>0</v>
      </c>
      <c r="H13" s="43">
        <f t="shared" si="1"/>
        <v>5</v>
      </c>
      <c r="I13" s="922">
        <f t="shared" si="2"/>
        <v>0</v>
      </c>
      <c r="J13" s="214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82"/>
      <c r="AC13" s="212">
        <v>5</v>
      </c>
      <c r="AD13" s="282"/>
      <c r="AE13" s="285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0">
        <v>45665</v>
      </c>
      <c r="B14" s="171" t="s">
        <v>614</v>
      </c>
      <c r="C14" s="227" t="s">
        <v>618</v>
      </c>
      <c r="D14" s="318" t="s">
        <v>619</v>
      </c>
      <c r="E14" s="384" t="s">
        <v>624</v>
      </c>
      <c r="F14" s="213" t="s">
        <v>608</v>
      </c>
      <c r="G14" s="921">
        <f t="shared" si="0"/>
        <v>0</v>
      </c>
      <c r="H14" s="43">
        <f t="shared" si="1"/>
        <v>20</v>
      </c>
      <c r="I14" s="922">
        <f t="shared" si="2"/>
        <v>0</v>
      </c>
      <c r="J14" s="214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82"/>
      <c r="AC14" s="212">
        <v>20</v>
      </c>
      <c r="AD14" s="282"/>
      <c r="AE14" s="285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1"/>
      <c r="B15" s="171" t="s">
        <v>614</v>
      </c>
      <c r="C15" s="227" t="s">
        <v>618</v>
      </c>
      <c r="D15" s="318" t="s">
        <v>621</v>
      </c>
      <c r="E15" s="384" t="s">
        <v>624</v>
      </c>
      <c r="F15" s="213" t="s">
        <v>608</v>
      </c>
      <c r="G15" s="921">
        <f t="shared" si="0"/>
        <v>1</v>
      </c>
      <c r="H15" s="43">
        <f t="shared" si="1"/>
        <v>21</v>
      </c>
      <c r="I15" s="922">
        <f t="shared" si="2"/>
        <v>4.7619047619047616E-2</v>
      </c>
      <c r="J15" s="214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>
        <v>1</v>
      </c>
      <c r="X15" s="212"/>
      <c r="Y15" s="212"/>
      <c r="Z15" s="212"/>
      <c r="AA15" s="212"/>
      <c r="AB15" s="282"/>
      <c r="AC15" s="212">
        <v>20</v>
      </c>
      <c r="AD15" s="282"/>
      <c r="AE15" s="285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171" t="s">
        <v>614</v>
      </c>
      <c r="C16" s="227" t="s">
        <v>618</v>
      </c>
      <c r="D16" s="318" t="s">
        <v>623</v>
      </c>
      <c r="E16" s="205" t="s">
        <v>624</v>
      </c>
      <c r="F16" s="213" t="s">
        <v>608</v>
      </c>
      <c r="G16" s="921">
        <f t="shared" si="0"/>
        <v>0</v>
      </c>
      <c r="H16" s="43">
        <f t="shared" si="1"/>
        <v>10</v>
      </c>
      <c r="I16" s="922">
        <f t="shared" si="2"/>
        <v>0</v>
      </c>
      <c r="J16" s="214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82"/>
      <c r="AC16" s="212">
        <v>10</v>
      </c>
      <c r="AD16" s="282"/>
      <c r="AE16" s="285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209">
        <v>45666</v>
      </c>
      <c r="B17" s="171" t="s">
        <v>614</v>
      </c>
      <c r="C17" s="227" t="s">
        <v>618</v>
      </c>
      <c r="D17" s="318" t="s">
        <v>625</v>
      </c>
      <c r="E17" s="201" t="s">
        <v>624</v>
      </c>
      <c r="F17" s="213" t="s">
        <v>608</v>
      </c>
      <c r="G17" s="921">
        <f t="shared" si="0"/>
        <v>0</v>
      </c>
      <c r="H17" s="43">
        <f t="shared" si="1"/>
        <v>15</v>
      </c>
      <c r="I17" s="922">
        <f t="shared" si="2"/>
        <v>0</v>
      </c>
      <c r="J17" s="214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82"/>
      <c r="AC17" s="212">
        <v>15</v>
      </c>
      <c r="AD17" s="282"/>
      <c r="AE17" s="285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0">
        <v>45667</v>
      </c>
      <c r="B18" s="171" t="s">
        <v>614</v>
      </c>
      <c r="C18" s="227" t="s">
        <v>618</v>
      </c>
      <c r="D18" s="318" t="s">
        <v>625</v>
      </c>
      <c r="E18" s="201" t="s">
        <v>626</v>
      </c>
      <c r="F18" s="213" t="s">
        <v>608</v>
      </c>
      <c r="G18" s="921">
        <f t="shared" si="0"/>
        <v>6</v>
      </c>
      <c r="H18" s="43">
        <f t="shared" si="1"/>
        <v>24</v>
      </c>
      <c r="I18" s="922">
        <f t="shared" si="2"/>
        <v>0.25</v>
      </c>
      <c r="J18" s="214"/>
      <c r="K18" s="212">
        <v>1</v>
      </c>
      <c r="L18" s="212"/>
      <c r="M18" s="212"/>
      <c r="N18" s="212"/>
      <c r="O18" s="212"/>
      <c r="P18" s="212"/>
      <c r="Q18" s="212"/>
      <c r="R18" s="212"/>
      <c r="S18" s="212"/>
      <c r="T18" s="212">
        <v>5</v>
      </c>
      <c r="U18" s="212"/>
      <c r="V18" s="212"/>
      <c r="W18" s="212"/>
      <c r="X18" s="212"/>
      <c r="Y18" s="212"/>
      <c r="Z18" s="212"/>
      <c r="AA18" s="212"/>
      <c r="AB18" s="282"/>
      <c r="AC18" s="212">
        <v>18</v>
      </c>
      <c r="AD18" s="282"/>
      <c r="AE18" s="285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2"/>
      <c r="B19" s="171" t="s">
        <v>614</v>
      </c>
      <c r="C19" s="227" t="s">
        <v>618</v>
      </c>
      <c r="D19" s="318" t="s">
        <v>627</v>
      </c>
      <c r="E19" s="201" t="s">
        <v>628</v>
      </c>
      <c r="F19" s="213" t="s">
        <v>608</v>
      </c>
      <c r="G19" s="921">
        <f t="shared" si="0"/>
        <v>1</v>
      </c>
      <c r="H19" s="43">
        <f t="shared" si="1"/>
        <v>10</v>
      </c>
      <c r="I19" s="922">
        <f t="shared" si="2"/>
        <v>0.1</v>
      </c>
      <c r="J19" s="214"/>
      <c r="K19" s="212"/>
      <c r="L19" s="212">
        <v>1</v>
      </c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82"/>
      <c r="AC19" s="212">
        <v>9</v>
      </c>
      <c r="AD19" s="282"/>
      <c r="AE19" s="285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0">
        <v>45670</v>
      </c>
      <c r="B20" s="171" t="s">
        <v>614</v>
      </c>
      <c r="C20" s="227" t="s">
        <v>618</v>
      </c>
      <c r="D20" s="318" t="s">
        <v>621</v>
      </c>
      <c r="E20" s="201" t="s">
        <v>629</v>
      </c>
      <c r="F20" s="213" t="s">
        <v>608</v>
      </c>
      <c r="G20" s="921">
        <f t="shared" si="0"/>
        <v>0</v>
      </c>
      <c r="H20" s="43">
        <f t="shared" si="1"/>
        <v>1</v>
      </c>
      <c r="I20" s="922">
        <f t="shared" si="2"/>
        <v>0</v>
      </c>
      <c r="J20" s="214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82"/>
      <c r="AC20" s="212">
        <v>1</v>
      </c>
      <c r="AD20" s="282"/>
      <c r="AE20" s="285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1"/>
      <c r="B21" s="171" t="s">
        <v>614</v>
      </c>
      <c r="C21" s="227" t="s">
        <v>618</v>
      </c>
      <c r="D21" s="318" t="s">
        <v>625</v>
      </c>
      <c r="E21" s="201" t="s">
        <v>626</v>
      </c>
      <c r="F21" s="213" t="s">
        <v>608</v>
      </c>
      <c r="G21" s="921">
        <f t="shared" si="0"/>
        <v>0</v>
      </c>
      <c r="H21" s="43">
        <f t="shared" si="1"/>
        <v>2</v>
      </c>
      <c r="I21" s="922">
        <f t="shared" si="2"/>
        <v>0</v>
      </c>
      <c r="J21" s="214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82"/>
      <c r="AC21" s="212">
        <v>2</v>
      </c>
      <c r="AD21" s="282"/>
      <c r="AE21" s="285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2"/>
      <c r="B22" s="171" t="s">
        <v>614</v>
      </c>
      <c r="C22" s="227" t="s">
        <v>618</v>
      </c>
      <c r="D22" s="318" t="s">
        <v>627</v>
      </c>
      <c r="E22" s="199" t="s">
        <v>628</v>
      </c>
      <c r="F22" s="213" t="s">
        <v>608</v>
      </c>
      <c r="G22" s="921">
        <f t="shared" si="0"/>
        <v>0</v>
      </c>
      <c r="H22" s="43">
        <f t="shared" si="1"/>
        <v>1</v>
      </c>
      <c r="I22" s="922">
        <f t="shared" si="2"/>
        <v>0</v>
      </c>
      <c r="J22" s="214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82"/>
      <c r="AC22" s="212">
        <v>1</v>
      </c>
      <c r="AD22" s="282"/>
      <c r="AE22" s="285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0">
        <v>45671</v>
      </c>
      <c r="B23" s="171" t="s">
        <v>614</v>
      </c>
      <c r="C23" s="227" t="s">
        <v>618</v>
      </c>
      <c r="D23" s="318" t="s">
        <v>630</v>
      </c>
      <c r="E23" s="201" t="s">
        <v>631</v>
      </c>
      <c r="F23" s="213" t="s">
        <v>608</v>
      </c>
      <c r="G23" s="921">
        <f t="shared" si="0"/>
        <v>0</v>
      </c>
      <c r="H23" s="43">
        <f>AC23+G23</f>
        <v>10</v>
      </c>
      <c r="I23" s="922">
        <f t="shared" si="2"/>
        <v>0</v>
      </c>
      <c r="J23" s="214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82"/>
      <c r="AC23" s="212">
        <v>10</v>
      </c>
      <c r="AD23" s="282"/>
      <c r="AE23" s="285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1"/>
      <c r="B24" s="171" t="s">
        <v>614</v>
      </c>
      <c r="C24" s="227" t="s">
        <v>618</v>
      </c>
      <c r="D24" s="318" t="s">
        <v>621</v>
      </c>
      <c r="E24" s="201" t="s">
        <v>631</v>
      </c>
      <c r="F24" s="213" t="s">
        <v>608</v>
      </c>
      <c r="G24" s="921">
        <f t="shared" si="0"/>
        <v>0</v>
      </c>
      <c r="H24" s="43">
        <f t="shared" si="1"/>
        <v>20</v>
      </c>
      <c r="I24" s="922">
        <f t="shared" si="2"/>
        <v>0</v>
      </c>
      <c r="J24" s="214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82"/>
      <c r="AC24" s="212">
        <v>20</v>
      </c>
      <c r="AD24" s="282"/>
      <c r="AE24" s="285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36">
      <c r="A25" s="1212"/>
      <c r="B25" s="171" t="s">
        <v>614</v>
      </c>
      <c r="C25" s="227" t="s">
        <v>606</v>
      </c>
      <c r="D25" s="318" t="s">
        <v>373</v>
      </c>
      <c r="E25" s="201" t="s">
        <v>632</v>
      </c>
      <c r="F25" s="213" t="s">
        <v>608</v>
      </c>
      <c r="G25" s="921">
        <f t="shared" si="0"/>
        <v>6</v>
      </c>
      <c r="H25" s="43">
        <f t="shared" si="1"/>
        <v>56</v>
      </c>
      <c r="I25" s="922">
        <f t="shared" si="2"/>
        <v>0.10714285714285714</v>
      </c>
      <c r="J25" s="214"/>
      <c r="K25" s="212"/>
      <c r="L25" s="212"/>
      <c r="M25" s="212"/>
      <c r="N25" s="212"/>
      <c r="O25" s="212"/>
      <c r="P25" s="212"/>
      <c r="Q25" s="212"/>
      <c r="R25" s="212">
        <v>6</v>
      </c>
      <c r="S25" s="212"/>
      <c r="T25" s="212"/>
      <c r="U25" s="212"/>
      <c r="V25" s="212"/>
      <c r="W25" s="212"/>
      <c r="X25" s="212"/>
      <c r="Y25" s="212"/>
      <c r="Z25" s="212"/>
      <c r="AA25" s="212"/>
      <c r="AB25" s="282"/>
      <c r="AC25" s="212">
        <v>50</v>
      </c>
      <c r="AD25" s="282" t="s">
        <v>633</v>
      </c>
      <c r="AE25" s="285"/>
      <c r="AG25" s="788" t="s">
        <v>214</v>
      </c>
      <c r="AH25" s="749">
        <f t="shared" si="3"/>
        <v>100</v>
      </c>
      <c r="AI25" s="749">
        <f t="shared" si="4"/>
        <v>0</v>
      </c>
      <c r="AJ25" s="382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1210">
        <v>45672</v>
      </c>
      <c r="B26" s="171" t="s">
        <v>614</v>
      </c>
      <c r="C26" s="227" t="s">
        <v>618</v>
      </c>
      <c r="D26" s="318" t="s">
        <v>634</v>
      </c>
      <c r="E26" s="201" t="s">
        <v>631</v>
      </c>
      <c r="F26" s="213" t="s">
        <v>608</v>
      </c>
      <c r="G26" s="921">
        <f t="shared" si="0"/>
        <v>0</v>
      </c>
      <c r="H26" s="43">
        <f t="shared" si="1"/>
        <v>15</v>
      </c>
      <c r="I26" s="922">
        <f t="shared" si="2"/>
        <v>0</v>
      </c>
      <c r="J26" s="214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82"/>
      <c r="AC26" s="212">
        <v>15</v>
      </c>
      <c r="AD26" s="282"/>
      <c r="AE26" s="285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1"/>
      <c r="B27" s="171" t="s">
        <v>614</v>
      </c>
      <c r="C27" s="227" t="s">
        <v>618</v>
      </c>
      <c r="D27" s="318" t="s">
        <v>635</v>
      </c>
      <c r="E27" s="201" t="s">
        <v>636</v>
      </c>
      <c r="F27" s="213" t="s">
        <v>608</v>
      </c>
      <c r="G27" s="921">
        <f t="shared" si="0"/>
        <v>0</v>
      </c>
      <c r="H27" s="43">
        <f t="shared" si="1"/>
        <v>15</v>
      </c>
      <c r="I27" s="922">
        <f t="shared" si="2"/>
        <v>0</v>
      </c>
      <c r="J27" s="214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82"/>
      <c r="AC27" s="212">
        <v>15</v>
      </c>
      <c r="AD27" s="282"/>
      <c r="AE27" s="285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171" t="s">
        <v>614</v>
      </c>
      <c r="C28" s="227" t="s">
        <v>618</v>
      </c>
      <c r="D28" s="318" t="s">
        <v>637</v>
      </c>
      <c r="E28" s="201" t="s">
        <v>638</v>
      </c>
      <c r="F28" s="213" t="s">
        <v>608</v>
      </c>
      <c r="G28" s="921">
        <f t="shared" si="0"/>
        <v>0</v>
      </c>
      <c r="H28" s="43">
        <f t="shared" si="1"/>
        <v>10</v>
      </c>
      <c r="I28" s="922">
        <f t="shared" si="2"/>
        <v>0</v>
      </c>
      <c r="J28" s="214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82"/>
      <c r="AC28" s="212">
        <v>10</v>
      </c>
      <c r="AD28" s="282"/>
      <c r="AE28" s="285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10">
        <v>45673</v>
      </c>
      <c r="B29" s="171" t="s">
        <v>614</v>
      </c>
      <c r="C29" s="227" t="s">
        <v>618</v>
      </c>
      <c r="D29" s="318" t="s">
        <v>639</v>
      </c>
      <c r="E29" s="173" t="s">
        <v>640</v>
      </c>
      <c r="F29" s="213" t="s">
        <v>608</v>
      </c>
      <c r="G29" s="921">
        <f t="shared" si="0"/>
        <v>0</v>
      </c>
      <c r="H29" s="43">
        <f t="shared" si="1"/>
        <v>10</v>
      </c>
      <c r="I29" s="922">
        <f t="shared" si="2"/>
        <v>0</v>
      </c>
      <c r="J29" s="214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82"/>
      <c r="AC29" s="212">
        <v>10</v>
      </c>
      <c r="AD29" s="282"/>
      <c r="AE29" s="285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1211"/>
      <c r="B30" s="171" t="s">
        <v>614</v>
      </c>
      <c r="C30" s="227" t="s">
        <v>618</v>
      </c>
      <c r="D30" s="318" t="s">
        <v>641</v>
      </c>
      <c r="E30" s="173" t="s">
        <v>642</v>
      </c>
      <c r="F30" s="213" t="s">
        <v>608</v>
      </c>
      <c r="G30" s="921">
        <f t="shared" si="0"/>
        <v>0</v>
      </c>
      <c r="H30" s="43">
        <f t="shared" si="1"/>
        <v>5</v>
      </c>
      <c r="I30" s="922">
        <f t="shared" si="2"/>
        <v>0</v>
      </c>
      <c r="J30" s="214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82"/>
      <c r="AC30" s="212">
        <v>5</v>
      </c>
      <c r="AD30" s="282"/>
      <c r="AE30" s="285"/>
      <c r="AG30" s="788" t="s">
        <v>217</v>
      </c>
      <c r="AH30" s="749">
        <f t="shared" si="3"/>
        <v>50</v>
      </c>
      <c r="AI30" s="749">
        <f t="shared" si="4"/>
        <v>0</v>
      </c>
      <c r="AJ30" s="382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11"/>
      <c r="B31" s="171" t="s">
        <v>614</v>
      </c>
      <c r="C31" s="227" t="s">
        <v>618</v>
      </c>
      <c r="D31" s="318" t="s">
        <v>554</v>
      </c>
      <c r="E31" s="201" t="s">
        <v>642</v>
      </c>
      <c r="F31" s="213" t="s">
        <v>608</v>
      </c>
      <c r="G31" s="921">
        <f t="shared" si="0"/>
        <v>0</v>
      </c>
      <c r="H31" s="43">
        <f t="shared" si="1"/>
        <v>10</v>
      </c>
      <c r="I31" s="922">
        <f t="shared" si="2"/>
        <v>0</v>
      </c>
      <c r="J31" s="214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82"/>
      <c r="AC31" s="212">
        <v>10</v>
      </c>
      <c r="AD31" s="282"/>
      <c r="AE31" s="285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12"/>
      <c r="B32" s="171" t="s">
        <v>614</v>
      </c>
      <c r="C32" s="227" t="s">
        <v>618</v>
      </c>
      <c r="D32" s="318" t="s">
        <v>555</v>
      </c>
      <c r="E32" s="173" t="s">
        <v>642</v>
      </c>
      <c r="F32" s="213" t="s">
        <v>608</v>
      </c>
      <c r="G32" s="921">
        <f t="shared" si="0"/>
        <v>0</v>
      </c>
      <c r="H32" s="43">
        <f t="shared" si="1"/>
        <v>10</v>
      </c>
      <c r="I32" s="922">
        <f t="shared" si="2"/>
        <v>0</v>
      </c>
      <c r="J32" s="214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82"/>
      <c r="AC32" s="212">
        <v>10</v>
      </c>
      <c r="AD32" s="282"/>
      <c r="AE32" s="285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09">
        <v>45674</v>
      </c>
      <c r="B33" s="171" t="s">
        <v>614</v>
      </c>
      <c r="C33" s="227" t="s">
        <v>618</v>
      </c>
      <c r="D33" s="318" t="s">
        <v>646</v>
      </c>
      <c r="E33" s="173" t="s">
        <v>647</v>
      </c>
      <c r="F33" s="213" t="s">
        <v>608</v>
      </c>
      <c r="G33" s="921">
        <f t="shared" ref="G33:G64" si="26">SUM(J33:AA33)</f>
        <v>0</v>
      </c>
      <c r="H33" s="43">
        <f t="shared" si="1"/>
        <v>6</v>
      </c>
      <c r="I33" s="922">
        <f t="shared" si="2"/>
        <v>0</v>
      </c>
      <c r="J33" s="214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82"/>
      <c r="AC33" s="212">
        <v>6</v>
      </c>
      <c r="AD33" s="282"/>
      <c r="AE33" s="285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10">
        <v>45677</v>
      </c>
      <c r="B34" s="171" t="s">
        <v>614</v>
      </c>
      <c r="C34" s="227" t="s">
        <v>618</v>
      </c>
      <c r="D34" s="318" t="s">
        <v>641</v>
      </c>
      <c r="E34" s="173" t="s">
        <v>647</v>
      </c>
      <c r="F34" s="213" t="s">
        <v>608</v>
      </c>
      <c r="G34" s="921">
        <f t="shared" si="26"/>
        <v>0</v>
      </c>
      <c r="H34" s="43">
        <f t="shared" si="1"/>
        <v>25</v>
      </c>
      <c r="I34" s="922">
        <f t="shared" si="2"/>
        <v>0</v>
      </c>
      <c r="J34" s="214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82"/>
      <c r="AC34" s="212">
        <v>25</v>
      </c>
      <c r="AD34" s="282"/>
      <c r="AE34" s="285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11"/>
      <c r="B35" s="171" t="s">
        <v>614</v>
      </c>
      <c r="C35" s="227" t="s">
        <v>618</v>
      </c>
      <c r="D35" s="318" t="s">
        <v>648</v>
      </c>
      <c r="E35" s="201" t="s">
        <v>647</v>
      </c>
      <c r="F35" s="213" t="s">
        <v>608</v>
      </c>
      <c r="G35" s="921">
        <f t="shared" si="26"/>
        <v>0</v>
      </c>
      <c r="H35" s="43">
        <f t="shared" si="1"/>
        <v>30</v>
      </c>
      <c r="I35" s="922">
        <f t="shared" si="2"/>
        <v>0</v>
      </c>
      <c r="J35" s="214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82"/>
      <c r="AC35" s="212">
        <v>30</v>
      </c>
      <c r="AD35" s="282"/>
      <c r="AE35" s="285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12"/>
      <c r="B36" s="171" t="s">
        <v>614</v>
      </c>
      <c r="C36" s="227" t="s">
        <v>618</v>
      </c>
      <c r="D36" s="318" t="s">
        <v>649</v>
      </c>
      <c r="E36" s="201" t="s">
        <v>650</v>
      </c>
      <c r="F36" s="213" t="s">
        <v>608</v>
      </c>
      <c r="G36" s="921">
        <f t="shared" si="26"/>
        <v>0</v>
      </c>
      <c r="H36" s="43">
        <f t="shared" si="1"/>
        <v>14</v>
      </c>
      <c r="I36" s="922">
        <f t="shared" si="2"/>
        <v>0</v>
      </c>
      <c r="J36" s="214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>
        <v>1</v>
      </c>
      <c r="AC36" s="212">
        <v>14</v>
      </c>
      <c r="AD36" s="282"/>
      <c r="AE36" s="285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09">
        <v>45678</v>
      </c>
      <c r="B37" s="171" t="s">
        <v>614</v>
      </c>
      <c r="C37" s="227" t="s">
        <v>618</v>
      </c>
      <c r="D37" s="318" t="s">
        <v>651</v>
      </c>
      <c r="E37" s="201" t="s">
        <v>652</v>
      </c>
      <c r="F37" s="213" t="s">
        <v>608</v>
      </c>
      <c r="G37" s="921">
        <f t="shared" si="26"/>
        <v>1</v>
      </c>
      <c r="H37" s="43">
        <f t="shared" si="1"/>
        <v>15</v>
      </c>
      <c r="I37" s="922">
        <f t="shared" si="2"/>
        <v>6.6666666666666666E-2</v>
      </c>
      <c r="J37" s="214"/>
      <c r="K37" s="212"/>
      <c r="L37" s="212"/>
      <c r="M37" s="212"/>
      <c r="N37" s="212"/>
      <c r="O37" s="212"/>
      <c r="P37" s="212"/>
      <c r="Q37" s="212"/>
      <c r="R37" s="212"/>
      <c r="S37" s="212"/>
      <c r="T37" s="212">
        <v>1</v>
      </c>
      <c r="U37" s="212"/>
      <c r="V37" s="212"/>
      <c r="W37" s="212"/>
      <c r="X37" s="212"/>
      <c r="Y37" s="212"/>
      <c r="Z37" s="212"/>
      <c r="AA37" s="212"/>
      <c r="AB37" s="282"/>
      <c r="AC37" s="212">
        <v>14</v>
      </c>
      <c r="AD37" s="282"/>
      <c r="AE37" s="285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214">
        <v>45679</v>
      </c>
      <c r="B38" s="171" t="s">
        <v>614</v>
      </c>
      <c r="C38" s="227" t="s">
        <v>618</v>
      </c>
      <c r="D38" s="318" t="s">
        <v>653</v>
      </c>
      <c r="E38" s="201" t="s">
        <v>652</v>
      </c>
      <c r="F38" s="213" t="s">
        <v>608</v>
      </c>
      <c r="G38" s="921">
        <f t="shared" si="26"/>
        <v>0</v>
      </c>
      <c r="H38" s="43">
        <f t="shared" si="1"/>
        <v>15</v>
      </c>
      <c r="I38" s="922">
        <f t="shared" si="2"/>
        <v>0</v>
      </c>
      <c r="J38" s="214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  <c r="Y38" s="212"/>
      <c r="Z38" s="212"/>
      <c r="AA38" s="212"/>
      <c r="AB38" s="282"/>
      <c r="AC38" s="212">
        <v>15</v>
      </c>
      <c r="AD38" s="282"/>
      <c r="AE38" s="285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215"/>
      <c r="B39" s="171" t="s">
        <v>614</v>
      </c>
      <c r="C39" s="227" t="s">
        <v>618</v>
      </c>
      <c r="D39" s="318" t="s">
        <v>654</v>
      </c>
      <c r="E39" s="201" t="s">
        <v>652</v>
      </c>
      <c r="F39" s="213" t="s">
        <v>608</v>
      </c>
      <c r="G39" s="921">
        <f t="shared" si="26"/>
        <v>0</v>
      </c>
      <c r="H39" s="43">
        <f t="shared" ref="H39:H70" si="27">AC39+G39</f>
        <v>1</v>
      </c>
      <c r="I39" s="922">
        <f t="shared" si="2"/>
        <v>0</v>
      </c>
      <c r="J39" s="214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  <c r="Y39" s="212"/>
      <c r="Z39" s="212"/>
      <c r="AA39" s="212"/>
      <c r="AB39" s="282"/>
      <c r="AC39" s="212">
        <v>1</v>
      </c>
      <c r="AD39" s="282"/>
      <c r="AE39" s="285"/>
      <c r="AG39" s="789" t="s">
        <v>306</v>
      </c>
      <c r="AH39" s="749">
        <f t="shared" ref="AH39:AH76" si="28">SUMIF($D$7:$D$84,AG39,$H$7:$H$84)</f>
        <v>0</v>
      </c>
      <c r="AI39" s="749">
        <f t="shared" ref="AI39:AI76" si="29">SUMIF($D$7:$D$84,AG39,$G$7:$G$84)</f>
        <v>0</v>
      </c>
      <c r="AJ39" s="382" t="str">
        <f t="shared" ref="AJ39:AJ76" si="30">IFERROR(AI39*100/AH39,"0")</f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53"/>
      <c r="B40" s="171"/>
      <c r="C40" s="227"/>
      <c r="D40" s="318"/>
      <c r="E40" s="201"/>
      <c r="F40" s="213"/>
      <c r="G40" s="921">
        <f t="shared" si="26"/>
        <v>0</v>
      </c>
      <c r="H40" s="43">
        <f t="shared" si="27"/>
        <v>0</v>
      </c>
      <c r="I40" s="922" t="str">
        <f t="shared" si="2"/>
        <v>0</v>
      </c>
      <c r="J40" s="214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  <c r="Y40" s="212"/>
      <c r="Z40" s="212"/>
      <c r="AA40" s="212"/>
      <c r="AB40" s="282"/>
      <c r="AC40" s="212"/>
      <c r="AD40" s="282"/>
      <c r="AE40" s="285"/>
      <c r="AG40" s="789" t="s">
        <v>543</v>
      </c>
      <c r="AH40" s="749">
        <f t="shared" si="28"/>
        <v>0</v>
      </c>
      <c r="AI40" s="749">
        <f t="shared" si="29"/>
        <v>0</v>
      </c>
      <c r="AJ40" s="382" t="str">
        <f t="shared" si="30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153"/>
      <c r="B41" s="171"/>
      <c r="C41" s="227"/>
      <c r="D41" s="318"/>
      <c r="E41" s="201"/>
      <c r="F41" s="213"/>
      <c r="G41" s="921">
        <f t="shared" si="26"/>
        <v>0</v>
      </c>
      <c r="H41" s="43">
        <f t="shared" si="27"/>
        <v>0</v>
      </c>
      <c r="I41" s="922" t="str">
        <f t="shared" si="2"/>
        <v>0</v>
      </c>
      <c r="J41" s="214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  <c r="Y41" s="212"/>
      <c r="Z41" s="212"/>
      <c r="AA41" s="212"/>
      <c r="AB41" s="282"/>
      <c r="AC41" s="212"/>
      <c r="AD41" s="282"/>
      <c r="AE41" s="285"/>
      <c r="AG41" s="789" t="s">
        <v>318</v>
      </c>
      <c r="AH41" s="749">
        <f t="shared" si="28"/>
        <v>0</v>
      </c>
      <c r="AI41" s="749">
        <f t="shared" si="29"/>
        <v>0</v>
      </c>
      <c r="AJ41" s="382" t="str">
        <f t="shared" si="30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153"/>
      <c r="B42" s="171"/>
      <c r="C42" s="227"/>
      <c r="D42" s="318"/>
      <c r="E42" s="201"/>
      <c r="F42" s="213"/>
      <c r="G42" s="921">
        <f t="shared" si="26"/>
        <v>0</v>
      </c>
      <c r="H42" s="43">
        <f t="shared" si="27"/>
        <v>0</v>
      </c>
      <c r="I42" s="922" t="str">
        <f t="shared" si="2"/>
        <v>0</v>
      </c>
      <c r="J42" s="214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  <c r="Y42" s="212"/>
      <c r="Z42" s="212"/>
      <c r="AA42" s="212"/>
      <c r="AB42" s="282"/>
      <c r="AC42" s="212"/>
      <c r="AD42" s="282"/>
      <c r="AE42" s="285"/>
      <c r="AG42" s="789" t="s">
        <v>319</v>
      </c>
      <c r="AH42" s="749">
        <f t="shared" si="28"/>
        <v>0</v>
      </c>
      <c r="AI42" s="749">
        <f t="shared" si="29"/>
        <v>0</v>
      </c>
      <c r="AJ42" s="382" t="str">
        <f t="shared" si="30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153"/>
      <c r="B43" s="171"/>
      <c r="C43" s="227"/>
      <c r="D43" s="318"/>
      <c r="E43" s="201"/>
      <c r="F43" s="213"/>
      <c r="G43" s="921">
        <f t="shared" si="26"/>
        <v>0</v>
      </c>
      <c r="H43" s="43">
        <f t="shared" si="27"/>
        <v>0</v>
      </c>
      <c r="I43" s="922" t="str">
        <f t="shared" si="2"/>
        <v>0</v>
      </c>
      <c r="J43" s="214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  <c r="Y43" s="212"/>
      <c r="Z43" s="212"/>
      <c r="AA43" s="212"/>
      <c r="AB43" s="282"/>
      <c r="AC43" s="212"/>
      <c r="AD43" s="282"/>
      <c r="AE43" s="285"/>
      <c r="AG43" s="789" t="s">
        <v>320</v>
      </c>
      <c r="AH43" s="87">
        <f t="shared" si="28"/>
        <v>0</v>
      </c>
      <c r="AI43" s="87">
        <f t="shared" si="29"/>
        <v>0</v>
      </c>
      <c r="AJ43" s="331" t="str">
        <f t="shared" si="30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153"/>
      <c r="B44" s="171"/>
      <c r="C44" s="227"/>
      <c r="D44" s="318"/>
      <c r="E44" s="201"/>
      <c r="F44" s="213"/>
      <c r="G44" s="921">
        <f t="shared" si="26"/>
        <v>0</v>
      </c>
      <c r="H44" s="43">
        <f t="shared" si="27"/>
        <v>0</v>
      </c>
      <c r="I44" s="922" t="str">
        <f t="shared" si="2"/>
        <v>0</v>
      </c>
      <c r="J44" s="214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82"/>
      <c r="AC44" s="212"/>
      <c r="AD44" s="282"/>
      <c r="AE44" s="285"/>
      <c r="AG44" s="789" t="s">
        <v>321</v>
      </c>
      <c r="AH44" s="87">
        <f t="shared" si="28"/>
        <v>0</v>
      </c>
      <c r="AI44" s="87">
        <f t="shared" si="29"/>
        <v>0</v>
      </c>
      <c r="AJ44" s="331" t="str">
        <f t="shared" si="30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153"/>
      <c r="B45" s="171"/>
      <c r="C45" s="227"/>
      <c r="D45" s="318"/>
      <c r="E45" s="201"/>
      <c r="F45" s="213"/>
      <c r="G45" s="921">
        <f t="shared" si="26"/>
        <v>0</v>
      </c>
      <c r="H45" s="43">
        <f t="shared" si="27"/>
        <v>0</v>
      </c>
      <c r="I45" s="922" t="str">
        <f t="shared" si="2"/>
        <v>0</v>
      </c>
      <c r="J45" s="214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  <c r="Y45" s="212"/>
      <c r="Z45" s="212"/>
      <c r="AA45" s="212"/>
      <c r="AB45" s="282"/>
      <c r="AC45" s="212"/>
      <c r="AD45" s="282"/>
      <c r="AE45" s="285"/>
      <c r="AG45" s="407" t="s">
        <v>278</v>
      </c>
      <c r="AH45" s="749">
        <f t="shared" si="28"/>
        <v>15</v>
      </c>
      <c r="AI45" s="749">
        <f t="shared" si="29"/>
        <v>0</v>
      </c>
      <c r="AJ45" s="382">
        <f t="shared" si="30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6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6</v>
      </c>
    </row>
    <row r="46" spans="1:58" s="9" customFormat="1" ht="15.95" customHeight="1">
      <c r="A46" s="153"/>
      <c r="B46" s="171"/>
      <c r="C46" s="227"/>
      <c r="D46" s="318"/>
      <c r="E46" s="201"/>
      <c r="F46" s="213"/>
      <c r="G46" s="921">
        <f t="shared" si="26"/>
        <v>0</v>
      </c>
      <c r="H46" s="43">
        <f t="shared" si="27"/>
        <v>0</v>
      </c>
      <c r="I46" s="922" t="str">
        <f t="shared" si="2"/>
        <v>0</v>
      </c>
      <c r="J46" s="214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  <c r="Y46" s="212"/>
      <c r="Z46" s="212"/>
      <c r="AA46" s="212"/>
      <c r="AB46" s="282"/>
      <c r="AC46" s="212"/>
      <c r="AD46" s="282"/>
      <c r="AE46" s="285"/>
      <c r="AG46" s="407" t="s">
        <v>279</v>
      </c>
      <c r="AH46" s="749">
        <f t="shared" si="28"/>
        <v>0</v>
      </c>
      <c r="AI46" s="749">
        <f t="shared" si="29"/>
        <v>0</v>
      </c>
      <c r="AJ46" s="382" t="str">
        <f t="shared" si="30"/>
        <v>0</v>
      </c>
      <c r="AL46" s="220" t="s">
        <v>1346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153"/>
      <c r="B47" s="171"/>
      <c r="C47" s="227"/>
      <c r="D47" s="318"/>
      <c r="E47" s="201"/>
      <c r="F47" s="213"/>
      <c r="G47" s="921">
        <f t="shared" si="26"/>
        <v>0</v>
      </c>
      <c r="H47" s="43">
        <f t="shared" si="27"/>
        <v>0</v>
      </c>
      <c r="I47" s="922" t="str">
        <f t="shared" si="2"/>
        <v>0</v>
      </c>
      <c r="J47" s="214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  <c r="Y47" s="212"/>
      <c r="Z47" s="212"/>
      <c r="AA47" s="212"/>
      <c r="AB47" s="282"/>
      <c r="AC47" s="212"/>
      <c r="AD47" s="282"/>
      <c r="AE47" s="285"/>
      <c r="AG47" s="407" t="s">
        <v>280</v>
      </c>
      <c r="AH47" s="749">
        <f t="shared" si="28"/>
        <v>10</v>
      </c>
      <c r="AI47" s="749">
        <f t="shared" si="29"/>
        <v>0</v>
      </c>
      <c r="AJ47" s="382">
        <f t="shared" si="30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153"/>
      <c r="B48" s="171"/>
      <c r="C48" s="227"/>
      <c r="D48" s="318"/>
      <c r="E48" s="201"/>
      <c r="F48" s="213"/>
      <c r="G48" s="921">
        <f t="shared" si="26"/>
        <v>0</v>
      </c>
      <c r="H48" s="43">
        <f t="shared" si="27"/>
        <v>0</v>
      </c>
      <c r="I48" s="922" t="str">
        <f t="shared" si="2"/>
        <v>0</v>
      </c>
      <c r="J48" s="214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  <c r="Y48" s="212"/>
      <c r="Z48" s="212"/>
      <c r="AA48" s="212"/>
      <c r="AB48" s="282"/>
      <c r="AC48" s="212"/>
      <c r="AD48" s="282"/>
      <c r="AE48" s="285"/>
      <c r="AG48" s="407" t="s">
        <v>855</v>
      </c>
      <c r="AH48" s="749">
        <f t="shared" si="28"/>
        <v>0</v>
      </c>
      <c r="AI48" s="749">
        <f t="shared" si="29"/>
        <v>0</v>
      </c>
      <c r="AJ48" s="382" t="str">
        <f t="shared" si="30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153"/>
      <c r="B49" s="171"/>
      <c r="C49" s="227"/>
      <c r="D49" s="318"/>
      <c r="E49" s="201"/>
      <c r="F49" s="213"/>
      <c r="G49" s="921">
        <f t="shared" si="26"/>
        <v>0</v>
      </c>
      <c r="H49" s="43">
        <f t="shared" si="27"/>
        <v>0</v>
      </c>
      <c r="I49" s="922" t="str">
        <f t="shared" si="2"/>
        <v>0</v>
      </c>
      <c r="J49" s="214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82"/>
      <c r="AC49" s="212"/>
      <c r="AD49" s="282"/>
      <c r="AE49" s="285"/>
      <c r="AG49" s="407" t="s">
        <v>281</v>
      </c>
      <c r="AH49" s="749">
        <f t="shared" si="28"/>
        <v>30</v>
      </c>
      <c r="AI49" s="749">
        <f t="shared" si="29"/>
        <v>0</v>
      </c>
      <c r="AJ49" s="382">
        <f t="shared" si="30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153"/>
      <c r="B50" s="171"/>
      <c r="C50" s="227"/>
      <c r="D50" s="318"/>
      <c r="E50" s="201"/>
      <c r="F50" s="213"/>
      <c r="G50" s="921">
        <f t="shared" si="26"/>
        <v>0</v>
      </c>
      <c r="H50" s="43">
        <f t="shared" si="27"/>
        <v>0</v>
      </c>
      <c r="I50" s="922" t="str">
        <f t="shared" si="2"/>
        <v>0</v>
      </c>
      <c r="J50" s="214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  <c r="Y50" s="212"/>
      <c r="Z50" s="212"/>
      <c r="AA50" s="212"/>
      <c r="AB50" s="282"/>
      <c r="AC50" s="212"/>
      <c r="AD50" s="282"/>
      <c r="AE50" s="285"/>
      <c r="AG50" s="407" t="s">
        <v>1367</v>
      </c>
      <c r="AH50" s="749">
        <f t="shared" si="28"/>
        <v>0</v>
      </c>
      <c r="AI50" s="749">
        <f t="shared" si="29"/>
        <v>0</v>
      </c>
      <c r="AJ50" s="382" t="str">
        <f t="shared" si="30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153"/>
      <c r="B51" s="171"/>
      <c r="C51" s="227"/>
      <c r="D51" s="318"/>
      <c r="E51" s="201"/>
      <c r="F51" s="213"/>
      <c r="G51" s="921">
        <f t="shared" si="26"/>
        <v>0</v>
      </c>
      <c r="H51" s="43">
        <f t="shared" si="27"/>
        <v>0</v>
      </c>
      <c r="I51" s="922" t="str">
        <f t="shared" si="2"/>
        <v>0</v>
      </c>
      <c r="J51" s="214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  <c r="Y51" s="212"/>
      <c r="Z51" s="212"/>
      <c r="AA51" s="212"/>
      <c r="AB51" s="282"/>
      <c r="AC51" s="212"/>
      <c r="AD51" s="282"/>
      <c r="AE51" s="285"/>
      <c r="AG51" s="407" t="s">
        <v>1366</v>
      </c>
      <c r="AH51" s="749">
        <f t="shared" si="28"/>
        <v>0</v>
      </c>
      <c r="AI51" s="749">
        <f t="shared" si="29"/>
        <v>0</v>
      </c>
      <c r="AJ51" s="382" t="str">
        <f t="shared" si="30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153"/>
      <c r="B52" s="173"/>
      <c r="C52" s="227"/>
      <c r="D52" s="318"/>
      <c r="E52" s="201"/>
      <c r="F52" s="213"/>
      <c r="G52" s="921">
        <f t="shared" si="26"/>
        <v>0</v>
      </c>
      <c r="H52" s="43">
        <f t="shared" si="27"/>
        <v>0</v>
      </c>
      <c r="I52" s="922" t="str">
        <f t="shared" si="2"/>
        <v>0</v>
      </c>
      <c r="J52" s="214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  <c r="Y52" s="212"/>
      <c r="Z52" s="212"/>
      <c r="AA52" s="212"/>
      <c r="AB52" s="282"/>
      <c r="AC52" s="212"/>
      <c r="AD52" s="282"/>
      <c r="AE52" s="285"/>
      <c r="AG52" s="407" t="s">
        <v>282</v>
      </c>
      <c r="AH52" s="749">
        <f t="shared" si="28"/>
        <v>47</v>
      </c>
      <c r="AI52" s="749">
        <f t="shared" si="29"/>
        <v>1</v>
      </c>
      <c r="AJ52" s="382">
        <f t="shared" si="30"/>
        <v>2.1276595744680851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153"/>
      <c r="B53" s="173"/>
      <c r="C53" s="227"/>
      <c r="D53" s="318"/>
      <c r="E53" s="201"/>
      <c r="F53" s="213"/>
      <c r="G53" s="921">
        <f t="shared" si="26"/>
        <v>0</v>
      </c>
      <c r="H53" s="43">
        <f t="shared" si="27"/>
        <v>0</v>
      </c>
      <c r="I53" s="922" t="str">
        <f t="shared" si="2"/>
        <v>0</v>
      </c>
      <c r="J53" s="214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  <c r="Y53" s="212"/>
      <c r="Z53" s="212"/>
      <c r="AA53" s="212"/>
      <c r="AB53" s="282"/>
      <c r="AC53" s="212"/>
      <c r="AD53" s="282"/>
      <c r="AE53" s="285"/>
      <c r="AG53" s="407" t="s">
        <v>283</v>
      </c>
      <c r="AH53" s="749">
        <f t="shared" si="28"/>
        <v>30</v>
      </c>
      <c r="AI53" s="749">
        <f t="shared" si="29"/>
        <v>0</v>
      </c>
      <c r="AJ53" s="382">
        <f t="shared" si="30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153"/>
      <c r="B54" s="173"/>
      <c r="C54" s="227"/>
      <c r="D54" s="318"/>
      <c r="E54" s="201"/>
      <c r="F54" s="213"/>
      <c r="G54" s="921">
        <f t="shared" si="26"/>
        <v>0</v>
      </c>
      <c r="H54" s="43">
        <f t="shared" si="27"/>
        <v>0</v>
      </c>
      <c r="I54" s="922" t="str">
        <f t="shared" si="2"/>
        <v>0</v>
      </c>
      <c r="J54" s="214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82"/>
      <c r="AC54" s="212"/>
      <c r="AD54" s="282"/>
      <c r="AE54" s="285"/>
      <c r="AG54" s="407" t="s">
        <v>1368</v>
      </c>
      <c r="AH54" s="749">
        <f t="shared" si="28"/>
        <v>0</v>
      </c>
      <c r="AI54" s="749">
        <f t="shared" si="29"/>
        <v>0</v>
      </c>
      <c r="AJ54" s="382" t="str">
        <f t="shared" si="30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153"/>
      <c r="B55" s="173"/>
      <c r="C55" s="227"/>
      <c r="D55" s="318"/>
      <c r="E55" s="201"/>
      <c r="F55" s="213"/>
      <c r="G55" s="921">
        <f t="shared" si="26"/>
        <v>0</v>
      </c>
      <c r="H55" s="43">
        <f t="shared" si="27"/>
        <v>0</v>
      </c>
      <c r="I55" s="922" t="str">
        <f t="shared" si="2"/>
        <v>0</v>
      </c>
      <c r="J55" s="214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2"/>
      <c r="AB55" s="282"/>
      <c r="AC55" s="212"/>
      <c r="AD55" s="282"/>
      <c r="AE55" s="285"/>
      <c r="AG55" s="407" t="s">
        <v>1369</v>
      </c>
      <c r="AH55" s="749">
        <f t="shared" si="28"/>
        <v>0</v>
      </c>
      <c r="AI55" s="749">
        <f t="shared" si="29"/>
        <v>0</v>
      </c>
      <c r="AJ55" s="382" t="str">
        <f t="shared" si="30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153"/>
      <c r="B56" s="173"/>
      <c r="C56" s="227"/>
      <c r="D56" s="318"/>
      <c r="E56" s="201"/>
      <c r="F56" s="213"/>
      <c r="G56" s="921">
        <f t="shared" si="26"/>
        <v>0</v>
      </c>
      <c r="H56" s="43">
        <f t="shared" si="27"/>
        <v>0</v>
      </c>
      <c r="I56" s="922" t="str">
        <f t="shared" si="2"/>
        <v>0</v>
      </c>
      <c r="J56" s="214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82"/>
      <c r="AC56" s="212"/>
      <c r="AD56" s="282"/>
      <c r="AE56" s="285"/>
      <c r="AG56" s="407" t="s">
        <v>284</v>
      </c>
      <c r="AH56" s="749">
        <f t="shared" si="28"/>
        <v>11</v>
      </c>
      <c r="AI56" s="749">
        <f t="shared" si="29"/>
        <v>1</v>
      </c>
      <c r="AJ56" s="382">
        <f t="shared" si="30"/>
        <v>9.0909090909090917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153"/>
      <c r="B57" s="173"/>
      <c r="C57" s="227"/>
      <c r="D57" s="318"/>
      <c r="E57" s="201"/>
      <c r="F57" s="213"/>
      <c r="G57" s="921">
        <f t="shared" si="26"/>
        <v>0</v>
      </c>
      <c r="H57" s="43">
        <f t="shared" si="27"/>
        <v>0</v>
      </c>
      <c r="I57" s="922" t="str">
        <f t="shared" si="2"/>
        <v>0</v>
      </c>
      <c r="J57" s="214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82"/>
      <c r="AC57" s="212"/>
      <c r="AD57" s="282"/>
      <c r="AE57" s="285"/>
      <c r="AG57" s="407" t="s">
        <v>285</v>
      </c>
      <c r="AH57" s="749">
        <f t="shared" si="28"/>
        <v>22</v>
      </c>
      <c r="AI57" s="749">
        <f t="shared" si="29"/>
        <v>0</v>
      </c>
      <c r="AJ57" s="382">
        <f t="shared" si="30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153"/>
      <c r="B58" s="173"/>
      <c r="C58" s="227"/>
      <c r="D58" s="318"/>
      <c r="E58" s="201"/>
      <c r="F58" s="213"/>
      <c r="G58" s="921">
        <f t="shared" si="26"/>
        <v>0</v>
      </c>
      <c r="H58" s="43">
        <f t="shared" si="27"/>
        <v>0</v>
      </c>
      <c r="I58" s="922" t="str">
        <f t="shared" si="2"/>
        <v>0</v>
      </c>
      <c r="J58" s="214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82"/>
      <c r="AC58" s="212"/>
      <c r="AD58" s="282"/>
      <c r="AE58" s="285"/>
      <c r="AG58" s="407" t="s">
        <v>286</v>
      </c>
      <c r="AH58" s="749">
        <f t="shared" si="28"/>
        <v>0</v>
      </c>
      <c r="AI58" s="749">
        <f t="shared" si="29"/>
        <v>0</v>
      </c>
      <c r="AJ58" s="382" t="str">
        <f t="shared" si="30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153"/>
      <c r="B59" s="173"/>
      <c r="C59" s="227"/>
      <c r="D59" s="318"/>
      <c r="E59" s="201"/>
      <c r="F59" s="213"/>
      <c r="G59" s="921">
        <f t="shared" si="26"/>
        <v>0</v>
      </c>
      <c r="H59" s="43">
        <f t="shared" si="27"/>
        <v>0</v>
      </c>
      <c r="I59" s="922" t="str">
        <f t="shared" si="2"/>
        <v>0</v>
      </c>
      <c r="J59" s="214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2"/>
      <c r="AB59" s="282"/>
      <c r="AC59" s="212"/>
      <c r="AD59" s="282"/>
      <c r="AE59" s="285"/>
      <c r="AG59" s="407" t="s">
        <v>854</v>
      </c>
      <c r="AH59" s="749">
        <f t="shared" si="28"/>
        <v>0</v>
      </c>
      <c r="AI59" s="749">
        <f t="shared" si="29"/>
        <v>0</v>
      </c>
      <c r="AJ59" s="382" t="str">
        <f t="shared" si="30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153"/>
      <c r="B60" s="173"/>
      <c r="C60" s="227"/>
      <c r="D60" s="318"/>
      <c r="E60" s="201"/>
      <c r="F60" s="213"/>
      <c r="G60" s="921">
        <f t="shared" si="26"/>
        <v>0</v>
      </c>
      <c r="H60" s="43">
        <f t="shared" si="27"/>
        <v>0</v>
      </c>
      <c r="I60" s="922" t="str">
        <f t="shared" si="2"/>
        <v>0</v>
      </c>
      <c r="J60" s="214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2"/>
      <c r="AB60" s="282"/>
      <c r="AC60" s="212"/>
      <c r="AD60" s="282"/>
      <c r="AE60" s="285"/>
      <c r="AG60" s="407" t="s">
        <v>287</v>
      </c>
      <c r="AH60" s="749">
        <f t="shared" si="28"/>
        <v>0</v>
      </c>
      <c r="AI60" s="749">
        <f t="shared" si="29"/>
        <v>0</v>
      </c>
      <c r="AJ60" s="382" t="str">
        <f t="shared" si="30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153"/>
      <c r="B61" s="173"/>
      <c r="C61" s="227"/>
      <c r="D61" s="318"/>
      <c r="E61" s="201"/>
      <c r="F61" s="213"/>
      <c r="G61" s="921">
        <f t="shared" si="26"/>
        <v>0</v>
      </c>
      <c r="H61" s="43">
        <f t="shared" si="27"/>
        <v>0</v>
      </c>
      <c r="I61" s="922" t="str">
        <f t="shared" si="2"/>
        <v>0</v>
      </c>
      <c r="J61" s="214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82"/>
      <c r="AC61" s="212"/>
      <c r="AD61" s="282"/>
      <c r="AE61" s="285"/>
      <c r="AG61" s="407" t="s">
        <v>576</v>
      </c>
      <c r="AH61" s="87">
        <f t="shared" si="28"/>
        <v>0</v>
      </c>
      <c r="AI61" s="87">
        <f t="shared" si="29"/>
        <v>0</v>
      </c>
      <c r="AJ61" s="331" t="str">
        <f t="shared" si="30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153"/>
      <c r="B62" s="173"/>
      <c r="C62" s="227"/>
      <c r="D62" s="318"/>
      <c r="E62" s="201"/>
      <c r="F62" s="213"/>
      <c r="G62" s="921">
        <f t="shared" si="26"/>
        <v>0</v>
      </c>
      <c r="H62" s="43">
        <f t="shared" si="27"/>
        <v>0</v>
      </c>
      <c r="I62" s="922" t="str">
        <f t="shared" si="2"/>
        <v>0</v>
      </c>
      <c r="J62" s="214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82"/>
      <c r="AC62" s="212"/>
      <c r="AD62" s="282"/>
      <c r="AE62" s="285"/>
      <c r="AG62" s="407" t="s">
        <v>579</v>
      </c>
      <c r="AH62" s="87">
        <f t="shared" si="28"/>
        <v>0</v>
      </c>
      <c r="AI62" s="87">
        <f t="shared" si="29"/>
        <v>0</v>
      </c>
      <c r="AJ62" s="331" t="str">
        <f t="shared" si="30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153"/>
      <c r="B63" s="173"/>
      <c r="C63" s="227"/>
      <c r="D63" s="318"/>
      <c r="E63" s="201"/>
      <c r="F63" s="213"/>
      <c r="G63" s="921">
        <f t="shared" si="26"/>
        <v>0</v>
      </c>
      <c r="H63" s="43">
        <f t="shared" si="27"/>
        <v>0</v>
      </c>
      <c r="I63" s="922" t="str">
        <f t="shared" si="2"/>
        <v>0</v>
      </c>
      <c r="J63" s="214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212"/>
      <c r="AA63" s="212"/>
      <c r="AB63" s="282"/>
      <c r="AC63" s="212"/>
      <c r="AD63" s="282"/>
      <c r="AE63" s="285"/>
      <c r="AG63" s="407" t="s">
        <v>584</v>
      </c>
      <c r="AH63" s="87">
        <f t="shared" si="28"/>
        <v>15</v>
      </c>
      <c r="AI63" s="87">
        <f t="shared" si="29"/>
        <v>0</v>
      </c>
      <c r="AJ63" s="331">
        <f t="shared" si="30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153"/>
      <c r="B64" s="173"/>
      <c r="C64" s="227"/>
      <c r="D64" s="318"/>
      <c r="E64" s="201"/>
      <c r="F64" s="213"/>
      <c r="G64" s="921">
        <f t="shared" si="26"/>
        <v>0</v>
      </c>
      <c r="H64" s="43">
        <f t="shared" si="27"/>
        <v>0</v>
      </c>
      <c r="I64" s="922" t="str">
        <f t="shared" si="2"/>
        <v>0</v>
      </c>
      <c r="J64" s="214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  <c r="Y64" s="212"/>
      <c r="Z64" s="212"/>
      <c r="AA64" s="212"/>
      <c r="AB64" s="282"/>
      <c r="AC64" s="212"/>
      <c r="AD64" s="282"/>
      <c r="AE64" s="285"/>
      <c r="AG64" s="407" t="s">
        <v>585</v>
      </c>
      <c r="AH64" s="87">
        <f t="shared" si="28"/>
        <v>10</v>
      </c>
      <c r="AI64" s="87">
        <f t="shared" si="29"/>
        <v>0</v>
      </c>
      <c r="AJ64" s="331">
        <f t="shared" si="30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153"/>
      <c r="B65" s="173"/>
      <c r="C65" s="227"/>
      <c r="D65" s="318"/>
      <c r="E65" s="201"/>
      <c r="F65" s="213"/>
      <c r="G65" s="921">
        <f t="shared" ref="G65:G84" si="31">SUM(J65:AA65)</f>
        <v>0</v>
      </c>
      <c r="H65" s="43">
        <f t="shared" si="27"/>
        <v>0</v>
      </c>
      <c r="I65" s="922" t="str">
        <f t="shared" si="2"/>
        <v>0</v>
      </c>
      <c r="J65" s="214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  <c r="Y65" s="212"/>
      <c r="Z65" s="212"/>
      <c r="AA65" s="212"/>
      <c r="AB65" s="282"/>
      <c r="AC65" s="212"/>
      <c r="AD65" s="282"/>
      <c r="AE65" s="285"/>
      <c r="AG65" s="407" t="s">
        <v>586</v>
      </c>
      <c r="AH65" s="87">
        <f t="shared" si="28"/>
        <v>10</v>
      </c>
      <c r="AI65" s="87">
        <f t="shared" si="29"/>
        <v>0</v>
      </c>
      <c r="AJ65" s="331">
        <f t="shared" si="30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153"/>
      <c r="B66" s="173"/>
      <c r="C66" s="227"/>
      <c r="D66" s="318"/>
      <c r="E66" s="201"/>
      <c r="F66" s="213"/>
      <c r="G66" s="921">
        <f t="shared" si="31"/>
        <v>0</v>
      </c>
      <c r="H66" s="43">
        <f t="shared" si="27"/>
        <v>0</v>
      </c>
      <c r="I66" s="922" t="str">
        <f t="shared" si="2"/>
        <v>0</v>
      </c>
      <c r="J66" s="214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2"/>
      <c r="AB66" s="282"/>
      <c r="AC66" s="212"/>
      <c r="AD66" s="282"/>
      <c r="AE66" s="285"/>
      <c r="AG66" s="790" t="s">
        <v>835</v>
      </c>
      <c r="AH66" s="87">
        <f t="shared" si="28"/>
        <v>0</v>
      </c>
      <c r="AI66" s="87">
        <f t="shared" si="29"/>
        <v>0</v>
      </c>
      <c r="AJ66" s="87" t="str">
        <f t="shared" si="30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153"/>
      <c r="B67" s="173"/>
      <c r="C67" s="227"/>
      <c r="D67" s="318"/>
      <c r="E67" s="201"/>
      <c r="F67" s="213"/>
      <c r="G67" s="921">
        <f t="shared" si="31"/>
        <v>0</v>
      </c>
      <c r="H67" s="43">
        <f t="shared" si="27"/>
        <v>0</v>
      </c>
      <c r="I67" s="922" t="str">
        <f t="shared" si="2"/>
        <v>0</v>
      </c>
      <c r="J67" s="214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2"/>
      <c r="AB67" s="282"/>
      <c r="AC67" s="212"/>
      <c r="AD67" s="282"/>
      <c r="AE67" s="285"/>
      <c r="AG67" s="791" t="s">
        <v>299</v>
      </c>
      <c r="AH67" s="749">
        <f t="shared" si="28"/>
        <v>0</v>
      </c>
      <c r="AI67" s="749">
        <f t="shared" si="29"/>
        <v>0</v>
      </c>
      <c r="AJ67" s="382" t="str">
        <f t="shared" si="30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153"/>
      <c r="B68" s="173"/>
      <c r="C68" s="227"/>
      <c r="D68" s="318"/>
      <c r="E68" s="201"/>
      <c r="F68" s="213"/>
      <c r="G68" s="921">
        <f t="shared" si="31"/>
        <v>0</v>
      </c>
      <c r="H68" s="43">
        <f t="shared" si="27"/>
        <v>0</v>
      </c>
      <c r="I68" s="922" t="str">
        <f t="shared" si="2"/>
        <v>0</v>
      </c>
      <c r="J68" s="214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2"/>
      <c r="AB68" s="282"/>
      <c r="AC68" s="212"/>
      <c r="AD68" s="282"/>
      <c r="AE68" s="285"/>
      <c r="AG68" s="791" t="s">
        <v>359</v>
      </c>
      <c r="AH68" s="749">
        <f t="shared" si="28"/>
        <v>0</v>
      </c>
      <c r="AI68" s="749">
        <f t="shared" si="29"/>
        <v>0</v>
      </c>
      <c r="AJ68" s="382" t="str">
        <f t="shared" si="30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153"/>
      <c r="B69" s="173"/>
      <c r="C69" s="227"/>
      <c r="D69" s="318"/>
      <c r="E69" s="201"/>
      <c r="F69" s="213"/>
      <c r="G69" s="921">
        <f t="shared" si="31"/>
        <v>0</v>
      </c>
      <c r="H69" s="43">
        <f t="shared" si="27"/>
        <v>0</v>
      </c>
      <c r="I69" s="922" t="str">
        <f t="shared" si="2"/>
        <v>0</v>
      </c>
      <c r="J69" s="214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82"/>
      <c r="AC69" s="212"/>
      <c r="AD69" s="282"/>
      <c r="AE69" s="285"/>
      <c r="AG69" s="791" t="s">
        <v>300</v>
      </c>
      <c r="AH69" s="749">
        <f t="shared" si="28"/>
        <v>0</v>
      </c>
      <c r="AI69" s="749">
        <f t="shared" si="29"/>
        <v>0</v>
      </c>
      <c r="AJ69" s="382" t="str">
        <f t="shared" si="30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153"/>
      <c r="B70" s="173"/>
      <c r="C70" s="227"/>
      <c r="D70" s="318"/>
      <c r="E70" s="201"/>
      <c r="F70" s="213"/>
      <c r="G70" s="921">
        <f t="shared" si="31"/>
        <v>0</v>
      </c>
      <c r="H70" s="43">
        <f t="shared" si="27"/>
        <v>0</v>
      </c>
      <c r="I70" s="922" t="str">
        <f t="shared" si="2"/>
        <v>0</v>
      </c>
      <c r="J70" s="214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2"/>
      <c r="AB70" s="282"/>
      <c r="AC70" s="212"/>
      <c r="AD70" s="282"/>
      <c r="AE70" s="285"/>
      <c r="AG70" s="791" t="s">
        <v>301</v>
      </c>
      <c r="AH70" s="749">
        <f t="shared" si="28"/>
        <v>20</v>
      </c>
      <c r="AI70" s="749">
        <f t="shared" si="29"/>
        <v>0</v>
      </c>
      <c r="AJ70" s="382">
        <f t="shared" si="30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153"/>
      <c r="B71" s="173"/>
      <c r="C71" s="227"/>
      <c r="D71" s="318"/>
      <c r="E71" s="201"/>
      <c r="F71" s="213"/>
      <c r="G71" s="921">
        <f t="shared" si="31"/>
        <v>0</v>
      </c>
      <c r="H71" s="43">
        <f t="shared" ref="H71:H84" si="32">AC71+G71</f>
        <v>0</v>
      </c>
      <c r="I71" s="922" t="str">
        <f t="shared" ref="I71:I84" si="33">IFERROR(G71/H71,"0")</f>
        <v>0</v>
      </c>
      <c r="J71" s="214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2"/>
      <c r="AB71" s="282"/>
      <c r="AC71" s="212"/>
      <c r="AD71" s="282"/>
      <c r="AE71" s="285"/>
      <c r="AG71" s="791" t="s">
        <v>302</v>
      </c>
      <c r="AH71" s="749">
        <f t="shared" si="28"/>
        <v>0</v>
      </c>
      <c r="AI71" s="749">
        <f t="shared" si="29"/>
        <v>0</v>
      </c>
      <c r="AJ71" s="382" t="str">
        <f t="shared" si="30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153"/>
      <c r="B72" s="173"/>
      <c r="C72" s="227"/>
      <c r="D72" s="318"/>
      <c r="E72" s="201"/>
      <c r="F72" s="213"/>
      <c r="G72" s="921">
        <f t="shared" si="31"/>
        <v>0</v>
      </c>
      <c r="H72" s="43">
        <f t="shared" si="32"/>
        <v>0</v>
      </c>
      <c r="I72" s="922" t="str">
        <f t="shared" si="33"/>
        <v>0</v>
      </c>
      <c r="J72" s="214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  <c r="Y72" s="212"/>
      <c r="Z72" s="212"/>
      <c r="AA72" s="212"/>
      <c r="AB72" s="282"/>
      <c r="AC72" s="212"/>
      <c r="AD72" s="282"/>
      <c r="AE72" s="285"/>
      <c r="AG72" s="791" t="s">
        <v>303</v>
      </c>
      <c r="AH72" s="749">
        <f t="shared" si="28"/>
        <v>0</v>
      </c>
      <c r="AI72" s="749">
        <f t="shared" si="29"/>
        <v>0</v>
      </c>
      <c r="AJ72" s="382" t="str">
        <f t="shared" si="30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153"/>
      <c r="B73" s="173"/>
      <c r="C73" s="227"/>
      <c r="D73" s="318"/>
      <c r="E73" s="201"/>
      <c r="F73" s="213"/>
      <c r="G73" s="921">
        <f t="shared" si="31"/>
        <v>0</v>
      </c>
      <c r="H73" s="43">
        <f t="shared" si="32"/>
        <v>0</v>
      </c>
      <c r="I73" s="922" t="str">
        <f t="shared" si="33"/>
        <v>0</v>
      </c>
      <c r="J73" s="214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  <c r="Y73" s="212"/>
      <c r="Z73" s="212"/>
      <c r="AA73" s="212"/>
      <c r="AB73" s="282"/>
      <c r="AC73" s="212"/>
      <c r="AD73" s="282"/>
      <c r="AE73" s="285"/>
      <c r="AG73" s="791" t="s">
        <v>358</v>
      </c>
      <c r="AH73" s="87">
        <f t="shared" si="28"/>
        <v>0</v>
      </c>
      <c r="AI73" s="87">
        <f t="shared" si="29"/>
        <v>0</v>
      </c>
      <c r="AJ73" s="331" t="str">
        <f t="shared" si="30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153"/>
      <c r="B74" s="173"/>
      <c r="C74" s="227"/>
      <c r="D74" s="318"/>
      <c r="E74" s="201"/>
      <c r="F74" s="213"/>
      <c r="G74" s="921">
        <f t="shared" si="31"/>
        <v>0</v>
      </c>
      <c r="H74" s="43">
        <f t="shared" si="32"/>
        <v>0</v>
      </c>
      <c r="I74" s="922" t="str">
        <f t="shared" si="33"/>
        <v>0</v>
      </c>
      <c r="J74" s="214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  <c r="Y74" s="212"/>
      <c r="Z74" s="212"/>
      <c r="AA74" s="212"/>
      <c r="AB74" s="282"/>
      <c r="AC74" s="212"/>
      <c r="AD74" s="282"/>
      <c r="AE74" s="285"/>
      <c r="AG74" s="791" t="s">
        <v>322</v>
      </c>
      <c r="AH74" s="87">
        <f t="shared" si="28"/>
        <v>0</v>
      </c>
      <c r="AI74" s="87">
        <f t="shared" si="29"/>
        <v>0</v>
      </c>
      <c r="AJ74" s="331" t="str">
        <f t="shared" si="30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153"/>
      <c r="B75" s="173"/>
      <c r="C75" s="227"/>
      <c r="D75" s="318"/>
      <c r="E75" s="201"/>
      <c r="F75" s="213"/>
      <c r="G75" s="921">
        <f t="shared" si="31"/>
        <v>0</v>
      </c>
      <c r="H75" s="43">
        <f t="shared" si="32"/>
        <v>0</v>
      </c>
      <c r="I75" s="922" t="str">
        <f t="shared" si="33"/>
        <v>0</v>
      </c>
      <c r="J75" s="214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  <c r="Y75" s="212"/>
      <c r="Z75" s="212"/>
      <c r="AA75" s="212"/>
      <c r="AB75" s="282"/>
      <c r="AC75" s="212"/>
      <c r="AD75" s="282"/>
      <c r="AE75" s="285"/>
      <c r="AG75" s="791" t="s">
        <v>1023</v>
      </c>
      <c r="AH75" s="87">
        <f t="shared" si="28"/>
        <v>0</v>
      </c>
      <c r="AI75" s="87">
        <f t="shared" si="29"/>
        <v>0</v>
      </c>
      <c r="AJ75" s="331" t="str">
        <f t="shared" si="30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153"/>
      <c r="B76" s="173"/>
      <c r="C76" s="227"/>
      <c r="D76" s="318"/>
      <c r="E76" s="201"/>
      <c r="F76" s="213"/>
      <c r="G76" s="921">
        <f t="shared" si="31"/>
        <v>0</v>
      </c>
      <c r="H76" s="43">
        <f t="shared" si="32"/>
        <v>0</v>
      </c>
      <c r="I76" s="922" t="str">
        <f t="shared" si="33"/>
        <v>0</v>
      </c>
      <c r="J76" s="214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82"/>
      <c r="AC76" s="212"/>
      <c r="AD76" s="282"/>
      <c r="AE76" s="285"/>
      <c r="AG76" s="791" t="s">
        <v>1024</v>
      </c>
      <c r="AH76" s="87">
        <f t="shared" si="28"/>
        <v>0</v>
      </c>
      <c r="AI76" s="87">
        <f t="shared" si="29"/>
        <v>0</v>
      </c>
      <c r="AJ76" s="331" t="str">
        <f t="shared" si="30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153"/>
      <c r="B77" s="173"/>
      <c r="C77" s="227"/>
      <c r="D77" s="318"/>
      <c r="E77" s="201"/>
      <c r="F77" s="213"/>
      <c r="G77" s="921">
        <f t="shared" si="31"/>
        <v>0</v>
      </c>
      <c r="H77" s="43">
        <f t="shared" si="32"/>
        <v>0</v>
      </c>
      <c r="I77" s="922" t="str">
        <f t="shared" si="33"/>
        <v>0</v>
      </c>
      <c r="J77" s="214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  <c r="Y77" s="212"/>
      <c r="Z77" s="212"/>
      <c r="AA77" s="212"/>
      <c r="AB77" s="282"/>
      <c r="AC77" s="212"/>
      <c r="AD77" s="282"/>
      <c r="AE77" s="285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153"/>
      <c r="B78" s="173"/>
      <c r="C78" s="227"/>
      <c r="D78" s="318"/>
      <c r="E78" s="201"/>
      <c r="F78" s="213"/>
      <c r="G78" s="921">
        <f t="shared" si="31"/>
        <v>0</v>
      </c>
      <c r="H78" s="43">
        <f t="shared" si="32"/>
        <v>0</v>
      </c>
      <c r="I78" s="922" t="str">
        <f t="shared" si="33"/>
        <v>0</v>
      </c>
      <c r="J78" s="214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  <c r="Y78" s="212"/>
      <c r="Z78" s="212"/>
      <c r="AA78" s="212"/>
      <c r="AB78" s="282"/>
      <c r="AC78" s="212"/>
      <c r="AD78" s="282"/>
      <c r="AE78" s="285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4">SUMIF($D$7:$D$84,AL78,$J$7:$J$84)</f>
        <v>0</v>
      </c>
      <c r="AN78" s="749">
        <f t="shared" ref="AN78:AN155" si="35">SUMIF($D$7:$D$84,AL78,$K$7:$K$84)</f>
        <v>0</v>
      </c>
      <c r="AO78" s="749">
        <f t="shared" ref="AO78:AO155" si="36">SUMIF($D$7:$D$84,AL78,$L$7:$L$84)</f>
        <v>0</v>
      </c>
      <c r="AP78" s="749">
        <f t="shared" ref="AP78:AP155" si="37">SUMIF($D$7:$D$84,AL78,$M$7:$M$84)</f>
        <v>0</v>
      </c>
      <c r="AQ78" s="749">
        <f t="shared" ref="AQ78:AQ155" si="38">SUMIF($D$7:$D$84,AL78,$N$7:$N$84)</f>
        <v>0</v>
      </c>
      <c r="AR78" s="749">
        <f t="shared" ref="AR78:AR155" si="39">SUMIF($D$7:$D$84,AL78,$O$7:$O$84)</f>
        <v>0</v>
      </c>
      <c r="AS78" s="749">
        <f t="shared" ref="AS78:AS155" si="40">SUMIF($D$7:$D$84,AL78,$P$7:$P$84)</f>
        <v>0</v>
      </c>
      <c r="AT78" s="749">
        <f t="shared" ref="AT78:AT155" si="41">SUMIF($D$7:$D$84,AL78,$Q$7:$Q$84)</f>
        <v>0</v>
      </c>
      <c r="AU78" s="749">
        <f t="shared" ref="AU78:AU155" si="42">SUMIF($D$7:$D$84,AL78,$R$7:$R$84)</f>
        <v>0</v>
      </c>
      <c r="AV78" s="749">
        <f t="shared" ref="AV78:AV155" si="43">SUMIF($D$7:$D$84,AL78,$S$7:$S$84)</f>
        <v>0</v>
      </c>
      <c r="AW78" s="749">
        <f t="shared" ref="AW78:AW155" si="44">SUMIF($D$7:$D$84,AL78,$T$7:$T$84)</f>
        <v>0</v>
      </c>
      <c r="AX78" s="749">
        <f t="shared" ref="AX78:AX155" si="45">SUMIF($D$7:$D$84,AL78,$U$7:$U$84)</f>
        <v>0</v>
      </c>
      <c r="AY78" s="749">
        <f t="shared" ref="AY78:AY155" si="46">SUMIF($D$7:$D$84,AL78,$V$7:$V$84)</f>
        <v>0</v>
      </c>
      <c r="AZ78" s="749">
        <f t="shared" ref="AZ78:AZ155" si="47">SUMIF($D$7:$D$84,AL78,$W$7:$W$84)</f>
        <v>0</v>
      </c>
      <c r="BA78" s="749">
        <f t="shared" ref="BA78:BA155" si="48">SUMIF($D$7:$D$84,AL78,$X$7:$X$84)</f>
        <v>0</v>
      </c>
      <c r="BB78" s="749">
        <f t="shared" ref="BB78:BB155" si="49">SUMIF($D$7:$D$84,AL78,$Y$7:$Y$84)</f>
        <v>0</v>
      </c>
      <c r="BC78" s="749">
        <f t="shared" ref="BC78:BC155" si="50">SUMIF($D$7:$D$84,AL78,$Z$7:$Z$84)</f>
        <v>0</v>
      </c>
      <c r="BD78" s="749">
        <f t="shared" ref="BD78:BD155" si="51">SUMIF($D$7:$D$84,AL78,$AA$7:$AA$84)</f>
        <v>0</v>
      </c>
      <c r="BE78" s="749">
        <f t="shared" ref="BE78:BE155" si="52">SUMIF($D$7:$D$84,AL78,$AB$7:$AB$84)</f>
        <v>0</v>
      </c>
      <c r="BF78" s="159">
        <f t="shared" si="25"/>
        <v>0</v>
      </c>
    </row>
    <row r="79" spans="1:58" s="9" customFormat="1" ht="15.95" customHeight="1">
      <c r="A79" s="153"/>
      <c r="B79" s="173"/>
      <c r="C79" s="227"/>
      <c r="D79" s="318"/>
      <c r="E79" s="201"/>
      <c r="F79" s="213"/>
      <c r="G79" s="921">
        <f t="shared" si="31"/>
        <v>0</v>
      </c>
      <c r="H79" s="43">
        <f t="shared" si="32"/>
        <v>0</v>
      </c>
      <c r="I79" s="922" t="str">
        <f t="shared" si="33"/>
        <v>0</v>
      </c>
      <c r="J79" s="214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82"/>
      <c r="AC79" s="212"/>
      <c r="AD79" s="282"/>
      <c r="AE79" s="285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4"/>
        <v>0</v>
      </c>
      <c r="AN79" s="749">
        <f t="shared" si="35"/>
        <v>0</v>
      </c>
      <c r="AO79" s="749">
        <f t="shared" si="36"/>
        <v>0</v>
      </c>
      <c r="AP79" s="749">
        <f t="shared" si="37"/>
        <v>0</v>
      </c>
      <c r="AQ79" s="749">
        <f t="shared" si="38"/>
        <v>0</v>
      </c>
      <c r="AR79" s="749">
        <f t="shared" si="39"/>
        <v>0</v>
      </c>
      <c r="AS79" s="749">
        <f t="shared" si="40"/>
        <v>0</v>
      </c>
      <c r="AT79" s="749">
        <f t="shared" si="41"/>
        <v>0</v>
      </c>
      <c r="AU79" s="749">
        <f t="shared" si="42"/>
        <v>0</v>
      </c>
      <c r="AV79" s="749">
        <f t="shared" si="43"/>
        <v>0</v>
      </c>
      <c r="AW79" s="749">
        <f t="shared" si="44"/>
        <v>0</v>
      </c>
      <c r="AX79" s="749">
        <f t="shared" si="45"/>
        <v>0</v>
      </c>
      <c r="AY79" s="749">
        <f t="shared" si="46"/>
        <v>0</v>
      </c>
      <c r="AZ79" s="749">
        <f t="shared" si="47"/>
        <v>0</v>
      </c>
      <c r="BA79" s="749">
        <f t="shared" si="48"/>
        <v>0</v>
      </c>
      <c r="BB79" s="749">
        <f t="shared" si="49"/>
        <v>0</v>
      </c>
      <c r="BC79" s="749">
        <f t="shared" si="50"/>
        <v>0</v>
      </c>
      <c r="BD79" s="749">
        <f t="shared" si="51"/>
        <v>0</v>
      </c>
      <c r="BE79" s="749">
        <f t="shared" si="52"/>
        <v>0</v>
      </c>
      <c r="BF79" s="159">
        <f t="shared" ref="BF79:BF107" si="53">SUM(AM79:BE79)</f>
        <v>0</v>
      </c>
    </row>
    <row r="80" spans="1:58" s="9" customFormat="1" ht="15.95" customHeight="1">
      <c r="A80" s="153"/>
      <c r="B80" s="173"/>
      <c r="C80" s="227"/>
      <c r="D80" s="318"/>
      <c r="E80" s="201"/>
      <c r="F80" s="213"/>
      <c r="G80" s="921">
        <f t="shared" si="31"/>
        <v>0</v>
      </c>
      <c r="H80" s="43">
        <f t="shared" si="32"/>
        <v>0</v>
      </c>
      <c r="I80" s="922" t="str">
        <f t="shared" si="33"/>
        <v>0</v>
      </c>
      <c r="J80" s="214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  <c r="Y80" s="212"/>
      <c r="Z80" s="212"/>
      <c r="AA80" s="212"/>
      <c r="AB80" s="282"/>
      <c r="AC80" s="212"/>
      <c r="AD80" s="282"/>
      <c r="AE80" s="285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4"/>
        <v>0</v>
      </c>
      <c r="AN80" s="749">
        <f t="shared" si="35"/>
        <v>0</v>
      </c>
      <c r="AO80" s="749">
        <f t="shared" si="36"/>
        <v>0</v>
      </c>
      <c r="AP80" s="749">
        <f t="shared" si="37"/>
        <v>0</v>
      </c>
      <c r="AQ80" s="749">
        <f t="shared" si="38"/>
        <v>0</v>
      </c>
      <c r="AR80" s="749">
        <f t="shared" si="39"/>
        <v>0</v>
      </c>
      <c r="AS80" s="749">
        <f t="shared" si="40"/>
        <v>0</v>
      </c>
      <c r="AT80" s="749">
        <f t="shared" si="41"/>
        <v>0</v>
      </c>
      <c r="AU80" s="749">
        <f t="shared" si="42"/>
        <v>0</v>
      </c>
      <c r="AV80" s="749">
        <f t="shared" si="43"/>
        <v>0</v>
      </c>
      <c r="AW80" s="749">
        <f t="shared" si="44"/>
        <v>0</v>
      </c>
      <c r="AX80" s="749">
        <f t="shared" si="45"/>
        <v>0</v>
      </c>
      <c r="AY80" s="749">
        <f t="shared" si="46"/>
        <v>0</v>
      </c>
      <c r="AZ80" s="749">
        <f t="shared" si="47"/>
        <v>0</v>
      </c>
      <c r="BA80" s="749">
        <f t="shared" si="48"/>
        <v>0</v>
      </c>
      <c r="BB80" s="749">
        <f t="shared" si="49"/>
        <v>0</v>
      </c>
      <c r="BC80" s="749">
        <f t="shared" si="50"/>
        <v>0</v>
      </c>
      <c r="BD80" s="749">
        <f t="shared" si="51"/>
        <v>0</v>
      </c>
      <c r="BE80" s="749">
        <f t="shared" si="52"/>
        <v>0</v>
      </c>
      <c r="BF80" s="159">
        <f t="shared" si="53"/>
        <v>0</v>
      </c>
    </row>
    <row r="81" spans="1:58" s="9" customFormat="1" ht="15.95" customHeight="1">
      <c r="A81" s="153"/>
      <c r="B81" s="173"/>
      <c r="C81" s="227"/>
      <c r="D81" s="318"/>
      <c r="E81" s="201"/>
      <c r="F81" s="213"/>
      <c r="G81" s="921">
        <f t="shared" si="31"/>
        <v>0</v>
      </c>
      <c r="H81" s="43">
        <f t="shared" si="32"/>
        <v>0</v>
      </c>
      <c r="I81" s="922" t="str">
        <f t="shared" si="33"/>
        <v>0</v>
      </c>
      <c r="J81" s="214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  <c r="Y81" s="212"/>
      <c r="Z81" s="212"/>
      <c r="AA81" s="212"/>
      <c r="AB81" s="282"/>
      <c r="AC81" s="212"/>
      <c r="AD81" s="282"/>
      <c r="AE81" s="285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4"/>
        <v>0</v>
      </c>
      <c r="AN81" s="749">
        <f t="shared" si="35"/>
        <v>0</v>
      </c>
      <c r="AO81" s="749">
        <f t="shared" si="36"/>
        <v>0</v>
      </c>
      <c r="AP81" s="749">
        <f t="shared" si="37"/>
        <v>0</v>
      </c>
      <c r="AQ81" s="749">
        <f t="shared" si="38"/>
        <v>0</v>
      </c>
      <c r="AR81" s="749">
        <f t="shared" si="39"/>
        <v>0</v>
      </c>
      <c r="AS81" s="749">
        <f t="shared" si="40"/>
        <v>0</v>
      </c>
      <c r="AT81" s="749">
        <f t="shared" si="41"/>
        <v>0</v>
      </c>
      <c r="AU81" s="749">
        <f t="shared" si="42"/>
        <v>0</v>
      </c>
      <c r="AV81" s="749">
        <f t="shared" si="43"/>
        <v>0</v>
      </c>
      <c r="AW81" s="749">
        <f t="shared" si="44"/>
        <v>0</v>
      </c>
      <c r="AX81" s="749">
        <f t="shared" si="45"/>
        <v>0</v>
      </c>
      <c r="AY81" s="749">
        <f t="shared" si="46"/>
        <v>0</v>
      </c>
      <c r="AZ81" s="749">
        <f t="shared" si="47"/>
        <v>0</v>
      </c>
      <c r="BA81" s="749">
        <f t="shared" si="48"/>
        <v>0</v>
      </c>
      <c r="BB81" s="749">
        <f t="shared" si="49"/>
        <v>0</v>
      </c>
      <c r="BC81" s="749">
        <f t="shared" si="50"/>
        <v>0</v>
      </c>
      <c r="BD81" s="749">
        <f t="shared" si="51"/>
        <v>0</v>
      </c>
      <c r="BE81" s="749">
        <f t="shared" si="52"/>
        <v>0</v>
      </c>
      <c r="BF81" s="159">
        <f t="shared" si="53"/>
        <v>0</v>
      </c>
    </row>
    <row r="82" spans="1:58" s="9" customFormat="1" ht="15.95" customHeight="1">
      <c r="A82" s="153"/>
      <c r="B82" s="173"/>
      <c r="C82" s="227"/>
      <c r="D82" s="318"/>
      <c r="E82" s="201"/>
      <c r="F82" s="213"/>
      <c r="G82" s="921">
        <f t="shared" si="31"/>
        <v>0</v>
      </c>
      <c r="H82" s="43">
        <f t="shared" si="32"/>
        <v>0</v>
      </c>
      <c r="I82" s="922" t="str">
        <f t="shared" si="33"/>
        <v>0</v>
      </c>
      <c r="J82" s="214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82"/>
      <c r="AC82" s="212"/>
      <c r="AD82" s="282"/>
      <c r="AE82" s="285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4"/>
        <v>0</v>
      </c>
      <c r="AN82" s="749">
        <f t="shared" si="35"/>
        <v>0</v>
      </c>
      <c r="AO82" s="749">
        <f t="shared" si="36"/>
        <v>0</v>
      </c>
      <c r="AP82" s="749">
        <f t="shared" si="37"/>
        <v>0</v>
      </c>
      <c r="AQ82" s="749">
        <f t="shared" si="38"/>
        <v>0</v>
      </c>
      <c r="AR82" s="749">
        <f t="shared" si="39"/>
        <v>0</v>
      </c>
      <c r="AS82" s="749">
        <f t="shared" si="40"/>
        <v>0</v>
      </c>
      <c r="AT82" s="749">
        <f t="shared" si="41"/>
        <v>0</v>
      </c>
      <c r="AU82" s="749">
        <f t="shared" si="42"/>
        <v>0</v>
      </c>
      <c r="AV82" s="749">
        <f t="shared" si="43"/>
        <v>0</v>
      </c>
      <c r="AW82" s="749">
        <f t="shared" si="44"/>
        <v>0</v>
      </c>
      <c r="AX82" s="749">
        <f t="shared" si="45"/>
        <v>0</v>
      </c>
      <c r="AY82" s="749">
        <f t="shared" si="46"/>
        <v>0</v>
      </c>
      <c r="AZ82" s="749">
        <f t="shared" si="47"/>
        <v>0</v>
      </c>
      <c r="BA82" s="749">
        <f t="shared" si="48"/>
        <v>0</v>
      </c>
      <c r="BB82" s="749">
        <f t="shared" si="49"/>
        <v>0</v>
      </c>
      <c r="BC82" s="749">
        <f t="shared" si="50"/>
        <v>0</v>
      </c>
      <c r="BD82" s="749">
        <f t="shared" si="51"/>
        <v>0</v>
      </c>
      <c r="BE82" s="749">
        <f t="shared" si="52"/>
        <v>0</v>
      </c>
      <c r="BF82" s="159">
        <f t="shared" si="53"/>
        <v>0</v>
      </c>
    </row>
    <row r="83" spans="1:58" s="9" customFormat="1" ht="15.95" customHeight="1">
      <c r="A83" s="153"/>
      <c r="B83" s="173"/>
      <c r="C83" s="227"/>
      <c r="D83" s="318"/>
      <c r="E83" s="201"/>
      <c r="F83" s="213"/>
      <c r="G83" s="921">
        <f t="shared" si="31"/>
        <v>0</v>
      </c>
      <c r="H83" s="43">
        <f t="shared" si="32"/>
        <v>0</v>
      </c>
      <c r="I83" s="922" t="str">
        <f t="shared" si="33"/>
        <v>0</v>
      </c>
      <c r="J83" s="214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82"/>
      <c r="AC83" s="212"/>
      <c r="AD83" s="282"/>
      <c r="AE83" s="285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4"/>
        <v>0</v>
      </c>
      <c r="AN83" s="749">
        <f t="shared" si="35"/>
        <v>0</v>
      </c>
      <c r="AO83" s="749">
        <f t="shared" si="36"/>
        <v>0</v>
      </c>
      <c r="AP83" s="749">
        <f t="shared" si="37"/>
        <v>0</v>
      </c>
      <c r="AQ83" s="749">
        <f t="shared" si="38"/>
        <v>0</v>
      </c>
      <c r="AR83" s="749">
        <f t="shared" si="39"/>
        <v>0</v>
      </c>
      <c r="AS83" s="749">
        <f t="shared" si="40"/>
        <v>0</v>
      </c>
      <c r="AT83" s="749">
        <f t="shared" si="41"/>
        <v>0</v>
      </c>
      <c r="AU83" s="749">
        <f t="shared" si="42"/>
        <v>0</v>
      </c>
      <c r="AV83" s="749">
        <f t="shared" si="43"/>
        <v>0</v>
      </c>
      <c r="AW83" s="749">
        <f t="shared" si="44"/>
        <v>0</v>
      </c>
      <c r="AX83" s="749">
        <f t="shared" si="45"/>
        <v>0</v>
      </c>
      <c r="AY83" s="749">
        <f t="shared" si="46"/>
        <v>0</v>
      </c>
      <c r="AZ83" s="749">
        <f t="shared" si="47"/>
        <v>0</v>
      </c>
      <c r="BA83" s="749">
        <f t="shared" si="48"/>
        <v>0</v>
      </c>
      <c r="BB83" s="749">
        <f t="shared" si="49"/>
        <v>0</v>
      </c>
      <c r="BC83" s="749">
        <f t="shared" si="50"/>
        <v>0</v>
      </c>
      <c r="BD83" s="749">
        <f t="shared" si="51"/>
        <v>0</v>
      </c>
      <c r="BE83" s="749">
        <f t="shared" si="52"/>
        <v>0</v>
      </c>
      <c r="BF83" s="159">
        <f t="shared" si="53"/>
        <v>0</v>
      </c>
    </row>
    <row r="84" spans="1:58" s="9" customFormat="1" ht="15.95" customHeight="1" thickBot="1">
      <c r="A84" s="154"/>
      <c r="B84" s="320"/>
      <c r="C84" s="321"/>
      <c r="D84" s="322"/>
      <c r="E84" s="323"/>
      <c r="F84" s="29"/>
      <c r="G84" s="921">
        <f t="shared" si="31"/>
        <v>0</v>
      </c>
      <c r="H84" s="269">
        <f t="shared" si="32"/>
        <v>0</v>
      </c>
      <c r="I84" s="922" t="str">
        <f t="shared" si="33"/>
        <v>0</v>
      </c>
      <c r="J84" s="27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6"/>
      <c r="AC84" s="28"/>
      <c r="AD84" s="286"/>
      <c r="AE84" s="287"/>
      <c r="AG84" s="407" t="s">
        <v>231</v>
      </c>
      <c r="AH84" s="749">
        <f t="shared" si="3"/>
        <v>56</v>
      </c>
      <c r="AI84" s="749">
        <f t="shared" si="4"/>
        <v>6</v>
      </c>
      <c r="AJ84" s="382">
        <f t="shared" si="5"/>
        <v>10.714285714285714</v>
      </c>
      <c r="AL84" s="220" t="s">
        <v>269</v>
      </c>
      <c r="AM84" s="749">
        <f t="shared" si="34"/>
        <v>0</v>
      </c>
      <c r="AN84" s="749">
        <f t="shared" si="35"/>
        <v>0</v>
      </c>
      <c r="AO84" s="749">
        <f t="shared" si="36"/>
        <v>0</v>
      </c>
      <c r="AP84" s="749">
        <f t="shared" si="37"/>
        <v>0</v>
      </c>
      <c r="AQ84" s="749">
        <f t="shared" si="38"/>
        <v>0</v>
      </c>
      <c r="AR84" s="749">
        <f t="shared" si="39"/>
        <v>0</v>
      </c>
      <c r="AS84" s="749">
        <f t="shared" si="40"/>
        <v>0</v>
      </c>
      <c r="AT84" s="749">
        <f t="shared" si="41"/>
        <v>0</v>
      </c>
      <c r="AU84" s="749">
        <f t="shared" si="42"/>
        <v>0</v>
      </c>
      <c r="AV84" s="749">
        <f t="shared" si="43"/>
        <v>0</v>
      </c>
      <c r="AW84" s="749">
        <f t="shared" si="44"/>
        <v>0</v>
      </c>
      <c r="AX84" s="749">
        <f t="shared" si="45"/>
        <v>0</v>
      </c>
      <c r="AY84" s="749">
        <f t="shared" si="46"/>
        <v>0</v>
      </c>
      <c r="AZ84" s="749">
        <f t="shared" si="47"/>
        <v>0</v>
      </c>
      <c r="BA84" s="749">
        <f t="shared" si="48"/>
        <v>0</v>
      </c>
      <c r="BB84" s="749">
        <f t="shared" si="49"/>
        <v>0</v>
      </c>
      <c r="BC84" s="749">
        <f t="shared" si="50"/>
        <v>0</v>
      </c>
      <c r="BD84" s="749">
        <f t="shared" si="51"/>
        <v>0</v>
      </c>
      <c r="BE84" s="749">
        <f t="shared" si="52"/>
        <v>0</v>
      </c>
      <c r="BF84" s="159">
        <f t="shared" si="53"/>
        <v>0</v>
      </c>
    </row>
    <row r="85" spans="1:58" s="13" customFormat="1" ht="15.95" customHeight="1" thickBot="1">
      <c r="A85" s="128"/>
      <c r="B85" s="324" t="str">
        <f>IFERROR(VLOOKUP(D85,#REF!,7,0),"")</f>
        <v/>
      </c>
      <c r="C85" s="325" t="str">
        <f>IFERROR(VLOOKUP(D85,#REF!,6,0),"")</f>
        <v/>
      </c>
      <c r="D85" s="326"/>
      <c r="E85" s="327"/>
      <c r="F85" s="152"/>
      <c r="G85" s="51">
        <f>SUM(G7:G84)</f>
        <v>15</v>
      </c>
      <c r="H85" s="51">
        <f>SUM(H7:H84)</f>
        <v>548</v>
      </c>
      <c r="I85" s="405">
        <f>IFERROR((G85*100/H85),"0")</f>
        <v>2.7372262773722627</v>
      </c>
      <c r="J85" s="53">
        <f t="shared" ref="J85:AB85" si="54">SUM(J7:J84)</f>
        <v>0</v>
      </c>
      <c r="K85" s="53">
        <f t="shared" si="54"/>
        <v>1</v>
      </c>
      <c r="L85" s="53">
        <f t="shared" si="54"/>
        <v>1</v>
      </c>
      <c r="M85" s="53">
        <f t="shared" si="54"/>
        <v>0</v>
      </c>
      <c r="N85" s="53">
        <f t="shared" si="54"/>
        <v>0</v>
      </c>
      <c r="O85" s="53">
        <f t="shared" si="54"/>
        <v>0</v>
      </c>
      <c r="P85" s="53">
        <f t="shared" si="54"/>
        <v>0</v>
      </c>
      <c r="Q85" s="53">
        <f t="shared" si="54"/>
        <v>0</v>
      </c>
      <c r="R85" s="53">
        <f t="shared" si="54"/>
        <v>6</v>
      </c>
      <c r="S85" s="53">
        <f t="shared" si="54"/>
        <v>0</v>
      </c>
      <c r="T85" s="53">
        <f t="shared" si="54"/>
        <v>6</v>
      </c>
      <c r="U85" s="53">
        <f t="shared" si="54"/>
        <v>0</v>
      </c>
      <c r="V85" s="53">
        <f t="shared" si="54"/>
        <v>0</v>
      </c>
      <c r="W85" s="53">
        <f t="shared" si="54"/>
        <v>1</v>
      </c>
      <c r="X85" s="53">
        <f t="shared" si="54"/>
        <v>0</v>
      </c>
      <c r="Y85" s="53">
        <f t="shared" si="54"/>
        <v>0</v>
      </c>
      <c r="Z85" s="53">
        <f t="shared" si="54"/>
        <v>0</v>
      </c>
      <c r="AA85" s="53">
        <f t="shared" si="54"/>
        <v>0</v>
      </c>
      <c r="AB85" s="53">
        <f t="shared" si="54"/>
        <v>1</v>
      </c>
      <c r="AC85" s="31"/>
      <c r="AD85" s="31"/>
      <c r="AE85" s="109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4"/>
        <v>0</v>
      </c>
      <c r="AN85" s="749">
        <f t="shared" si="35"/>
        <v>0</v>
      </c>
      <c r="AO85" s="749">
        <f t="shared" si="36"/>
        <v>0</v>
      </c>
      <c r="AP85" s="749">
        <f t="shared" si="37"/>
        <v>0</v>
      </c>
      <c r="AQ85" s="749">
        <f t="shared" si="38"/>
        <v>0</v>
      </c>
      <c r="AR85" s="749">
        <f t="shared" si="39"/>
        <v>0</v>
      </c>
      <c r="AS85" s="749">
        <f t="shared" si="40"/>
        <v>0</v>
      </c>
      <c r="AT85" s="749">
        <f t="shared" si="41"/>
        <v>0</v>
      </c>
      <c r="AU85" s="749">
        <f t="shared" si="42"/>
        <v>0</v>
      </c>
      <c r="AV85" s="749">
        <f t="shared" si="43"/>
        <v>0</v>
      </c>
      <c r="AW85" s="749">
        <f t="shared" si="44"/>
        <v>0</v>
      </c>
      <c r="AX85" s="749">
        <f t="shared" si="45"/>
        <v>0</v>
      </c>
      <c r="AY85" s="749">
        <f t="shared" si="46"/>
        <v>0</v>
      </c>
      <c r="AZ85" s="749">
        <f t="shared" si="47"/>
        <v>0</v>
      </c>
      <c r="BA85" s="749">
        <f t="shared" si="48"/>
        <v>0</v>
      </c>
      <c r="BB85" s="749">
        <f t="shared" si="49"/>
        <v>0</v>
      </c>
      <c r="BC85" s="749">
        <f t="shared" si="50"/>
        <v>0</v>
      </c>
      <c r="BD85" s="749">
        <f t="shared" si="51"/>
        <v>0</v>
      </c>
      <c r="BE85" s="749">
        <f t="shared" si="52"/>
        <v>0</v>
      </c>
      <c r="BF85" s="159">
        <f t="shared" si="53"/>
        <v>0</v>
      </c>
    </row>
    <row r="86" spans="1:58" ht="15.95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4"/>
        <v>0</v>
      </c>
      <c r="AN86" s="749">
        <f t="shared" si="35"/>
        <v>0</v>
      </c>
      <c r="AO86" s="749">
        <f t="shared" si="36"/>
        <v>0</v>
      </c>
      <c r="AP86" s="749">
        <f t="shared" si="37"/>
        <v>0</v>
      </c>
      <c r="AQ86" s="749">
        <f t="shared" si="38"/>
        <v>0</v>
      </c>
      <c r="AR86" s="749">
        <f t="shared" si="39"/>
        <v>0</v>
      </c>
      <c r="AS86" s="749">
        <f t="shared" si="40"/>
        <v>0</v>
      </c>
      <c r="AT86" s="749">
        <f t="shared" si="41"/>
        <v>0</v>
      </c>
      <c r="AU86" s="749">
        <f t="shared" si="42"/>
        <v>0</v>
      </c>
      <c r="AV86" s="749">
        <f t="shared" si="43"/>
        <v>0</v>
      </c>
      <c r="AW86" s="749">
        <f t="shared" si="44"/>
        <v>0</v>
      </c>
      <c r="AX86" s="749">
        <f t="shared" si="45"/>
        <v>0</v>
      </c>
      <c r="AY86" s="749">
        <f t="shared" si="46"/>
        <v>0</v>
      </c>
      <c r="AZ86" s="749">
        <f t="shared" si="47"/>
        <v>0</v>
      </c>
      <c r="BA86" s="749">
        <f t="shared" si="48"/>
        <v>0</v>
      </c>
      <c r="BB86" s="749">
        <f t="shared" si="49"/>
        <v>0</v>
      </c>
      <c r="BC86" s="749">
        <f t="shared" si="50"/>
        <v>0</v>
      </c>
      <c r="BD86" s="749">
        <f t="shared" si="51"/>
        <v>0</v>
      </c>
      <c r="BE86" s="749">
        <f t="shared" si="52"/>
        <v>0</v>
      </c>
      <c r="BF86" s="159">
        <f t="shared" si="53"/>
        <v>0</v>
      </c>
    </row>
    <row r="87" spans="1:58" ht="15.95" customHeight="1">
      <c r="AA87" s="34" t="s">
        <v>12</v>
      </c>
      <c r="AB87" s="35">
        <f>COUNTA(AD7:AD84)</f>
        <v>5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4"/>
        <v>0</v>
      </c>
      <c r="AN87" s="749">
        <f t="shared" si="35"/>
        <v>0</v>
      </c>
      <c r="AO87" s="749">
        <f t="shared" si="36"/>
        <v>0</v>
      </c>
      <c r="AP87" s="749">
        <f t="shared" si="37"/>
        <v>0</v>
      </c>
      <c r="AQ87" s="749">
        <f t="shared" si="38"/>
        <v>0</v>
      </c>
      <c r="AR87" s="749">
        <f t="shared" si="39"/>
        <v>0</v>
      </c>
      <c r="AS87" s="749">
        <f t="shared" si="40"/>
        <v>0</v>
      </c>
      <c r="AT87" s="749">
        <f t="shared" si="41"/>
        <v>0</v>
      </c>
      <c r="AU87" s="749">
        <f t="shared" si="42"/>
        <v>0</v>
      </c>
      <c r="AV87" s="749">
        <f t="shared" si="43"/>
        <v>0</v>
      </c>
      <c r="AW87" s="749">
        <f t="shared" si="44"/>
        <v>0</v>
      </c>
      <c r="AX87" s="749">
        <f t="shared" si="45"/>
        <v>0</v>
      </c>
      <c r="AY87" s="749">
        <f t="shared" si="46"/>
        <v>0</v>
      </c>
      <c r="AZ87" s="749">
        <f t="shared" si="47"/>
        <v>0</v>
      </c>
      <c r="BA87" s="749">
        <f t="shared" si="48"/>
        <v>0</v>
      </c>
      <c r="BB87" s="749">
        <f t="shared" si="49"/>
        <v>0</v>
      </c>
      <c r="BC87" s="749">
        <f t="shared" si="50"/>
        <v>0</v>
      </c>
      <c r="BD87" s="749">
        <f t="shared" si="51"/>
        <v>0</v>
      </c>
      <c r="BE87" s="749">
        <f t="shared" si="52"/>
        <v>0</v>
      </c>
      <c r="BF87" s="159">
        <f>SUM(AM87:BE87)</f>
        <v>0</v>
      </c>
    </row>
    <row r="88" spans="1:58" ht="15.95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4"/>
        <v>0</v>
      </c>
      <c r="AN88" s="749">
        <f t="shared" si="35"/>
        <v>0</v>
      </c>
      <c r="AO88" s="749">
        <f t="shared" si="36"/>
        <v>0</v>
      </c>
      <c r="AP88" s="749">
        <f t="shared" si="37"/>
        <v>0</v>
      </c>
      <c r="AQ88" s="749">
        <f t="shared" si="38"/>
        <v>0</v>
      </c>
      <c r="AR88" s="749">
        <f t="shared" si="39"/>
        <v>0</v>
      </c>
      <c r="AS88" s="749">
        <f t="shared" si="40"/>
        <v>0</v>
      </c>
      <c r="AT88" s="749">
        <f t="shared" si="41"/>
        <v>0</v>
      </c>
      <c r="AU88" s="749">
        <f t="shared" si="42"/>
        <v>0</v>
      </c>
      <c r="AV88" s="749">
        <f t="shared" si="43"/>
        <v>0</v>
      </c>
      <c r="AW88" s="749">
        <f t="shared" si="44"/>
        <v>0</v>
      </c>
      <c r="AX88" s="749">
        <f t="shared" si="45"/>
        <v>0</v>
      </c>
      <c r="AY88" s="749">
        <f t="shared" si="46"/>
        <v>0</v>
      </c>
      <c r="AZ88" s="749">
        <f t="shared" si="47"/>
        <v>0</v>
      </c>
      <c r="BA88" s="749">
        <f t="shared" si="48"/>
        <v>0</v>
      </c>
      <c r="BB88" s="749">
        <f t="shared" si="49"/>
        <v>0</v>
      </c>
      <c r="BC88" s="749">
        <f t="shared" si="50"/>
        <v>0</v>
      </c>
      <c r="BD88" s="749">
        <f t="shared" si="51"/>
        <v>0</v>
      </c>
      <c r="BE88" s="749">
        <f t="shared" si="52"/>
        <v>0</v>
      </c>
      <c r="BF88" s="159">
        <f t="shared" si="53"/>
        <v>0</v>
      </c>
    </row>
    <row r="89" spans="1:58" ht="15.95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4"/>
        <v>0</v>
      </c>
      <c r="AN89" s="749">
        <f t="shared" si="35"/>
        <v>0</v>
      </c>
      <c r="AO89" s="749">
        <f t="shared" si="36"/>
        <v>0</v>
      </c>
      <c r="AP89" s="749">
        <f t="shared" si="37"/>
        <v>0</v>
      </c>
      <c r="AQ89" s="749">
        <f t="shared" si="38"/>
        <v>0</v>
      </c>
      <c r="AR89" s="749">
        <f t="shared" si="39"/>
        <v>0</v>
      </c>
      <c r="AS89" s="749">
        <f t="shared" si="40"/>
        <v>0</v>
      </c>
      <c r="AT89" s="749">
        <f t="shared" si="41"/>
        <v>0</v>
      </c>
      <c r="AU89" s="749">
        <f t="shared" si="42"/>
        <v>0</v>
      </c>
      <c r="AV89" s="749">
        <f t="shared" si="43"/>
        <v>0</v>
      </c>
      <c r="AW89" s="749">
        <f t="shared" si="44"/>
        <v>0</v>
      </c>
      <c r="AX89" s="749">
        <f t="shared" si="45"/>
        <v>0</v>
      </c>
      <c r="AY89" s="749">
        <f t="shared" si="46"/>
        <v>0</v>
      </c>
      <c r="AZ89" s="749">
        <f t="shared" si="47"/>
        <v>0</v>
      </c>
      <c r="BA89" s="749">
        <f t="shared" si="48"/>
        <v>0</v>
      </c>
      <c r="BB89" s="749">
        <f t="shared" si="49"/>
        <v>0</v>
      </c>
      <c r="BC89" s="749">
        <f t="shared" si="50"/>
        <v>0</v>
      </c>
      <c r="BD89" s="749">
        <f t="shared" si="51"/>
        <v>0</v>
      </c>
      <c r="BE89" s="749">
        <f t="shared" si="52"/>
        <v>0</v>
      </c>
      <c r="BF89" s="159">
        <f t="shared" si="53"/>
        <v>0</v>
      </c>
    </row>
    <row r="90" spans="1:58" ht="15.95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4"/>
        <v>0</v>
      </c>
      <c r="AN90" s="749">
        <f t="shared" si="35"/>
        <v>0</v>
      </c>
      <c r="AO90" s="749">
        <f t="shared" si="36"/>
        <v>0</v>
      </c>
      <c r="AP90" s="749">
        <f t="shared" si="37"/>
        <v>0</v>
      </c>
      <c r="AQ90" s="749">
        <f t="shared" si="38"/>
        <v>0</v>
      </c>
      <c r="AR90" s="749">
        <f t="shared" si="39"/>
        <v>0</v>
      </c>
      <c r="AS90" s="749">
        <f t="shared" si="40"/>
        <v>0</v>
      </c>
      <c r="AT90" s="749">
        <f t="shared" si="41"/>
        <v>0</v>
      </c>
      <c r="AU90" s="749">
        <f t="shared" si="42"/>
        <v>0</v>
      </c>
      <c r="AV90" s="749">
        <f t="shared" si="43"/>
        <v>0</v>
      </c>
      <c r="AW90" s="749">
        <f t="shared" si="44"/>
        <v>0</v>
      </c>
      <c r="AX90" s="749">
        <f t="shared" si="45"/>
        <v>0</v>
      </c>
      <c r="AY90" s="749">
        <f t="shared" si="46"/>
        <v>0</v>
      </c>
      <c r="AZ90" s="749">
        <f t="shared" si="47"/>
        <v>0</v>
      </c>
      <c r="BA90" s="749">
        <f t="shared" si="48"/>
        <v>0</v>
      </c>
      <c r="BB90" s="749">
        <f t="shared" si="49"/>
        <v>0</v>
      </c>
      <c r="BC90" s="749">
        <f t="shared" si="50"/>
        <v>0</v>
      </c>
      <c r="BD90" s="749">
        <f t="shared" si="51"/>
        <v>0</v>
      </c>
      <c r="BE90" s="749">
        <f t="shared" si="52"/>
        <v>0</v>
      </c>
      <c r="BF90" s="159">
        <f t="shared" si="53"/>
        <v>0</v>
      </c>
    </row>
    <row r="91" spans="1:58" ht="15.95" customHeight="1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4"/>
        <v>0</v>
      </c>
      <c r="AN91" s="749">
        <f t="shared" si="35"/>
        <v>0</v>
      </c>
      <c r="AO91" s="749">
        <f t="shared" si="36"/>
        <v>0</v>
      </c>
      <c r="AP91" s="749">
        <f t="shared" si="37"/>
        <v>0</v>
      </c>
      <c r="AQ91" s="749">
        <f t="shared" si="38"/>
        <v>0</v>
      </c>
      <c r="AR91" s="749">
        <f t="shared" si="39"/>
        <v>0</v>
      </c>
      <c r="AS91" s="749">
        <f t="shared" si="40"/>
        <v>0</v>
      </c>
      <c r="AT91" s="749">
        <f t="shared" si="41"/>
        <v>0</v>
      </c>
      <c r="AU91" s="749">
        <f t="shared" si="42"/>
        <v>0</v>
      </c>
      <c r="AV91" s="749">
        <f t="shared" si="43"/>
        <v>0</v>
      </c>
      <c r="AW91" s="749">
        <f t="shared" si="44"/>
        <v>0</v>
      </c>
      <c r="AX91" s="749">
        <f t="shared" si="45"/>
        <v>0</v>
      </c>
      <c r="AY91" s="749">
        <f t="shared" si="46"/>
        <v>0</v>
      </c>
      <c r="AZ91" s="749">
        <f t="shared" si="47"/>
        <v>0</v>
      </c>
      <c r="BA91" s="749">
        <f t="shared" si="48"/>
        <v>0</v>
      </c>
      <c r="BB91" s="749">
        <f t="shared" si="49"/>
        <v>0</v>
      </c>
      <c r="BC91" s="749">
        <f t="shared" si="50"/>
        <v>0</v>
      </c>
      <c r="BD91" s="749">
        <f t="shared" si="51"/>
        <v>0</v>
      </c>
      <c r="BE91" s="749">
        <f t="shared" si="52"/>
        <v>0</v>
      </c>
      <c r="BF91" s="159">
        <f t="shared" si="53"/>
        <v>0</v>
      </c>
    </row>
    <row r="92" spans="1:58" ht="15.95" customHeight="1">
      <c r="J92" s="232" t="str">
        <f>J6</f>
        <v>Dead</v>
      </c>
      <c r="K92" s="230" t="str">
        <f t="shared" ref="K92:AB92" si="55">K6</f>
        <v>GC 200</v>
      </c>
      <c r="L92" s="252" t="str">
        <f t="shared" si="55"/>
        <v>LED</v>
      </c>
      <c r="M92" s="230" t="str">
        <f t="shared" si="55"/>
        <v>Noise</v>
      </c>
      <c r="N92" s="230" t="str">
        <f t="shared" si="55"/>
        <v>Straightness</v>
      </c>
      <c r="O92" s="230" t="str">
        <f t="shared" si="55"/>
        <v>Speed</v>
      </c>
      <c r="P92" s="230" t="str">
        <f t="shared" si="55"/>
        <v>Chattering</v>
      </c>
      <c r="Q92" s="230" t="str">
        <f t="shared" si="55"/>
        <v>Bounding</v>
      </c>
      <c r="R92" s="230" t="str">
        <f t="shared" si="55"/>
        <v>Over 
Current</v>
      </c>
      <c r="S92" s="230" t="str">
        <f t="shared" si="55"/>
        <v>IO Dead</v>
      </c>
      <c r="T92" s="230" t="str">
        <f t="shared" si="55"/>
        <v>Stroke</v>
      </c>
      <c r="U92" s="230" t="str">
        <f t="shared" si="55"/>
        <v>Slip</v>
      </c>
      <c r="V92" s="230" t="str">
        <f t="shared" si="55"/>
        <v>Jitter</v>
      </c>
      <c r="W92" s="230" t="str">
        <f t="shared" si="55"/>
        <v>CH Dead</v>
      </c>
      <c r="X92" s="230" t="str">
        <f t="shared" si="55"/>
        <v>Screw missing</v>
      </c>
      <c r="Y92" s="230" t="str">
        <f t="shared" si="55"/>
        <v>MP</v>
      </c>
      <c r="Z92" s="230" t="str">
        <f t="shared" si="55"/>
        <v>S/C</v>
      </c>
      <c r="AA92" s="230" t="str">
        <f t="shared" si="55"/>
        <v>Gap</v>
      </c>
      <c r="AB92" s="233" t="str">
        <f t="shared" si="55"/>
        <v>ETC</v>
      </c>
      <c r="AD92" s="19"/>
      <c r="AE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4"/>
        <v>0</v>
      </c>
      <c r="AN92" s="749">
        <f t="shared" si="35"/>
        <v>0</v>
      </c>
      <c r="AO92" s="749">
        <f t="shared" si="36"/>
        <v>0</v>
      </c>
      <c r="AP92" s="749">
        <f t="shared" si="37"/>
        <v>0</v>
      </c>
      <c r="AQ92" s="749">
        <f t="shared" si="38"/>
        <v>0</v>
      </c>
      <c r="AR92" s="749">
        <f t="shared" si="39"/>
        <v>0</v>
      </c>
      <c r="AS92" s="749">
        <f t="shared" si="40"/>
        <v>0</v>
      </c>
      <c r="AT92" s="749">
        <f t="shared" si="41"/>
        <v>0</v>
      </c>
      <c r="AU92" s="749">
        <f t="shared" si="42"/>
        <v>0</v>
      </c>
      <c r="AV92" s="749">
        <f t="shared" si="43"/>
        <v>0</v>
      </c>
      <c r="AW92" s="749">
        <f t="shared" si="44"/>
        <v>0</v>
      </c>
      <c r="AX92" s="749">
        <f t="shared" si="45"/>
        <v>0</v>
      </c>
      <c r="AY92" s="749">
        <f t="shared" si="46"/>
        <v>0</v>
      </c>
      <c r="AZ92" s="749">
        <f t="shared" si="47"/>
        <v>0</v>
      </c>
      <c r="BA92" s="749">
        <f t="shared" si="48"/>
        <v>0</v>
      </c>
      <c r="BB92" s="749">
        <f t="shared" si="49"/>
        <v>0</v>
      </c>
      <c r="BC92" s="749">
        <f t="shared" si="50"/>
        <v>0</v>
      </c>
      <c r="BD92" s="749">
        <f t="shared" si="51"/>
        <v>0</v>
      </c>
      <c r="BE92" s="749">
        <f t="shared" si="52"/>
        <v>0</v>
      </c>
      <c r="BF92" s="159">
        <f t="shared" si="53"/>
        <v>0</v>
      </c>
    </row>
    <row r="93" spans="1:58" ht="15.95" customHeight="1" thickBot="1">
      <c r="J93" s="78">
        <f>J85</f>
        <v>0</v>
      </c>
      <c r="K93" s="234">
        <f t="shared" ref="K93:AB93" si="56">K85</f>
        <v>1</v>
      </c>
      <c r="L93" s="234">
        <f t="shared" si="56"/>
        <v>1</v>
      </c>
      <c r="M93" s="234">
        <f t="shared" si="56"/>
        <v>0</v>
      </c>
      <c r="N93" s="234">
        <f t="shared" si="56"/>
        <v>0</v>
      </c>
      <c r="O93" s="234">
        <f t="shared" si="56"/>
        <v>0</v>
      </c>
      <c r="P93" s="234">
        <f t="shared" si="56"/>
        <v>0</v>
      </c>
      <c r="Q93" s="234">
        <f t="shared" si="56"/>
        <v>0</v>
      </c>
      <c r="R93" s="234">
        <f t="shared" si="56"/>
        <v>6</v>
      </c>
      <c r="S93" s="234">
        <f t="shared" si="56"/>
        <v>0</v>
      </c>
      <c r="T93" s="234">
        <f t="shared" si="56"/>
        <v>6</v>
      </c>
      <c r="U93" s="234">
        <f t="shared" si="56"/>
        <v>0</v>
      </c>
      <c r="V93" s="234">
        <f t="shared" si="56"/>
        <v>0</v>
      </c>
      <c r="W93" s="234">
        <f t="shared" si="56"/>
        <v>1</v>
      </c>
      <c r="X93" s="234">
        <f t="shared" si="56"/>
        <v>0</v>
      </c>
      <c r="Y93" s="234">
        <f t="shared" si="56"/>
        <v>0</v>
      </c>
      <c r="Z93" s="234">
        <f t="shared" si="56"/>
        <v>0</v>
      </c>
      <c r="AA93" s="234">
        <f t="shared" si="56"/>
        <v>0</v>
      </c>
      <c r="AB93" s="122">
        <f t="shared" si="56"/>
        <v>1</v>
      </c>
      <c r="AD93" s="19"/>
      <c r="AE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4"/>
        <v>0</v>
      </c>
      <c r="AN93" s="749">
        <f t="shared" si="35"/>
        <v>0</v>
      </c>
      <c r="AO93" s="749">
        <f t="shared" si="36"/>
        <v>0</v>
      </c>
      <c r="AP93" s="749">
        <f t="shared" si="37"/>
        <v>0</v>
      </c>
      <c r="AQ93" s="749">
        <f t="shared" si="38"/>
        <v>0</v>
      </c>
      <c r="AR93" s="749">
        <f t="shared" si="39"/>
        <v>0</v>
      </c>
      <c r="AS93" s="749">
        <f t="shared" si="40"/>
        <v>0</v>
      </c>
      <c r="AT93" s="749">
        <f t="shared" si="41"/>
        <v>0</v>
      </c>
      <c r="AU93" s="749">
        <f t="shared" si="42"/>
        <v>0</v>
      </c>
      <c r="AV93" s="749">
        <f t="shared" si="43"/>
        <v>0</v>
      </c>
      <c r="AW93" s="749">
        <f t="shared" si="44"/>
        <v>0</v>
      </c>
      <c r="AX93" s="749">
        <f t="shared" si="45"/>
        <v>0</v>
      </c>
      <c r="AY93" s="749">
        <f t="shared" si="46"/>
        <v>0</v>
      </c>
      <c r="AZ93" s="749">
        <f t="shared" si="47"/>
        <v>0</v>
      </c>
      <c r="BA93" s="749">
        <f t="shared" si="48"/>
        <v>0</v>
      </c>
      <c r="BB93" s="749">
        <f t="shared" si="49"/>
        <v>0</v>
      </c>
      <c r="BC93" s="749">
        <f t="shared" si="50"/>
        <v>0</v>
      </c>
      <c r="BD93" s="749">
        <f t="shared" si="51"/>
        <v>0</v>
      </c>
      <c r="BE93" s="749">
        <f t="shared" si="52"/>
        <v>0</v>
      </c>
      <c r="BF93" s="159">
        <f t="shared" si="53"/>
        <v>0</v>
      </c>
    </row>
    <row r="94" spans="1:58" ht="15.95" customHeight="1"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4"/>
        <v>0</v>
      </c>
      <c r="AN94" s="749">
        <f t="shared" si="35"/>
        <v>0</v>
      </c>
      <c r="AO94" s="749">
        <f t="shared" si="36"/>
        <v>0</v>
      </c>
      <c r="AP94" s="749">
        <f t="shared" si="37"/>
        <v>0</v>
      </c>
      <c r="AQ94" s="749">
        <f t="shared" si="38"/>
        <v>0</v>
      </c>
      <c r="AR94" s="749">
        <f t="shared" si="39"/>
        <v>0</v>
      </c>
      <c r="AS94" s="749">
        <f t="shared" si="40"/>
        <v>0</v>
      </c>
      <c r="AT94" s="749">
        <f t="shared" si="41"/>
        <v>0</v>
      </c>
      <c r="AU94" s="749">
        <f t="shared" si="42"/>
        <v>0</v>
      </c>
      <c r="AV94" s="749">
        <f t="shared" si="43"/>
        <v>0</v>
      </c>
      <c r="AW94" s="749">
        <f t="shared" si="44"/>
        <v>0</v>
      </c>
      <c r="AX94" s="749">
        <f t="shared" si="45"/>
        <v>0</v>
      </c>
      <c r="AY94" s="749">
        <f t="shared" si="46"/>
        <v>0</v>
      </c>
      <c r="AZ94" s="749">
        <f t="shared" si="47"/>
        <v>0</v>
      </c>
      <c r="BA94" s="749">
        <f t="shared" si="48"/>
        <v>0</v>
      </c>
      <c r="BB94" s="749">
        <f t="shared" si="49"/>
        <v>0</v>
      </c>
      <c r="BC94" s="749">
        <f t="shared" si="50"/>
        <v>0</v>
      </c>
      <c r="BD94" s="749">
        <f t="shared" si="51"/>
        <v>0</v>
      </c>
      <c r="BE94" s="749">
        <f t="shared" si="52"/>
        <v>0</v>
      </c>
      <c r="BF94" s="159">
        <f t="shared" si="53"/>
        <v>0</v>
      </c>
    </row>
    <row r="95" spans="1:58" ht="15.95" customHeight="1" thickBot="1"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4"/>
        <v>0</v>
      </c>
      <c r="AN95" s="749">
        <f t="shared" si="35"/>
        <v>0</v>
      </c>
      <c r="AO95" s="749">
        <f t="shared" si="36"/>
        <v>0</v>
      </c>
      <c r="AP95" s="749">
        <f t="shared" si="37"/>
        <v>0</v>
      </c>
      <c r="AQ95" s="749">
        <f t="shared" si="38"/>
        <v>0</v>
      </c>
      <c r="AR95" s="749">
        <f t="shared" si="39"/>
        <v>0</v>
      </c>
      <c r="AS95" s="749">
        <f t="shared" si="40"/>
        <v>0</v>
      </c>
      <c r="AT95" s="749">
        <f t="shared" si="41"/>
        <v>0</v>
      </c>
      <c r="AU95" s="749">
        <f t="shared" si="42"/>
        <v>0</v>
      </c>
      <c r="AV95" s="749">
        <f t="shared" si="43"/>
        <v>0</v>
      </c>
      <c r="AW95" s="749">
        <f t="shared" si="44"/>
        <v>0</v>
      </c>
      <c r="AX95" s="749">
        <f t="shared" si="45"/>
        <v>0</v>
      </c>
      <c r="AY95" s="749">
        <f t="shared" si="46"/>
        <v>0</v>
      </c>
      <c r="AZ95" s="749">
        <f t="shared" si="47"/>
        <v>0</v>
      </c>
      <c r="BA95" s="749">
        <f t="shared" si="48"/>
        <v>0</v>
      </c>
      <c r="BB95" s="749">
        <f t="shared" si="49"/>
        <v>0</v>
      </c>
      <c r="BC95" s="749">
        <f t="shared" si="50"/>
        <v>0</v>
      </c>
      <c r="BD95" s="749">
        <f t="shared" si="51"/>
        <v>0</v>
      </c>
      <c r="BE95" s="749">
        <f t="shared" si="52"/>
        <v>0</v>
      </c>
      <c r="BF95" s="159">
        <f t="shared" si="53"/>
        <v>0</v>
      </c>
    </row>
    <row r="96" spans="1:58" ht="15.95" customHeight="1">
      <c r="J96" s="119" t="str">
        <f>J92</f>
        <v>Dead</v>
      </c>
      <c r="K96" s="120" t="str">
        <f t="shared" ref="K96:AB96" si="57">K92</f>
        <v>GC 200</v>
      </c>
      <c r="L96" s="120" t="str">
        <f t="shared" si="57"/>
        <v>LED</v>
      </c>
      <c r="M96" s="120" t="str">
        <f t="shared" si="57"/>
        <v>Noise</v>
      </c>
      <c r="N96" s="120" t="str">
        <f t="shared" si="57"/>
        <v>Straightness</v>
      </c>
      <c r="O96" s="120" t="str">
        <f t="shared" si="57"/>
        <v>Speed</v>
      </c>
      <c r="P96" s="120" t="str">
        <f t="shared" si="57"/>
        <v>Chattering</v>
      </c>
      <c r="Q96" s="120" t="str">
        <f t="shared" si="57"/>
        <v>Bounding</v>
      </c>
      <c r="R96" s="120" t="str">
        <f t="shared" si="57"/>
        <v>Over 
Current</v>
      </c>
      <c r="S96" s="120" t="str">
        <f t="shared" si="57"/>
        <v>IO Dead</v>
      </c>
      <c r="T96" s="120" t="str">
        <f t="shared" si="57"/>
        <v>Stroke</v>
      </c>
      <c r="U96" s="120" t="str">
        <f t="shared" si="57"/>
        <v>Slip</v>
      </c>
      <c r="V96" s="120" t="str">
        <f t="shared" si="57"/>
        <v>Jitter</v>
      </c>
      <c r="W96" s="120" t="str">
        <f t="shared" si="57"/>
        <v>CH Dead</v>
      </c>
      <c r="X96" s="120" t="str">
        <f t="shared" si="57"/>
        <v>Screw missing</v>
      </c>
      <c r="Y96" s="120" t="str">
        <f t="shared" si="57"/>
        <v>MP</v>
      </c>
      <c r="Z96" s="120" t="str">
        <f t="shared" si="57"/>
        <v>S/C</v>
      </c>
      <c r="AA96" s="120" t="str">
        <f t="shared" si="57"/>
        <v>Gap</v>
      </c>
      <c r="AB96" s="120" t="str">
        <f t="shared" si="57"/>
        <v>ETC</v>
      </c>
      <c r="AC96" s="231" t="s">
        <v>149</v>
      </c>
      <c r="AD96" s="19"/>
      <c r="AE96" s="19"/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5"/>
        <v>0</v>
      </c>
      <c r="AO96" s="749">
        <f t="shared" si="36"/>
        <v>0</v>
      </c>
      <c r="AP96" s="749">
        <f t="shared" si="37"/>
        <v>0</v>
      </c>
      <c r="AQ96" s="749">
        <f t="shared" si="38"/>
        <v>0</v>
      </c>
      <c r="AR96" s="749">
        <f t="shared" si="39"/>
        <v>0</v>
      </c>
      <c r="AS96" s="749">
        <f t="shared" si="40"/>
        <v>0</v>
      </c>
      <c r="AT96" s="749">
        <f t="shared" si="41"/>
        <v>0</v>
      </c>
      <c r="AU96" s="749">
        <f t="shared" si="42"/>
        <v>0</v>
      </c>
      <c r="AV96" s="749">
        <f t="shared" si="43"/>
        <v>0</v>
      </c>
      <c r="AW96" s="749">
        <f t="shared" si="44"/>
        <v>0</v>
      </c>
      <c r="AX96" s="749">
        <f t="shared" si="45"/>
        <v>0</v>
      </c>
      <c r="AY96" s="749">
        <f t="shared" si="46"/>
        <v>0</v>
      </c>
      <c r="AZ96" s="749">
        <f t="shared" si="47"/>
        <v>0</v>
      </c>
      <c r="BA96" s="749">
        <f t="shared" si="48"/>
        <v>0</v>
      </c>
      <c r="BB96" s="749">
        <f t="shared" si="49"/>
        <v>0</v>
      </c>
      <c r="BC96" s="749">
        <f t="shared" si="50"/>
        <v>0</v>
      </c>
      <c r="BD96" s="749">
        <f t="shared" si="51"/>
        <v>0</v>
      </c>
      <c r="BE96" s="749">
        <f t="shared" si="52"/>
        <v>0</v>
      </c>
      <c r="BF96" s="159">
        <f t="shared" si="53"/>
        <v>0</v>
      </c>
    </row>
    <row r="97" spans="1:58" ht="15.95" customHeight="1">
      <c r="J97" s="77">
        <f>J93</f>
        <v>0</v>
      </c>
      <c r="K97" s="86">
        <f t="shared" ref="K97:AB97" si="58">K93</f>
        <v>1</v>
      </c>
      <c r="L97" s="86">
        <f t="shared" si="58"/>
        <v>1</v>
      </c>
      <c r="M97" s="86">
        <f t="shared" si="58"/>
        <v>0</v>
      </c>
      <c r="N97" s="86">
        <f t="shared" si="58"/>
        <v>0</v>
      </c>
      <c r="O97" s="86">
        <f t="shared" si="58"/>
        <v>0</v>
      </c>
      <c r="P97" s="86">
        <f t="shared" si="58"/>
        <v>0</v>
      </c>
      <c r="Q97" s="86">
        <f t="shared" si="58"/>
        <v>0</v>
      </c>
      <c r="R97" s="86">
        <f t="shared" si="58"/>
        <v>6</v>
      </c>
      <c r="S97" s="86">
        <f t="shared" si="58"/>
        <v>0</v>
      </c>
      <c r="T97" s="86">
        <f t="shared" si="58"/>
        <v>6</v>
      </c>
      <c r="U97" s="86">
        <f t="shared" si="58"/>
        <v>0</v>
      </c>
      <c r="V97" s="86">
        <f t="shared" si="58"/>
        <v>0</v>
      </c>
      <c r="W97" s="86">
        <f t="shared" si="58"/>
        <v>1</v>
      </c>
      <c r="X97" s="86">
        <f t="shared" si="58"/>
        <v>0</v>
      </c>
      <c r="Y97" s="86">
        <f t="shared" si="58"/>
        <v>0</v>
      </c>
      <c r="Z97" s="86">
        <f t="shared" si="58"/>
        <v>0</v>
      </c>
      <c r="AA97" s="86">
        <f t="shared" si="58"/>
        <v>0</v>
      </c>
      <c r="AB97" s="86">
        <f t="shared" si="58"/>
        <v>1</v>
      </c>
      <c r="AC97" s="121">
        <f>SUM(J97:AB97)</f>
        <v>16</v>
      </c>
      <c r="AD97" s="19"/>
      <c r="AE97" s="19"/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4"/>
        <v>0</v>
      </c>
      <c r="AN97" s="749">
        <f t="shared" si="35"/>
        <v>0</v>
      </c>
      <c r="AO97" s="749">
        <f t="shared" si="36"/>
        <v>0</v>
      </c>
      <c r="AP97" s="749">
        <f t="shared" si="37"/>
        <v>0</v>
      </c>
      <c r="AQ97" s="749">
        <f t="shared" si="38"/>
        <v>0</v>
      </c>
      <c r="AR97" s="749">
        <f t="shared" si="39"/>
        <v>0</v>
      </c>
      <c r="AS97" s="749">
        <f t="shared" si="40"/>
        <v>0</v>
      </c>
      <c r="AT97" s="749">
        <f t="shared" si="41"/>
        <v>0</v>
      </c>
      <c r="AU97" s="749">
        <f t="shared" si="42"/>
        <v>0</v>
      </c>
      <c r="AV97" s="749">
        <f t="shared" si="43"/>
        <v>0</v>
      </c>
      <c r="AW97" s="749">
        <f t="shared" si="44"/>
        <v>0</v>
      </c>
      <c r="AX97" s="749">
        <f t="shared" si="45"/>
        <v>0</v>
      </c>
      <c r="AY97" s="749">
        <f t="shared" si="46"/>
        <v>0</v>
      </c>
      <c r="AZ97" s="749">
        <f t="shared" si="47"/>
        <v>0</v>
      </c>
      <c r="BA97" s="749">
        <f t="shared" si="48"/>
        <v>0</v>
      </c>
      <c r="BB97" s="749">
        <f t="shared" si="49"/>
        <v>0</v>
      </c>
      <c r="BC97" s="749">
        <f t="shared" si="50"/>
        <v>0</v>
      </c>
      <c r="BD97" s="749">
        <f t="shared" si="51"/>
        <v>0</v>
      </c>
      <c r="BE97" s="749">
        <f t="shared" si="52"/>
        <v>0</v>
      </c>
      <c r="BF97" s="159">
        <f t="shared" si="53"/>
        <v>0</v>
      </c>
    </row>
    <row r="98" spans="1:58" ht="15.95" customHeight="1">
      <c r="J98" s="255">
        <f>J97*100/AC97</f>
        <v>0</v>
      </c>
      <c r="K98" s="256">
        <f>K97*100/AC97</f>
        <v>6.25</v>
      </c>
      <c r="L98" s="256">
        <f>L97*100/AC97</f>
        <v>6.25</v>
      </c>
      <c r="M98" s="256">
        <f>M97*100/AC97</f>
        <v>0</v>
      </c>
      <c r="N98" s="87">
        <f>N97*100/AC97</f>
        <v>0</v>
      </c>
      <c r="O98" s="87">
        <f>O97*100/AC97</f>
        <v>0</v>
      </c>
      <c r="P98" s="87">
        <f>P97*100/AC97</f>
        <v>0</v>
      </c>
      <c r="Q98" s="256">
        <f>Q97*100/AC97</f>
        <v>0</v>
      </c>
      <c r="R98" s="256">
        <f>R97*100/AC97</f>
        <v>37.5</v>
      </c>
      <c r="S98" s="256">
        <f>S97*100/AC97</f>
        <v>0</v>
      </c>
      <c r="T98" s="256">
        <f>T97*100/AC97</f>
        <v>37.5</v>
      </c>
      <c r="U98" s="256">
        <f>U97*100/AC97</f>
        <v>0</v>
      </c>
      <c r="V98" s="256">
        <f>V97*100/AC97</f>
        <v>0</v>
      </c>
      <c r="W98" s="256">
        <f>W97*100/AC97</f>
        <v>6.25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0</v>
      </c>
      <c r="AB98" s="256">
        <f>AB97*100/AC97</f>
        <v>6.25</v>
      </c>
      <c r="AC98" s="121">
        <f>SUM(J98:AB98)</f>
        <v>100</v>
      </c>
      <c r="AD98" s="19"/>
      <c r="AE98" s="19"/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4"/>
        <v>0</v>
      </c>
      <c r="AN98" s="749">
        <f t="shared" si="35"/>
        <v>0</v>
      </c>
      <c r="AO98" s="749">
        <f t="shared" si="36"/>
        <v>0</v>
      </c>
      <c r="AP98" s="749">
        <f t="shared" si="37"/>
        <v>0</v>
      </c>
      <c r="AQ98" s="749">
        <f t="shared" si="38"/>
        <v>0</v>
      </c>
      <c r="AR98" s="749">
        <f t="shared" si="39"/>
        <v>0</v>
      </c>
      <c r="AS98" s="749">
        <f t="shared" si="40"/>
        <v>0</v>
      </c>
      <c r="AT98" s="749">
        <f t="shared" si="41"/>
        <v>0</v>
      </c>
      <c r="AU98" s="749">
        <f t="shared" si="42"/>
        <v>0</v>
      </c>
      <c r="AV98" s="749">
        <f t="shared" si="43"/>
        <v>0</v>
      </c>
      <c r="AW98" s="749">
        <f t="shared" si="44"/>
        <v>0</v>
      </c>
      <c r="AX98" s="749">
        <f t="shared" si="45"/>
        <v>0</v>
      </c>
      <c r="AY98" s="749">
        <f t="shared" si="46"/>
        <v>0</v>
      </c>
      <c r="AZ98" s="749">
        <f t="shared" si="47"/>
        <v>1</v>
      </c>
      <c r="BA98" s="749">
        <f t="shared" si="48"/>
        <v>0</v>
      </c>
      <c r="BB98" s="749">
        <f t="shared" si="49"/>
        <v>0</v>
      </c>
      <c r="BC98" s="749">
        <f t="shared" si="50"/>
        <v>0</v>
      </c>
      <c r="BD98" s="749">
        <f t="shared" si="51"/>
        <v>0</v>
      </c>
      <c r="BE98" s="749">
        <f t="shared" si="52"/>
        <v>0</v>
      </c>
      <c r="BF98" s="159">
        <f t="shared" si="53"/>
        <v>1</v>
      </c>
    </row>
    <row r="99" spans="1:58" ht="15.95" customHeight="1" thickBot="1">
      <c r="J99" s="235">
        <f>J98</f>
        <v>0</v>
      </c>
      <c r="K99" s="236">
        <f>J99+K98</f>
        <v>6.25</v>
      </c>
      <c r="L99" s="236">
        <f>K99+L98</f>
        <v>12.5</v>
      </c>
      <c r="M99" s="236">
        <f>K99+M98</f>
        <v>6.25</v>
      </c>
      <c r="N99" s="236">
        <f t="shared" ref="N99:AB99" si="59">M99+N98</f>
        <v>6.25</v>
      </c>
      <c r="O99" s="236">
        <f t="shared" si="59"/>
        <v>6.25</v>
      </c>
      <c r="P99" s="236">
        <f t="shared" si="59"/>
        <v>6.25</v>
      </c>
      <c r="Q99" s="236">
        <f t="shared" si="59"/>
        <v>6.25</v>
      </c>
      <c r="R99" s="236">
        <f t="shared" si="59"/>
        <v>43.75</v>
      </c>
      <c r="S99" s="236">
        <f t="shared" si="59"/>
        <v>43.75</v>
      </c>
      <c r="T99" s="236">
        <f t="shared" si="59"/>
        <v>81.25</v>
      </c>
      <c r="U99" s="236">
        <f t="shared" si="59"/>
        <v>81.25</v>
      </c>
      <c r="V99" s="236">
        <f t="shared" si="59"/>
        <v>81.25</v>
      </c>
      <c r="W99" s="236">
        <f t="shared" si="59"/>
        <v>87.5</v>
      </c>
      <c r="X99" s="236">
        <f t="shared" si="59"/>
        <v>87.5</v>
      </c>
      <c r="Y99" s="236">
        <f t="shared" si="59"/>
        <v>87.5</v>
      </c>
      <c r="Z99" s="236">
        <f t="shared" si="59"/>
        <v>87.5</v>
      </c>
      <c r="AA99" s="236">
        <f t="shared" si="59"/>
        <v>87.5</v>
      </c>
      <c r="AB99" s="236">
        <f t="shared" si="59"/>
        <v>93.75</v>
      </c>
      <c r="AC99" s="237"/>
      <c r="AD99" s="19"/>
      <c r="AE99" s="19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4"/>
        <v>0</v>
      </c>
      <c r="AN99" s="749">
        <f t="shared" si="35"/>
        <v>0</v>
      </c>
      <c r="AO99" s="749">
        <f t="shared" si="36"/>
        <v>0</v>
      </c>
      <c r="AP99" s="749">
        <f t="shared" si="37"/>
        <v>0</v>
      </c>
      <c r="AQ99" s="749">
        <f t="shared" si="38"/>
        <v>0</v>
      </c>
      <c r="AR99" s="749">
        <f t="shared" si="39"/>
        <v>0</v>
      </c>
      <c r="AS99" s="749">
        <f t="shared" si="40"/>
        <v>0</v>
      </c>
      <c r="AT99" s="749">
        <f t="shared" si="41"/>
        <v>0</v>
      </c>
      <c r="AU99" s="749">
        <f t="shared" si="42"/>
        <v>0</v>
      </c>
      <c r="AV99" s="749">
        <f t="shared" si="43"/>
        <v>0</v>
      </c>
      <c r="AW99" s="749">
        <f t="shared" si="44"/>
        <v>0</v>
      </c>
      <c r="AX99" s="749">
        <f t="shared" si="45"/>
        <v>0</v>
      </c>
      <c r="AY99" s="749">
        <f t="shared" si="46"/>
        <v>0</v>
      </c>
      <c r="AZ99" s="749">
        <f t="shared" si="47"/>
        <v>0</v>
      </c>
      <c r="BA99" s="749">
        <f t="shared" si="48"/>
        <v>0</v>
      </c>
      <c r="BB99" s="749">
        <f t="shared" si="49"/>
        <v>0</v>
      </c>
      <c r="BC99" s="749">
        <f t="shared" si="50"/>
        <v>0</v>
      </c>
      <c r="BD99" s="749">
        <f t="shared" si="51"/>
        <v>0</v>
      </c>
      <c r="BE99" s="749">
        <f t="shared" si="52"/>
        <v>0</v>
      </c>
      <c r="BF99" s="159">
        <f t="shared" si="53"/>
        <v>0</v>
      </c>
    </row>
    <row r="100" spans="1:58" ht="15.95" customHeight="1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4"/>
        <v>0</v>
      </c>
      <c r="AN100" s="749">
        <f t="shared" si="35"/>
        <v>0</v>
      </c>
      <c r="AO100" s="749">
        <f t="shared" si="36"/>
        <v>0</v>
      </c>
      <c r="AP100" s="749">
        <f t="shared" si="37"/>
        <v>0</v>
      </c>
      <c r="AQ100" s="749">
        <f t="shared" si="38"/>
        <v>0</v>
      </c>
      <c r="AR100" s="749">
        <f t="shared" si="39"/>
        <v>0</v>
      </c>
      <c r="AS100" s="749">
        <f t="shared" si="40"/>
        <v>0</v>
      </c>
      <c r="AT100" s="749">
        <f t="shared" si="41"/>
        <v>0</v>
      </c>
      <c r="AU100" s="749">
        <f t="shared" si="42"/>
        <v>0</v>
      </c>
      <c r="AV100" s="749">
        <f t="shared" si="43"/>
        <v>0</v>
      </c>
      <c r="AW100" s="749">
        <f t="shared" si="44"/>
        <v>0</v>
      </c>
      <c r="AX100" s="749">
        <f t="shared" si="45"/>
        <v>0</v>
      </c>
      <c r="AY100" s="749">
        <f t="shared" si="46"/>
        <v>0</v>
      </c>
      <c r="AZ100" s="749">
        <f t="shared" si="47"/>
        <v>0</v>
      </c>
      <c r="BA100" s="749">
        <f t="shared" si="48"/>
        <v>0</v>
      </c>
      <c r="BB100" s="749">
        <f t="shared" si="49"/>
        <v>0</v>
      </c>
      <c r="BC100" s="749">
        <f t="shared" si="50"/>
        <v>0</v>
      </c>
      <c r="BD100" s="749">
        <f t="shared" si="51"/>
        <v>0</v>
      </c>
      <c r="BE100" s="749">
        <f t="shared" si="52"/>
        <v>0</v>
      </c>
      <c r="BF100" s="159">
        <f t="shared" si="53"/>
        <v>0</v>
      </c>
    </row>
    <row r="101" spans="1:58" ht="15.95" customHeight="1">
      <c r="A101" s="407" t="s">
        <v>290</v>
      </c>
      <c r="B101" s="268">
        <f t="shared" ref="B101:B132" si="60">IFERROR(VLOOKUP(A101,$AG$8:$AJ$187,4,0),"")</f>
        <v>14.634146341463415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1112</v>
      </c>
      <c r="Z101" s="1172"/>
      <c r="AA101" s="1172"/>
      <c r="AB101" s="1172"/>
      <c r="AC101" s="1172"/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4"/>
        <v>0</v>
      </c>
      <c r="AN101" s="749">
        <f t="shared" si="35"/>
        <v>0</v>
      </c>
      <c r="AO101" s="749">
        <f t="shared" si="36"/>
        <v>0</v>
      </c>
      <c r="AP101" s="749">
        <f t="shared" si="37"/>
        <v>0</v>
      </c>
      <c r="AQ101" s="749">
        <f t="shared" si="38"/>
        <v>0</v>
      </c>
      <c r="AR101" s="749">
        <f t="shared" si="39"/>
        <v>0</v>
      </c>
      <c r="AS101" s="749">
        <f t="shared" si="40"/>
        <v>0</v>
      </c>
      <c r="AT101" s="749">
        <f t="shared" si="41"/>
        <v>0</v>
      </c>
      <c r="AU101" s="749">
        <f t="shared" si="42"/>
        <v>0</v>
      </c>
      <c r="AV101" s="749">
        <f t="shared" si="43"/>
        <v>0</v>
      </c>
      <c r="AW101" s="749">
        <f t="shared" si="44"/>
        <v>0</v>
      </c>
      <c r="AX101" s="749">
        <f t="shared" si="45"/>
        <v>0</v>
      </c>
      <c r="AY101" s="749">
        <f t="shared" si="46"/>
        <v>0</v>
      </c>
      <c r="AZ101" s="749">
        <f t="shared" si="47"/>
        <v>0</v>
      </c>
      <c r="BA101" s="749">
        <f t="shared" si="48"/>
        <v>0</v>
      </c>
      <c r="BB101" s="749">
        <f t="shared" si="49"/>
        <v>0</v>
      </c>
      <c r="BC101" s="749">
        <f t="shared" si="50"/>
        <v>0</v>
      </c>
      <c r="BD101" s="749">
        <f t="shared" si="51"/>
        <v>0</v>
      </c>
      <c r="BE101" s="749">
        <f t="shared" si="52"/>
        <v>0</v>
      </c>
      <c r="BF101" s="159">
        <f t="shared" si="53"/>
        <v>0</v>
      </c>
    </row>
    <row r="102" spans="1:58" ht="15.95" customHeight="1">
      <c r="A102" s="407" t="s">
        <v>231</v>
      </c>
      <c r="B102" s="268">
        <f t="shared" si="60"/>
        <v>10.714285714285714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4"/>
        <v>0</v>
      </c>
      <c r="AN102" s="749">
        <f t="shared" si="35"/>
        <v>0</v>
      </c>
      <c r="AO102" s="749">
        <f t="shared" si="36"/>
        <v>0</v>
      </c>
      <c r="AP102" s="749">
        <f t="shared" si="37"/>
        <v>0</v>
      </c>
      <c r="AQ102" s="749">
        <f t="shared" si="38"/>
        <v>0</v>
      </c>
      <c r="AR102" s="749">
        <f t="shared" si="39"/>
        <v>0</v>
      </c>
      <c r="AS102" s="749">
        <f t="shared" si="40"/>
        <v>0</v>
      </c>
      <c r="AT102" s="749">
        <f t="shared" si="41"/>
        <v>0</v>
      </c>
      <c r="AU102" s="749">
        <f t="shared" si="42"/>
        <v>0</v>
      </c>
      <c r="AV102" s="749">
        <f t="shared" si="43"/>
        <v>0</v>
      </c>
      <c r="AW102" s="749">
        <f t="shared" si="44"/>
        <v>0</v>
      </c>
      <c r="AX102" s="749">
        <f t="shared" si="45"/>
        <v>0</v>
      </c>
      <c r="AY102" s="749">
        <f t="shared" si="46"/>
        <v>0</v>
      </c>
      <c r="AZ102" s="749">
        <f t="shared" si="47"/>
        <v>0</v>
      </c>
      <c r="BA102" s="749">
        <f t="shared" si="48"/>
        <v>0</v>
      </c>
      <c r="BB102" s="749">
        <f t="shared" si="49"/>
        <v>0</v>
      </c>
      <c r="BC102" s="749">
        <f t="shared" si="50"/>
        <v>0</v>
      </c>
      <c r="BD102" s="749">
        <f t="shared" si="51"/>
        <v>0</v>
      </c>
      <c r="BE102" s="749">
        <f t="shared" si="52"/>
        <v>0</v>
      </c>
      <c r="BF102" s="159">
        <f t="shared" si="53"/>
        <v>0</v>
      </c>
    </row>
    <row r="103" spans="1:58" ht="15.95" customHeight="1">
      <c r="A103" s="407" t="s">
        <v>284</v>
      </c>
      <c r="B103" s="268">
        <f t="shared" si="60"/>
        <v>9.0909090909090917</v>
      </c>
      <c r="S103" s="903" t="s">
        <v>1114</v>
      </c>
      <c r="T103" s="159">
        <f>SUM(AH8:AH65)-SUM(AI8:AI65)</f>
        <v>348</v>
      </c>
      <c r="U103" s="159">
        <f>SUM(AH66:AH76)-SUM(AI66:AI76)</f>
        <v>20</v>
      </c>
      <c r="V103" s="159">
        <f>SUM(AH77:AH176)-SUM(AI77:AI176)</f>
        <v>165</v>
      </c>
      <c r="W103" s="159">
        <f>SUM(AH177:AH187)-SUM(AI177:AI187)</f>
        <v>0</v>
      </c>
      <c r="X103" s="796">
        <f>SUM(T103:W103)</f>
        <v>533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4"/>
        <v>0</v>
      </c>
      <c r="AN103" s="749">
        <f t="shared" si="35"/>
        <v>0</v>
      </c>
      <c r="AO103" s="749">
        <f t="shared" si="36"/>
        <v>0</v>
      </c>
      <c r="AP103" s="749">
        <f t="shared" si="37"/>
        <v>0</v>
      </c>
      <c r="AQ103" s="749">
        <f t="shared" si="38"/>
        <v>0</v>
      </c>
      <c r="AR103" s="749">
        <f t="shared" si="39"/>
        <v>0</v>
      </c>
      <c r="AS103" s="749">
        <f t="shared" si="40"/>
        <v>0</v>
      </c>
      <c r="AT103" s="749">
        <f t="shared" si="41"/>
        <v>0</v>
      </c>
      <c r="AU103" s="749">
        <f t="shared" si="42"/>
        <v>0</v>
      </c>
      <c r="AV103" s="749">
        <f t="shared" si="43"/>
        <v>0</v>
      </c>
      <c r="AW103" s="749">
        <f t="shared" si="44"/>
        <v>0</v>
      </c>
      <c r="AX103" s="749">
        <f t="shared" si="45"/>
        <v>0</v>
      </c>
      <c r="AY103" s="749">
        <f t="shared" si="46"/>
        <v>0</v>
      </c>
      <c r="AZ103" s="749">
        <f t="shared" si="47"/>
        <v>0</v>
      </c>
      <c r="BA103" s="749">
        <f t="shared" si="48"/>
        <v>0</v>
      </c>
      <c r="BB103" s="749">
        <f t="shared" si="49"/>
        <v>0</v>
      </c>
      <c r="BC103" s="749">
        <f t="shared" si="50"/>
        <v>0</v>
      </c>
      <c r="BD103" s="749">
        <f t="shared" si="51"/>
        <v>0</v>
      </c>
      <c r="BE103" s="749">
        <f t="shared" si="52"/>
        <v>0</v>
      </c>
      <c r="BF103" s="159">
        <f>SUM(AM103:BE103)</f>
        <v>0</v>
      </c>
    </row>
    <row r="104" spans="1:58" ht="15.95" customHeight="1">
      <c r="A104" s="407" t="s">
        <v>144</v>
      </c>
      <c r="B104" s="268">
        <f>IFERROR(VLOOKUP(A104,$AG$8:$AJ$187,4,0),"")</f>
        <v>6.25</v>
      </c>
      <c r="S104" s="903" t="s">
        <v>1115</v>
      </c>
      <c r="T104" s="792">
        <f>IFERROR(T103*100/X103,"0")</f>
        <v>65.290806754221393</v>
      </c>
      <c r="U104" s="792">
        <f>IFERROR(U103*100/X103,"0")</f>
        <v>3.75234521575985</v>
      </c>
      <c r="V104" s="792">
        <f>IFERROR(V103*100/X103,"0")</f>
        <v>30.956848030018762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4"/>
        <v>0</v>
      </c>
      <c r="AN104" s="749">
        <f t="shared" si="35"/>
        <v>0</v>
      </c>
      <c r="AO104" s="749">
        <f t="shared" si="36"/>
        <v>1</v>
      </c>
      <c r="AP104" s="749">
        <f t="shared" si="37"/>
        <v>0</v>
      </c>
      <c r="AQ104" s="749">
        <f t="shared" si="38"/>
        <v>0</v>
      </c>
      <c r="AR104" s="749">
        <f t="shared" si="39"/>
        <v>0</v>
      </c>
      <c r="AS104" s="749">
        <f t="shared" si="40"/>
        <v>0</v>
      </c>
      <c r="AT104" s="749">
        <f t="shared" si="41"/>
        <v>0</v>
      </c>
      <c r="AU104" s="749">
        <f t="shared" si="42"/>
        <v>0</v>
      </c>
      <c r="AV104" s="749">
        <f t="shared" si="43"/>
        <v>0</v>
      </c>
      <c r="AW104" s="749">
        <f t="shared" si="44"/>
        <v>0</v>
      </c>
      <c r="AX104" s="749">
        <f t="shared" si="45"/>
        <v>0</v>
      </c>
      <c r="AY104" s="749">
        <f t="shared" si="46"/>
        <v>0</v>
      </c>
      <c r="AZ104" s="749">
        <f t="shared" si="47"/>
        <v>0</v>
      </c>
      <c r="BA104" s="749">
        <f t="shared" si="48"/>
        <v>0</v>
      </c>
      <c r="BB104" s="749">
        <f t="shared" si="49"/>
        <v>0</v>
      </c>
      <c r="BC104" s="749">
        <f t="shared" si="50"/>
        <v>0</v>
      </c>
      <c r="BD104" s="749">
        <f t="shared" si="51"/>
        <v>0</v>
      </c>
      <c r="BE104" s="749">
        <f t="shared" si="52"/>
        <v>0</v>
      </c>
      <c r="BF104" s="159">
        <f>SUM(AM104:BE104)</f>
        <v>1</v>
      </c>
    </row>
    <row r="105" spans="1:58" ht="15.95" customHeight="1">
      <c r="A105" s="407" t="s">
        <v>282</v>
      </c>
      <c r="B105" s="268">
        <f>IFERROR(VLOOKUP(A105,$AG$8:$AJ$187,4,0),"")</f>
        <v>2.1276595744680851</v>
      </c>
      <c r="S105" s="1139" t="s">
        <v>1113</v>
      </c>
      <c r="T105" s="928">
        <f>IFERROR(T104/X104,"0")</f>
        <v>0.65290806754221398</v>
      </c>
      <c r="U105" s="928">
        <f>IFERROR(U104/X104,"0")</f>
        <v>3.7523452157598502E-2</v>
      </c>
      <c r="V105" s="928">
        <f>IFERROR(V104/X104,"0")</f>
        <v>0.30956848030018763</v>
      </c>
      <c r="W105" s="928">
        <f>IFERROR(W104/X104,"0")</f>
        <v>0</v>
      </c>
      <c r="X105" s="797">
        <f>SUM(T105:W105)</f>
        <v>1.0000000000000002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4"/>
        <v>0</v>
      </c>
      <c r="AN105" s="749">
        <f t="shared" si="35"/>
        <v>0</v>
      </c>
      <c r="AO105" s="749">
        <f t="shared" si="36"/>
        <v>0</v>
      </c>
      <c r="AP105" s="749">
        <f t="shared" si="37"/>
        <v>0</v>
      </c>
      <c r="AQ105" s="749">
        <f t="shared" si="38"/>
        <v>0</v>
      </c>
      <c r="AR105" s="749">
        <f t="shared" si="39"/>
        <v>0</v>
      </c>
      <c r="AS105" s="749">
        <f t="shared" si="40"/>
        <v>0</v>
      </c>
      <c r="AT105" s="749">
        <f t="shared" si="41"/>
        <v>0</v>
      </c>
      <c r="AU105" s="749">
        <f t="shared" si="42"/>
        <v>0</v>
      </c>
      <c r="AV105" s="749">
        <f t="shared" si="43"/>
        <v>0</v>
      </c>
      <c r="AW105" s="749">
        <f t="shared" si="44"/>
        <v>0</v>
      </c>
      <c r="AX105" s="749">
        <f t="shared" si="45"/>
        <v>0</v>
      </c>
      <c r="AY105" s="749">
        <f t="shared" si="46"/>
        <v>0</v>
      </c>
      <c r="AZ105" s="749">
        <f t="shared" si="47"/>
        <v>0</v>
      </c>
      <c r="BA105" s="749">
        <f t="shared" si="48"/>
        <v>0</v>
      </c>
      <c r="BB105" s="749">
        <f t="shared" si="49"/>
        <v>0</v>
      </c>
      <c r="BC105" s="749">
        <f t="shared" si="50"/>
        <v>0</v>
      </c>
      <c r="BD105" s="749">
        <f t="shared" si="51"/>
        <v>0</v>
      </c>
      <c r="BE105" s="749">
        <f t="shared" si="52"/>
        <v>0</v>
      </c>
      <c r="BF105" s="159">
        <f t="shared" si="53"/>
        <v>0</v>
      </c>
    </row>
    <row r="106" spans="1:58" ht="15.95" customHeight="1" thickBot="1">
      <c r="A106" s="407" t="s">
        <v>312</v>
      </c>
      <c r="B106" s="268">
        <f t="shared" si="60"/>
        <v>0</v>
      </c>
      <c r="S106" s="1140"/>
      <c r="T106" s="929">
        <f>IFERROR(T102*T105,"0")</f>
        <v>1.632270168855535</v>
      </c>
      <c r="U106" s="929">
        <f>IFERROR(U102*U105,"0")</f>
        <v>0.1050656660412758</v>
      </c>
      <c r="V106" s="929">
        <f>IFERROR(V102*V105,"0")</f>
        <v>0.65009380863039401</v>
      </c>
      <c r="W106" s="929">
        <f>IFERROR(W102*W105,"0")</f>
        <v>0</v>
      </c>
      <c r="X106" s="812">
        <f>SUM(T106:W106)</f>
        <v>2.3874296435272049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4"/>
        <v>0</v>
      </c>
      <c r="AN106" s="749">
        <f t="shared" si="35"/>
        <v>0</v>
      </c>
      <c r="AO106" s="749">
        <f t="shared" si="36"/>
        <v>0</v>
      </c>
      <c r="AP106" s="749">
        <f t="shared" si="37"/>
        <v>0</v>
      </c>
      <c r="AQ106" s="749">
        <f t="shared" si="38"/>
        <v>0</v>
      </c>
      <c r="AR106" s="749">
        <f t="shared" si="39"/>
        <v>0</v>
      </c>
      <c r="AS106" s="749">
        <f t="shared" si="40"/>
        <v>0</v>
      </c>
      <c r="AT106" s="749">
        <f t="shared" si="41"/>
        <v>0</v>
      </c>
      <c r="AU106" s="749">
        <f t="shared" si="42"/>
        <v>0</v>
      </c>
      <c r="AV106" s="749">
        <f t="shared" si="43"/>
        <v>0</v>
      </c>
      <c r="AW106" s="749">
        <f t="shared" si="44"/>
        <v>0</v>
      </c>
      <c r="AX106" s="749">
        <f t="shared" si="45"/>
        <v>0</v>
      </c>
      <c r="AY106" s="749">
        <f t="shared" si="46"/>
        <v>0</v>
      </c>
      <c r="AZ106" s="749">
        <f t="shared" si="47"/>
        <v>0</v>
      </c>
      <c r="BA106" s="749">
        <f t="shared" si="48"/>
        <v>0</v>
      </c>
      <c r="BB106" s="749">
        <f t="shared" si="49"/>
        <v>0</v>
      </c>
      <c r="BC106" s="749">
        <f t="shared" si="50"/>
        <v>0</v>
      </c>
      <c r="BD106" s="749">
        <f t="shared" si="51"/>
        <v>0</v>
      </c>
      <c r="BE106" s="749">
        <f t="shared" si="52"/>
        <v>0</v>
      </c>
      <c r="BF106" s="159">
        <f t="shared" si="53"/>
        <v>0</v>
      </c>
    </row>
    <row r="107" spans="1:58" ht="15.95" customHeight="1">
      <c r="A107" s="788" t="s">
        <v>198</v>
      </c>
      <c r="B107" s="268" t="str">
        <f t="shared" si="60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4"/>
        <v>0</v>
      </c>
      <c r="AN107" s="749">
        <f t="shared" si="35"/>
        <v>0</v>
      </c>
      <c r="AO107" s="749">
        <f t="shared" si="36"/>
        <v>0</v>
      </c>
      <c r="AP107" s="749">
        <f t="shared" si="37"/>
        <v>0</v>
      </c>
      <c r="AQ107" s="749">
        <f t="shared" si="38"/>
        <v>0</v>
      </c>
      <c r="AR107" s="749">
        <f t="shared" si="39"/>
        <v>0</v>
      </c>
      <c r="AS107" s="749">
        <f t="shared" si="40"/>
        <v>0</v>
      </c>
      <c r="AT107" s="749">
        <f t="shared" si="41"/>
        <v>0</v>
      </c>
      <c r="AU107" s="749">
        <f t="shared" si="42"/>
        <v>0</v>
      </c>
      <c r="AV107" s="749">
        <f t="shared" si="43"/>
        <v>0</v>
      </c>
      <c r="AW107" s="749">
        <f t="shared" si="44"/>
        <v>0</v>
      </c>
      <c r="AX107" s="749">
        <f t="shared" si="45"/>
        <v>0</v>
      </c>
      <c r="AY107" s="749">
        <f t="shared" si="46"/>
        <v>0</v>
      </c>
      <c r="AZ107" s="749">
        <f t="shared" si="47"/>
        <v>0</v>
      </c>
      <c r="BA107" s="749">
        <f t="shared" si="48"/>
        <v>0</v>
      </c>
      <c r="BB107" s="749">
        <f t="shared" si="49"/>
        <v>0</v>
      </c>
      <c r="BC107" s="749">
        <f t="shared" si="50"/>
        <v>0</v>
      </c>
      <c r="BD107" s="749">
        <f t="shared" si="51"/>
        <v>0</v>
      </c>
      <c r="BE107" s="749">
        <f t="shared" si="52"/>
        <v>0</v>
      </c>
      <c r="BF107" s="159">
        <f t="shared" si="53"/>
        <v>0</v>
      </c>
    </row>
    <row r="108" spans="1:58" ht="15.95" customHeight="1">
      <c r="A108" s="788" t="s">
        <v>199</v>
      </c>
      <c r="B108" s="268" t="str">
        <f t="shared" si="60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4"/>
        <v>0</v>
      </c>
      <c r="AN108" s="749">
        <f t="shared" si="35"/>
        <v>0</v>
      </c>
      <c r="AO108" s="749">
        <f t="shared" si="36"/>
        <v>0</v>
      </c>
      <c r="AP108" s="749">
        <f t="shared" si="37"/>
        <v>0</v>
      </c>
      <c r="AQ108" s="749">
        <f t="shared" si="38"/>
        <v>0</v>
      </c>
      <c r="AR108" s="749">
        <f t="shared" si="39"/>
        <v>0</v>
      </c>
      <c r="AS108" s="749">
        <f t="shared" si="40"/>
        <v>0</v>
      </c>
      <c r="AT108" s="749">
        <f t="shared" si="41"/>
        <v>0</v>
      </c>
      <c r="AU108" s="749">
        <f t="shared" si="42"/>
        <v>0</v>
      </c>
      <c r="AV108" s="749">
        <f t="shared" si="43"/>
        <v>0</v>
      </c>
      <c r="AW108" s="749">
        <f t="shared" si="44"/>
        <v>0</v>
      </c>
      <c r="AX108" s="749">
        <f t="shared" si="45"/>
        <v>0</v>
      </c>
      <c r="AY108" s="749">
        <f t="shared" si="46"/>
        <v>0</v>
      </c>
      <c r="AZ108" s="749">
        <f t="shared" si="47"/>
        <v>0</v>
      </c>
      <c r="BA108" s="749">
        <f t="shared" si="48"/>
        <v>0</v>
      </c>
      <c r="BB108" s="749">
        <f t="shared" si="49"/>
        <v>0</v>
      </c>
      <c r="BC108" s="749">
        <f t="shared" si="50"/>
        <v>0</v>
      </c>
      <c r="BD108" s="749">
        <f t="shared" si="51"/>
        <v>0</v>
      </c>
      <c r="BE108" s="749">
        <f t="shared" si="52"/>
        <v>0</v>
      </c>
      <c r="BF108" s="159">
        <f t="shared" ref="BF108:BF150" si="61">SUM(AM108:BE108)</f>
        <v>0</v>
      </c>
    </row>
    <row r="109" spans="1:58" ht="15.95" customHeight="1">
      <c r="A109" s="788" t="s">
        <v>200</v>
      </c>
      <c r="B109" s="268" t="str">
        <f t="shared" si="60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 ht="15.95" customHeight="1">
      <c r="A110" s="788" t="s">
        <v>201</v>
      </c>
      <c r="B110" s="268" t="str">
        <f t="shared" si="60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4"/>
        <v>0</v>
      </c>
      <c r="AN110" s="749">
        <f t="shared" si="35"/>
        <v>0</v>
      </c>
      <c r="AO110" s="749">
        <f t="shared" si="36"/>
        <v>0</v>
      </c>
      <c r="AP110" s="749">
        <f t="shared" si="37"/>
        <v>0</v>
      </c>
      <c r="AQ110" s="749">
        <f t="shared" si="38"/>
        <v>0</v>
      </c>
      <c r="AR110" s="749">
        <f t="shared" si="39"/>
        <v>0</v>
      </c>
      <c r="AS110" s="749">
        <f t="shared" si="40"/>
        <v>0</v>
      </c>
      <c r="AT110" s="749">
        <f t="shared" si="41"/>
        <v>0</v>
      </c>
      <c r="AU110" s="749">
        <f t="shared" si="42"/>
        <v>0</v>
      </c>
      <c r="AV110" s="749">
        <f t="shared" si="43"/>
        <v>0</v>
      </c>
      <c r="AW110" s="749">
        <f t="shared" si="44"/>
        <v>0</v>
      </c>
      <c r="AX110" s="749">
        <f t="shared" si="45"/>
        <v>0</v>
      </c>
      <c r="AY110" s="749">
        <f t="shared" si="46"/>
        <v>0</v>
      </c>
      <c r="AZ110" s="749">
        <f t="shared" si="47"/>
        <v>0</v>
      </c>
      <c r="BA110" s="749">
        <f t="shared" si="48"/>
        <v>0</v>
      </c>
      <c r="BB110" s="749">
        <f t="shared" si="49"/>
        <v>0</v>
      </c>
      <c r="BC110" s="749">
        <f t="shared" si="50"/>
        <v>0</v>
      </c>
      <c r="BD110" s="749">
        <f t="shared" si="51"/>
        <v>0</v>
      </c>
      <c r="BE110" s="749">
        <f t="shared" si="52"/>
        <v>0</v>
      </c>
      <c r="BF110" s="159">
        <f t="shared" si="61"/>
        <v>0</v>
      </c>
    </row>
    <row r="111" spans="1:58" ht="15.95" customHeight="1">
      <c r="A111" s="788" t="s">
        <v>202</v>
      </c>
      <c r="B111" s="268" t="str">
        <f t="shared" si="60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4"/>
        <v>0</v>
      </c>
      <c r="AN111" s="749">
        <f t="shared" si="35"/>
        <v>0</v>
      </c>
      <c r="AO111" s="749">
        <f t="shared" si="36"/>
        <v>0</v>
      </c>
      <c r="AP111" s="749">
        <f t="shared" si="37"/>
        <v>0</v>
      </c>
      <c r="AQ111" s="749">
        <f t="shared" si="38"/>
        <v>0</v>
      </c>
      <c r="AR111" s="749">
        <f t="shared" si="39"/>
        <v>0</v>
      </c>
      <c r="AS111" s="749">
        <f t="shared" si="40"/>
        <v>0</v>
      </c>
      <c r="AT111" s="749">
        <f t="shared" si="41"/>
        <v>0</v>
      </c>
      <c r="AU111" s="749">
        <f t="shared" si="42"/>
        <v>0</v>
      </c>
      <c r="AV111" s="749">
        <f t="shared" si="43"/>
        <v>0</v>
      </c>
      <c r="AW111" s="749">
        <f t="shared" si="44"/>
        <v>0</v>
      </c>
      <c r="AX111" s="749">
        <f t="shared" si="45"/>
        <v>0</v>
      </c>
      <c r="AY111" s="749">
        <f t="shared" si="46"/>
        <v>0</v>
      </c>
      <c r="AZ111" s="749">
        <f t="shared" si="47"/>
        <v>0</v>
      </c>
      <c r="BA111" s="749">
        <f t="shared" si="48"/>
        <v>0</v>
      </c>
      <c r="BB111" s="749">
        <f t="shared" si="49"/>
        <v>0</v>
      </c>
      <c r="BC111" s="749">
        <f t="shared" si="50"/>
        <v>0</v>
      </c>
      <c r="BD111" s="749">
        <f t="shared" si="51"/>
        <v>0</v>
      </c>
      <c r="BE111" s="749">
        <f t="shared" si="52"/>
        <v>0</v>
      </c>
      <c r="BF111" s="159">
        <f t="shared" si="61"/>
        <v>0</v>
      </c>
    </row>
    <row r="112" spans="1:58" ht="15.95" customHeight="1">
      <c r="A112" s="788" t="s">
        <v>203</v>
      </c>
      <c r="B112" s="268" t="str">
        <f t="shared" si="60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4"/>
        <v>0</v>
      </c>
      <c r="AN112" s="749">
        <f t="shared" si="35"/>
        <v>0</v>
      </c>
      <c r="AO112" s="749">
        <f t="shared" si="36"/>
        <v>0</v>
      </c>
      <c r="AP112" s="749">
        <f t="shared" si="37"/>
        <v>0</v>
      </c>
      <c r="AQ112" s="749">
        <f t="shared" si="38"/>
        <v>0</v>
      </c>
      <c r="AR112" s="749">
        <f t="shared" si="39"/>
        <v>0</v>
      </c>
      <c r="AS112" s="749">
        <f t="shared" si="40"/>
        <v>0</v>
      </c>
      <c r="AT112" s="749">
        <f t="shared" si="41"/>
        <v>0</v>
      </c>
      <c r="AU112" s="749">
        <f t="shared" si="42"/>
        <v>0</v>
      </c>
      <c r="AV112" s="749">
        <f t="shared" si="43"/>
        <v>0</v>
      </c>
      <c r="AW112" s="749">
        <f t="shared" si="44"/>
        <v>0</v>
      </c>
      <c r="AX112" s="749">
        <f t="shared" si="45"/>
        <v>0</v>
      </c>
      <c r="AY112" s="749">
        <f t="shared" si="46"/>
        <v>0</v>
      </c>
      <c r="AZ112" s="749">
        <f t="shared" si="47"/>
        <v>0</v>
      </c>
      <c r="BA112" s="749">
        <f t="shared" si="48"/>
        <v>0</v>
      </c>
      <c r="BB112" s="749">
        <f t="shared" si="49"/>
        <v>0</v>
      </c>
      <c r="BC112" s="749">
        <f t="shared" si="50"/>
        <v>0</v>
      </c>
      <c r="BD112" s="749">
        <f t="shared" si="51"/>
        <v>0</v>
      </c>
      <c r="BE112" s="749">
        <f t="shared" si="52"/>
        <v>0</v>
      </c>
      <c r="BF112" s="159">
        <f t="shared" si="61"/>
        <v>0</v>
      </c>
    </row>
    <row r="113" spans="1:58" ht="15.95" customHeight="1">
      <c r="A113" s="788" t="s">
        <v>204</v>
      </c>
      <c r="B113" s="268" t="str">
        <f t="shared" si="60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4"/>
        <v>0</v>
      </c>
      <c r="AN113" s="749">
        <f t="shared" si="35"/>
        <v>0</v>
      </c>
      <c r="AO113" s="749">
        <f t="shared" si="36"/>
        <v>0</v>
      </c>
      <c r="AP113" s="749">
        <f t="shared" si="37"/>
        <v>0</v>
      </c>
      <c r="AQ113" s="749">
        <f t="shared" si="38"/>
        <v>0</v>
      </c>
      <c r="AR113" s="749">
        <f t="shared" si="39"/>
        <v>0</v>
      </c>
      <c r="AS113" s="749">
        <f t="shared" si="40"/>
        <v>0</v>
      </c>
      <c r="AT113" s="749">
        <f t="shared" si="41"/>
        <v>0</v>
      </c>
      <c r="AU113" s="749">
        <f t="shared" si="42"/>
        <v>0</v>
      </c>
      <c r="AV113" s="749">
        <f t="shared" si="43"/>
        <v>0</v>
      </c>
      <c r="AW113" s="749">
        <f t="shared" si="44"/>
        <v>0</v>
      </c>
      <c r="AX113" s="749">
        <f t="shared" si="45"/>
        <v>0</v>
      </c>
      <c r="AY113" s="749">
        <f t="shared" si="46"/>
        <v>0</v>
      </c>
      <c r="AZ113" s="749">
        <f t="shared" si="47"/>
        <v>0</v>
      </c>
      <c r="BA113" s="749">
        <f t="shared" si="48"/>
        <v>0</v>
      </c>
      <c r="BB113" s="749">
        <f t="shared" si="49"/>
        <v>0</v>
      </c>
      <c r="BC113" s="749">
        <f t="shared" si="50"/>
        <v>0</v>
      </c>
      <c r="BD113" s="749">
        <f t="shared" si="51"/>
        <v>0</v>
      </c>
      <c r="BE113" s="749">
        <f t="shared" si="52"/>
        <v>0</v>
      </c>
      <c r="BF113" s="159">
        <f t="shared" si="61"/>
        <v>0</v>
      </c>
    </row>
    <row r="114" spans="1:58" ht="15.95" customHeight="1">
      <c r="A114" s="788" t="s">
        <v>205</v>
      </c>
      <c r="B114" s="268" t="str">
        <f t="shared" si="60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4"/>
        <v>0</v>
      </c>
      <c r="AN114" s="749">
        <f t="shared" si="35"/>
        <v>0</v>
      </c>
      <c r="AO114" s="749">
        <f t="shared" si="36"/>
        <v>0</v>
      </c>
      <c r="AP114" s="749">
        <f t="shared" si="37"/>
        <v>0</v>
      </c>
      <c r="AQ114" s="749">
        <f t="shared" si="38"/>
        <v>0</v>
      </c>
      <c r="AR114" s="749">
        <f t="shared" si="39"/>
        <v>0</v>
      </c>
      <c r="AS114" s="749">
        <f t="shared" si="40"/>
        <v>0</v>
      </c>
      <c r="AT114" s="749">
        <f t="shared" si="41"/>
        <v>0</v>
      </c>
      <c r="AU114" s="749">
        <f t="shared" si="42"/>
        <v>0</v>
      </c>
      <c r="AV114" s="749">
        <f t="shared" si="43"/>
        <v>0</v>
      </c>
      <c r="AW114" s="749">
        <f t="shared" si="44"/>
        <v>0</v>
      </c>
      <c r="AX114" s="749">
        <f t="shared" si="45"/>
        <v>0</v>
      </c>
      <c r="AY114" s="749">
        <f t="shared" si="46"/>
        <v>0</v>
      </c>
      <c r="AZ114" s="749">
        <f t="shared" si="47"/>
        <v>0</v>
      </c>
      <c r="BA114" s="749">
        <f t="shared" si="48"/>
        <v>0</v>
      </c>
      <c r="BB114" s="749">
        <f t="shared" si="49"/>
        <v>0</v>
      </c>
      <c r="BC114" s="749">
        <f t="shared" si="50"/>
        <v>0</v>
      </c>
      <c r="BD114" s="749">
        <f t="shared" si="51"/>
        <v>0</v>
      </c>
      <c r="BE114" s="749">
        <f t="shared" si="52"/>
        <v>0</v>
      </c>
      <c r="BF114" s="159">
        <f t="shared" si="61"/>
        <v>0</v>
      </c>
    </row>
    <row r="115" spans="1:58" ht="15.95" customHeight="1">
      <c r="A115" s="788" t="s">
        <v>206</v>
      </c>
      <c r="B115" s="268" t="str">
        <f t="shared" si="60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4"/>
        <v>0</v>
      </c>
      <c r="AN115" s="749">
        <f t="shared" si="35"/>
        <v>0</v>
      </c>
      <c r="AO115" s="749">
        <f t="shared" si="36"/>
        <v>0</v>
      </c>
      <c r="AP115" s="749">
        <f t="shared" si="37"/>
        <v>0</v>
      </c>
      <c r="AQ115" s="749">
        <f t="shared" si="38"/>
        <v>0</v>
      </c>
      <c r="AR115" s="749">
        <f t="shared" si="39"/>
        <v>0</v>
      </c>
      <c r="AS115" s="749">
        <f t="shared" si="40"/>
        <v>0</v>
      </c>
      <c r="AT115" s="749">
        <f t="shared" si="41"/>
        <v>0</v>
      </c>
      <c r="AU115" s="749">
        <f t="shared" si="42"/>
        <v>0</v>
      </c>
      <c r="AV115" s="749">
        <f t="shared" si="43"/>
        <v>0</v>
      </c>
      <c r="AW115" s="749">
        <f t="shared" si="44"/>
        <v>0</v>
      </c>
      <c r="AX115" s="749">
        <f t="shared" si="45"/>
        <v>0</v>
      </c>
      <c r="AY115" s="749">
        <f t="shared" si="46"/>
        <v>0</v>
      </c>
      <c r="AZ115" s="749">
        <f t="shared" si="47"/>
        <v>0</v>
      </c>
      <c r="BA115" s="749">
        <f t="shared" si="48"/>
        <v>0</v>
      </c>
      <c r="BB115" s="749">
        <f t="shared" si="49"/>
        <v>0</v>
      </c>
      <c r="BC115" s="749">
        <f t="shared" si="50"/>
        <v>0</v>
      </c>
      <c r="BD115" s="749">
        <f t="shared" si="51"/>
        <v>0</v>
      </c>
      <c r="BE115" s="749">
        <f t="shared" si="52"/>
        <v>0</v>
      </c>
      <c r="BF115" s="159">
        <f t="shared" si="61"/>
        <v>0</v>
      </c>
    </row>
    <row r="116" spans="1:58" ht="15.95" customHeight="1">
      <c r="A116" s="788" t="s">
        <v>207</v>
      </c>
      <c r="B116" s="268" t="str">
        <f t="shared" si="60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4"/>
        <v>0</v>
      </c>
      <c r="AN116" s="749">
        <f t="shared" si="35"/>
        <v>0</v>
      </c>
      <c r="AO116" s="749">
        <f t="shared" si="36"/>
        <v>0</v>
      </c>
      <c r="AP116" s="749">
        <f t="shared" si="37"/>
        <v>0</v>
      </c>
      <c r="AQ116" s="749">
        <f t="shared" si="38"/>
        <v>0</v>
      </c>
      <c r="AR116" s="749">
        <f t="shared" si="39"/>
        <v>0</v>
      </c>
      <c r="AS116" s="749">
        <f t="shared" si="40"/>
        <v>0</v>
      </c>
      <c r="AT116" s="749">
        <f t="shared" si="41"/>
        <v>0</v>
      </c>
      <c r="AU116" s="749">
        <f t="shared" si="42"/>
        <v>0</v>
      </c>
      <c r="AV116" s="749">
        <f t="shared" si="43"/>
        <v>0</v>
      </c>
      <c r="AW116" s="749">
        <f t="shared" si="44"/>
        <v>0</v>
      </c>
      <c r="AX116" s="749">
        <f t="shared" si="45"/>
        <v>0</v>
      </c>
      <c r="AY116" s="749">
        <f t="shared" si="46"/>
        <v>0</v>
      </c>
      <c r="AZ116" s="749">
        <f t="shared" si="47"/>
        <v>0</v>
      </c>
      <c r="BA116" s="749">
        <f t="shared" si="48"/>
        <v>0</v>
      </c>
      <c r="BB116" s="749">
        <f t="shared" si="49"/>
        <v>0</v>
      </c>
      <c r="BC116" s="749">
        <f t="shared" si="50"/>
        <v>0</v>
      </c>
      <c r="BD116" s="749">
        <f t="shared" si="51"/>
        <v>0</v>
      </c>
      <c r="BE116" s="749">
        <f t="shared" si="52"/>
        <v>0</v>
      </c>
      <c r="BF116" s="159">
        <f t="shared" si="61"/>
        <v>0</v>
      </c>
    </row>
    <row r="117" spans="1:58" ht="15.95" customHeight="1">
      <c r="A117" s="788" t="s">
        <v>208</v>
      </c>
      <c r="B117" s="268" t="str">
        <f t="shared" si="60"/>
        <v>0</v>
      </c>
      <c r="AG117" s="407" t="s">
        <v>263</v>
      </c>
      <c r="AH117" s="749">
        <f t="shared" ref="AH117:AH179" si="62">SUMIF($D$7:$D$84,AG117,$H$7:$H$84)</f>
        <v>0</v>
      </c>
      <c r="AI117" s="749">
        <f t="shared" ref="AI117:AI180" si="63">SUMIF($D$7:$D$84,AG117,$G$7:$G$84)</f>
        <v>0</v>
      </c>
      <c r="AJ117" s="382" t="str">
        <f t="shared" ref="AJ117:AJ180" si="64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1</v>
      </c>
      <c r="BF117" s="159">
        <f>SUM(AM117:BE117)</f>
        <v>1</v>
      </c>
    </row>
    <row r="118" spans="1:58" ht="15.95" customHeight="1">
      <c r="A118" s="788" t="s">
        <v>209</v>
      </c>
      <c r="B118" s="268" t="str">
        <f t="shared" si="60"/>
        <v>0</v>
      </c>
      <c r="AG118" s="407" t="s">
        <v>264</v>
      </c>
      <c r="AH118" s="749">
        <f t="shared" si="62"/>
        <v>0</v>
      </c>
      <c r="AI118" s="749">
        <f t="shared" si="63"/>
        <v>0</v>
      </c>
      <c r="AJ118" s="382" t="str">
        <f t="shared" si="64"/>
        <v>0</v>
      </c>
      <c r="AL118" s="229" t="s">
        <v>128</v>
      </c>
      <c r="AM118" s="749">
        <f t="shared" si="34"/>
        <v>0</v>
      </c>
      <c r="AN118" s="749">
        <f t="shared" si="35"/>
        <v>0</v>
      </c>
      <c r="AO118" s="749">
        <f t="shared" si="36"/>
        <v>0</v>
      </c>
      <c r="AP118" s="749">
        <f t="shared" si="37"/>
        <v>0</v>
      </c>
      <c r="AQ118" s="749">
        <f t="shared" si="38"/>
        <v>0</v>
      </c>
      <c r="AR118" s="749">
        <f t="shared" si="39"/>
        <v>0</v>
      </c>
      <c r="AS118" s="749">
        <f t="shared" si="40"/>
        <v>0</v>
      </c>
      <c r="AT118" s="749">
        <f t="shared" si="41"/>
        <v>0</v>
      </c>
      <c r="AU118" s="749">
        <f t="shared" si="42"/>
        <v>0</v>
      </c>
      <c r="AV118" s="749">
        <f t="shared" si="43"/>
        <v>0</v>
      </c>
      <c r="AW118" s="749">
        <f t="shared" si="44"/>
        <v>0</v>
      </c>
      <c r="AX118" s="749">
        <f t="shared" si="45"/>
        <v>0</v>
      </c>
      <c r="AY118" s="749">
        <f t="shared" si="46"/>
        <v>0</v>
      </c>
      <c r="AZ118" s="749">
        <f t="shared" si="47"/>
        <v>0</v>
      </c>
      <c r="BA118" s="749">
        <f t="shared" si="48"/>
        <v>0</v>
      </c>
      <c r="BB118" s="749">
        <f t="shared" si="49"/>
        <v>0</v>
      </c>
      <c r="BC118" s="749">
        <f t="shared" si="50"/>
        <v>0</v>
      </c>
      <c r="BD118" s="749">
        <f t="shared" si="51"/>
        <v>0</v>
      </c>
      <c r="BE118" s="749">
        <f t="shared" si="52"/>
        <v>0</v>
      </c>
      <c r="BF118" s="159">
        <f t="shared" si="61"/>
        <v>0</v>
      </c>
    </row>
    <row r="119" spans="1:58" ht="15.95" customHeight="1">
      <c r="A119" s="788" t="s">
        <v>210</v>
      </c>
      <c r="B119" s="268" t="str">
        <f t="shared" si="60"/>
        <v>0</v>
      </c>
      <c r="AG119" s="407" t="s">
        <v>265</v>
      </c>
      <c r="AH119" s="749">
        <f t="shared" si="62"/>
        <v>0</v>
      </c>
      <c r="AI119" s="749">
        <f t="shared" si="63"/>
        <v>0</v>
      </c>
      <c r="AJ119" s="382" t="str">
        <f t="shared" si="64"/>
        <v>0</v>
      </c>
      <c r="AL119" s="229" t="s">
        <v>290</v>
      </c>
      <c r="AM119" s="749">
        <f t="shared" si="34"/>
        <v>0</v>
      </c>
      <c r="AN119" s="749">
        <f t="shared" si="35"/>
        <v>1</v>
      </c>
      <c r="AO119" s="749">
        <f t="shared" si="36"/>
        <v>0</v>
      </c>
      <c r="AP119" s="749">
        <f t="shared" si="37"/>
        <v>0</v>
      </c>
      <c r="AQ119" s="749">
        <f t="shared" si="38"/>
        <v>0</v>
      </c>
      <c r="AR119" s="749">
        <f t="shared" si="39"/>
        <v>0</v>
      </c>
      <c r="AS119" s="749">
        <f t="shared" si="40"/>
        <v>0</v>
      </c>
      <c r="AT119" s="749">
        <f t="shared" si="41"/>
        <v>0</v>
      </c>
      <c r="AU119" s="749">
        <f t="shared" si="42"/>
        <v>0</v>
      </c>
      <c r="AV119" s="749">
        <f t="shared" si="43"/>
        <v>0</v>
      </c>
      <c r="AW119" s="749">
        <f t="shared" si="44"/>
        <v>5</v>
      </c>
      <c r="AX119" s="749">
        <f t="shared" si="45"/>
        <v>0</v>
      </c>
      <c r="AY119" s="749">
        <f t="shared" si="46"/>
        <v>0</v>
      </c>
      <c r="AZ119" s="749">
        <f t="shared" si="47"/>
        <v>0</v>
      </c>
      <c r="BA119" s="749">
        <f t="shared" si="48"/>
        <v>0</v>
      </c>
      <c r="BB119" s="749">
        <f t="shared" si="49"/>
        <v>0</v>
      </c>
      <c r="BC119" s="749">
        <f t="shared" si="50"/>
        <v>0</v>
      </c>
      <c r="BD119" s="749">
        <f t="shared" si="51"/>
        <v>0</v>
      </c>
      <c r="BE119" s="749">
        <f t="shared" si="52"/>
        <v>0</v>
      </c>
      <c r="BF119" s="159">
        <f t="shared" si="61"/>
        <v>6</v>
      </c>
    </row>
    <row r="120" spans="1:58" ht="15.95" customHeight="1">
      <c r="A120" s="788" t="s">
        <v>211</v>
      </c>
      <c r="B120" s="268" t="str">
        <f t="shared" si="60"/>
        <v>0</v>
      </c>
      <c r="AG120" s="407" t="s">
        <v>266</v>
      </c>
      <c r="AH120" s="749">
        <f t="shared" si="62"/>
        <v>0</v>
      </c>
      <c r="AI120" s="749">
        <f t="shared" si="63"/>
        <v>0</v>
      </c>
      <c r="AJ120" s="382" t="str">
        <f t="shared" si="64"/>
        <v>0</v>
      </c>
      <c r="AL120" s="229" t="s">
        <v>129</v>
      </c>
      <c r="AM120" s="749">
        <f t="shared" si="34"/>
        <v>0</v>
      </c>
      <c r="AN120" s="749">
        <f t="shared" si="35"/>
        <v>0</v>
      </c>
      <c r="AO120" s="749">
        <f t="shared" si="36"/>
        <v>0</v>
      </c>
      <c r="AP120" s="749">
        <f t="shared" si="37"/>
        <v>0</v>
      </c>
      <c r="AQ120" s="749">
        <f t="shared" si="38"/>
        <v>0</v>
      </c>
      <c r="AR120" s="749">
        <f t="shared" si="39"/>
        <v>0</v>
      </c>
      <c r="AS120" s="749">
        <f t="shared" si="40"/>
        <v>0</v>
      </c>
      <c r="AT120" s="749">
        <f t="shared" si="41"/>
        <v>0</v>
      </c>
      <c r="AU120" s="749">
        <f t="shared" si="42"/>
        <v>0</v>
      </c>
      <c r="AV120" s="749">
        <f t="shared" si="43"/>
        <v>0</v>
      </c>
      <c r="AW120" s="749">
        <f t="shared" si="44"/>
        <v>0</v>
      </c>
      <c r="AX120" s="749">
        <f t="shared" si="45"/>
        <v>0</v>
      </c>
      <c r="AY120" s="749">
        <f t="shared" si="46"/>
        <v>0</v>
      </c>
      <c r="AZ120" s="749">
        <f t="shared" si="47"/>
        <v>0</v>
      </c>
      <c r="BA120" s="749">
        <f t="shared" si="48"/>
        <v>0</v>
      </c>
      <c r="BB120" s="749">
        <f t="shared" si="49"/>
        <v>0</v>
      </c>
      <c r="BC120" s="749">
        <f t="shared" si="50"/>
        <v>0</v>
      </c>
      <c r="BD120" s="749">
        <f t="shared" si="51"/>
        <v>0</v>
      </c>
      <c r="BE120" s="749">
        <f t="shared" si="52"/>
        <v>0</v>
      </c>
      <c r="BF120" s="159">
        <f t="shared" si="61"/>
        <v>0</v>
      </c>
    </row>
    <row r="121" spans="1:58" ht="15.95" customHeight="1">
      <c r="A121" s="788" t="s">
        <v>212</v>
      </c>
      <c r="B121" s="268" t="str">
        <f t="shared" si="60"/>
        <v>0</v>
      </c>
      <c r="AG121" s="407" t="s">
        <v>267</v>
      </c>
      <c r="AH121" s="749">
        <f t="shared" si="62"/>
        <v>0</v>
      </c>
      <c r="AI121" s="749">
        <f t="shared" si="63"/>
        <v>0</v>
      </c>
      <c r="AJ121" s="382" t="str">
        <f t="shared" si="64"/>
        <v>0</v>
      </c>
      <c r="AL121" s="229" t="s">
        <v>291</v>
      </c>
      <c r="AM121" s="749">
        <f t="shared" si="34"/>
        <v>0</v>
      </c>
      <c r="AN121" s="749">
        <f t="shared" si="35"/>
        <v>0</v>
      </c>
      <c r="AO121" s="749">
        <f t="shared" si="36"/>
        <v>0</v>
      </c>
      <c r="AP121" s="749">
        <f t="shared" si="37"/>
        <v>0</v>
      </c>
      <c r="AQ121" s="749">
        <f t="shared" si="38"/>
        <v>0</v>
      </c>
      <c r="AR121" s="749">
        <f t="shared" si="39"/>
        <v>0</v>
      </c>
      <c r="AS121" s="749">
        <f t="shared" si="40"/>
        <v>0</v>
      </c>
      <c r="AT121" s="749">
        <f t="shared" si="41"/>
        <v>0</v>
      </c>
      <c r="AU121" s="749">
        <f t="shared" si="42"/>
        <v>0</v>
      </c>
      <c r="AV121" s="749">
        <f t="shared" si="43"/>
        <v>0</v>
      </c>
      <c r="AW121" s="749">
        <f t="shared" si="44"/>
        <v>0</v>
      </c>
      <c r="AX121" s="749">
        <f t="shared" si="45"/>
        <v>0</v>
      </c>
      <c r="AY121" s="749">
        <f t="shared" si="46"/>
        <v>0</v>
      </c>
      <c r="AZ121" s="749">
        <f t="shared" si="47"/>
        <v>0</v>
      </c>
      <c r="BA121" s="749">
        <f t="shared" si="48"/>
        <v>0</v>
      </c>
      <c r="BB121" s="749">
        <f t="shared" si="49"/>
        <v>0</v>
      </c>
      <c r="BC121" s="749">
        <f t="shared" si="50"/>
        <v>0</v>
      </c>
      <c r="BD121" s="749">
        <f t="shared" si="51"/>
        <v>0</v>
      </c>
      <c r="BE121" s="749">
        <f t="shared" si="52"/>
        <v>0</v>
      </c>
      <c r="BF121" s="159">
        <f t="shared" si="61"/>
        <v>0</v>
      </c>
    </row>
    <row r="122" spans="1:58" ht="15.95" customHeight="1">
      <c r="A122" s="789" t="s">
        <v>294</v>
      </c>
      <c r="B122" s="268" t="str">
        <f t="shared" si="60"/>
        <v>0</v>
      </c>
      <c r="AG122" s="407" t="s">
        <v>268</v>
      </c>
      <c r="AH122" s="749">
        <f t="shared" si="62"/>
        <v>0</v>
      </c>
      <c r="AI122" s="749">
        <f t="shared" si="63"/>
        <v>0</v>
      </c>
      <c r="AJ122" s="382" t="str">
        <f t="shared" si="64"/>
        <v>0</v>
      </c>
      <c r="AL122" s="229" t="s">
        <v>130</v>
      </c>
      <c r="AM122" s="749">
        <f t="shared" si="34"/>
        <v>0</v>
      </c>
      <c r="AN122" s="749">
        <f t="shared" si="35"/>
        <v>0</v>
      </c>
      <c r="AO122" s="749">
        <f t="shared" si="36"/>
        <v>0</v>
      </c>
      <c r="AP122" s="749">
        <f t="shared" si="37"/>
        <v>0</v>
      </c>
      <c r="AQ122" s="749">
        <f t="shared" si="38"/>
        <v>0</v>
      </c>
      <c r="AR122" s="749">
        <f t="shared" si="39"/>
        <v>0</v>
      </c>
      <c r="AS122" s="749">
        <f t="shared" si="40"/>
        <v>0</v>
      </c>
      <c r="AT122" s="749">
        <f t="shared" si="41"/>
        <v>0</v>
      </c>
      <c r="AU122" s="749">
        <f t="shared" si="42"/>
        <v>0</v>
      </c>
      <c r="AV122" s="749">
        <f t="shared" si="43"/>
        <v>0</v>
      </c>
      <c r="AW122" s="749">
        <f t="shared" si="44"/>
        <v>0</v>
      </c>
      <c r="AX122" s="749">
        <f t="shared" si="45"/>
        <v>0</v>
      </c>
      <c r="AY122" s="749">
        <f t="shared" si="46"/>
        <v>0</v>
      </c>
      <c r="AZ122" s="749">
        <f t="shared" si="47"/>
        <v>0</v>
      </c>
      <c r="BA122" s="749">
        <f t="shared" si="48"/>
        <v>0</v>
      </c>
      <c r="BB122" s="749">
        <f t="shared" si="49"/>
        <v>0</v>
      </c>
      <c r="BC122" s="749">
        <f t="shared" si="50"/>
        <v>0</v>
      </c>
      <c r="BD122" s="749">
        <f t="shared" si="51"/>
        <v>0</v>
      </c>
      <c r="BE122" s="749">
        <f t="shared" si="52"/>
        <v>0</v>
      </c>
      <c r="BF122" s="159">
        <f t="shared" si="61"/>
        <v>0</v>
      </c>
    </row>
    <row r="123" spans="1:58" ht="15.95" customHeight="1">
      <c r="A123" s="788" t="s">
        <v>213</v>
      </c>
      <c r="B123" s="268" t="str">
        <f t="shared" si="60"/>
        <v>0</v>
      </c>
      <c r="AG123" s="407" t="s">
        <v>269</v>
      </c>
      <c r="AH123" s="749">
        <f t="shared" si="62"/>
        <v>0</v>
      </c>
      <c r="AI123" s="749">
        <f t="shared" si="63"/>
        <v>0</v>
      </c>
      <c r="AJ123" s="382" t="str">
        <f t="shared" si="64"/>
        <v>0</v>
      </c>
      <c r="AL123" s="229" t="s">
        <v>131</v>
      </c>
      <c r="AM123" s="749">
        <f t="shared" si="34"/>
        <v>0</v>
      </c>
      <c r="AN123" s="749">
        <f t="shared" si="35"/>
        <v>0</v>
      </c>
      <c r="AO123" s="749">
        <f t="shared" si="36"/>
        <v>0</v>
      </c>
      <c r="AP123" s="749">
        <f t="shared" si="37"/>
        <v>0</v>
      </c>
      <c r="AQ123" s="749">
        <f t="shared" si="38"/>
        <v>0</v>
      </c>
      <c r="AR123" s="749">
        <f t="shared" si="39"/>
        <v>0</v>
      </c>
      <c r="AS123" s="749">
        <f t="shared" si="40"/>
        <v>0</v>
      </c>
      <c r="AT123" s="749">
        <f t="shared" si="41"/>
        <v>0</v>
      </c>
      <c r="AU123" s="749">
        <f t="shared" si="42"/>
        <v>0</v>
      </c>
      <c r="AV123" s="749">
        <f t="shared" si="43"/>
        <v>0</v>
      </c>
      <c r="AW123" s="749">
        <f t="shared" si="44"/>
        <v>0</v>
      </c>
      <c r="AX123" s="749">
        <f t="shared" si="45"/>
        <v>0</v>
      </c>
      <c r="AY123" s="749">
        <f t="shared" si="46"/>
        <v>0</v>
      </c>
      <c r="AZ123" s="749">
        <f t="shared" si="47"/>
        <v>0</v>
      </c>
      <c r="BA123" s="749">
        <f t="shared" si="48"/>
        <v>0</v>
      </c>
      <c r="BB123" s="749">
        <f t="shared" si="49"/>
        <v>0</v>
      </c>
      <c r="BC123" s="749">
        <f t="shared" si="50"/>
        <v>0</v>
      </c>
      <c r="BD123" s="749">
        <f t="shared" si="51"/>
        <v>0</v>
      </c>
      <c r="BE123" s="749">
        <f t="shared" si="52"/>
        <v>0</v>
      </c>
      <c r="BF123" s="159">
        <f t="shared" si="61"/>
        <v>0</v>
      </c>
    </row>
    <row r="124" spans="1:58" ht="15.95" customHeight="1">
      <c r="A124" s="788" t="s">
        <v>215</v>
      </c>
      <c r="B124" s="268" t="str">
        <f t="shared" si="60"/>
        <v>0</v>
      </c>
      <c r="AG124" s="407" t="s">
        <v>270</v>
      </c>
      <c r="AH124" s="749">
        <f t="shared" si="62"/>
        <v>0</v>
      </c>
      <c r="AI124" s="749">
        <f t="shared" si="63"/>
        <v>0</v>
      </c>
      <c r="AJ124" s="382" t="str">
        <f t="shared" si="64"/>
        <v>0</v>
      </c>
      <c r="AL124" s="229" t="s">
        <v>132</v>
      </c>
      <c r="AM124" s="749">
        <f t="shared" si="34"/>
        <v>0</v>
      </c>
      <c r="AN124" s="749">
        <f t="shared" si="35"/>
        <v>0</v>
      </c>
      <c r="AO124" s="749">
        <f t="shared" si="36"/>
        <v>0</v>
      </c>
      <c r="AP124" s="749">
        <f t="shared" si="37"/>
        <v>0</v>
      </c>
      <c r="AQ124" s="749">
        <f t="shared" si="38"/>
        <v>0</v>
      </c>
      <c r="AR124" s="749">
        <f t="shared" si="39"/>
        <v>0</v>
      </c>
      <c r="AS124" s="749">
        <f>SUMIF($D$7:$D$84,AL124,$P$7:$P$84)</f>
        <v>0</v>
      </c>
      <c r="AT124" s="749">
        <f t="shared" si="41"/>
        <v>0</v>
      </c>
      <c r="AU124" s="749">
        <f t="shared" si="42"/>
        <v>0</v>
      </c>
      <c r="AV124" s="749">
        <f t="shared" si="43"/>
        <v>0</v>
      </c>
      <c r="AW124" s="749">
        <f t="shared" si="44"/>
        <v>0</v>
      </c>
      <c r="AX124" s="749">
        <f t="shared" si="45"/>
        <v>0</v>
      </c>
      <c r="AY124" s="749">
        <f t="shared" si="46"/>
        <v>0</v>
      </c>
      <c r="AZ124" s="749">
        <f t="shared" si="47"/>
        <v>0</v>
      </c>
      <c r="BA124" s="749">
        <f t="shared" si="48"/>
        <v>0</v>
      </c>
      <c r="BB124" s="749">
        <f t="shared" si="49"/>
        <v>0</v>
      </c>
      <c r="BC124" s="749">
        <f t="shared" si="50"/>
        <v>0</v>
      </c>
      <c r="BD124" s="749">
        <f t="shared" si="51"/>
        <v>0</v>
      </c>
      <c r="BE124" s="749">
        <f t="shared" si="52"/>
        <v>0</v>
      </c>
      <c r="BF124" s="159">
        <f t="shared" si="61"/>
        <v>0</v>
      </c>
    </row>
    <row r="125" spans="1:58" ht="15.95" customHeight="1">
      <c r="A125" s="788" t="s">
        <v>985</v>
      </c>
      <c r="B125" s="268" t="str">
        <f t="shared" si="60"/>
        <v>0</v>
      </c>
      <c r="AG125" s="407" t="s">
        <v>271</v>
      </c>
      <c r="AH125" s="749">
        <f t="shared" si="62"/>
        <v>0</v>
      </c>
      <c r="AI125" s="749">
        <f t="shared" si="63"/>
        <v>0</v>
      </c>
      <c r="AJ125" s="382" t="str">
        <f t="shared" si="64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 ht="15.95" customHeight="1">
      <c r="A126" s="789" t="s">
        <v>272</v>
      </c>
      <c r="B126" s="268" t="str">
        <f t="shared" si="60"/>
        <v>0</v>
      </c>
      <c r="AG126" s="787" t="s">
        <v>310</v>
      </c>
      <c r="AH126" s="749">
        <f t="shared" si="62"/>
        <v>0</v>
      </c>
      <c r="AI126" s="749">
        <f t="shared" si="63"/>
        <v>0</v>
      </c>
      <c r="AJ126" s="382" t="str">
        <f t="shared" si="64"/>
        <v>0</v>
      </c>
      <c r="AL126" s="229" t="s">
        <v>133</v>
      </c>
      <c r="AM126" s="749">
        <f t="shared" si="34"/>
        <v>0</v>
      </c>
      <c r="AN126" s="749">
        <f t="shared" si="35"/>
        <v>0</v>
      </c>
      <c r="AO126" s="749">
        <f t="shared" si="36"/>
        <v>0</v>
      </c>
      <c r="AP126" s="749">
        <f t="shared" si="37"/>
        <v>0</v>
      </c>
      <c r="AQ126" s="749">
        <f t="shared" si="38"/>
        <v>0</v>
      </c>
      <c r="AR126" s="749">
        <f t="shared" si="39"/>
        <v>0</v>
      </c>
      <c r="AS126" s="749">
        <f t="shared" si="40"/>
        <v>0</v>
      </c>
      <c r="AT126" s="749">
        <f t="shared" si="41"/>
        <v>0</v>
      </c>
      <c r="AU126" s="749">
        <f t="shared" si="42"/>
        <v>0</v>
      </c>
      <c r="AV126" s="749">
        <f t="shared" si="43"/>
        <v>0</v>
      </c>
      <c r="AW126" s="749">
        <f t="shared" si="44"/>
        <v>0</v>
      </c>
      <c r="AX126" s="749">
        <f t="shared" si="45"/>
        <v>0</v>
      </c>
      <c r="AY126" s="749">
        <f t="shared" si="46"/>
        <v>0</v>
      </c>
      <c r="AZ126" s="749">
        <f t="shared" si="47"/>
        <v>0</v>
      </c>
      <c r="BA126" s="749">
        <f t="shared" si="48"/>
        <v>0</v>
      </c>
      <c r="BB126" s="749">
        <f t="shared" si="49"/>
        <v>0</v>
      </c>
      <c r="BC126" s="749">
        <f t="shared" si="50"/>
        <v>0</v>
      </c>
      <c r="BD126" s="749">
        <f t="shared" si="51"/>
        <v>0</v>
      </c>
      <c r="BE126" s="749">
        <f t="shared" si="52"/>
        <v>0</v>
      </c>
      <c r="BF126" s="159">
        <f t="shared" si="61"/>
        <v>0</v>
      </c>
    </row>
    <row r="127" spans="1:58" ht="15.95" customHeight="1">
      <c r="A127" s="788" t="s">
        <v>216</v>
      </c>
      <c r="B127" s="268" t="str">
        <f t="shared" si="60"/>
        <v>0</v>
      </c>
      <c r="AG127" s="787" t="s">
        <v>309</v>
      </c>
      <c r="AH127" s="749">
        <f t="shared" si="62"/>
        <v>0</v>
      </c>
      <c r="AI127" s="749">
        <f t="shared" si="63"/>
        <v>0</v>
      </c>
      <c r="AJ127" s="382" t="str">
        <f t="shared" si="64"/>
        <v>0</v>
      </c>
      <c r="AL127" s="229" t="s">
        <v>292</v>
      </c>
      <c r="AM127" s="749">
        <f t="shared" si="34"/>
        <v>0</v>
      </c>
      <c r="AN127" s="749">
        <f t="shared" si="35"/>
        <v>0</v>
      </c>
      <c r="AO127" s="749">
        <f t="shared" si="36"/>
        <v>0</v>
      </c>
      <c r="AP127" s="749">
        <f t="shared" si="37"/>
        <v>0</v>
      </c>
      <c r="AQ127" s="749">
        <f t="shared" si="38"/>
        <v>0</v>
      </c>
      <c r="AR127" s="749">
        <f t="shared" si="39"/>
        <v>0</v>
      </c>
      <c r="AS127" s="749">
        <f t="shared" si="40"/>
        <v>0</v>
      </c>
      <c r="AT127" s="749">
        <f t="shared" si="41"/>
        <v>0</v>
      </c>
      <c r="AU127" s="749">
        <f t="shared" si="42"/>
        <v>0</v>
      </c>
      <c r="AV127" s="749">
        <f t="shared" si="43"/>
        <v>0</v>
      </c>
      <c r="AW127" s="749">
        <f t="shared" si="44"/>
        <v>0</v>
      </c>
      <c r="AX127" s="749">
        <f t="shared" si="45"/>
        <v>0</v>
      </c>
      <c r="AY127" s="749">
        <f t="shared" si="46"/>
        <v>0</v>
      </c>
      <c r="AZ127" s="749">
        <f t="shared" si="47"/>
        <v>0</v>
      </c>
      <c r="BA127" s="749">
        <f t="shared" si="48"/>
        <v>0</v>
      </c>
      <c r="BB127" s="749">
        <f t="shared" si="49"/>
        <v>0</v>
      </c>
      <c r="BC127" s="749">
        <f t="shared" si="50"/>
        <v>0</v>
      </c>
      <c r="BD127" s="749">
        <f t="shared" si="51"/>
        <v>0</v>
      </c>
      <c r="BE127" s="749">
        <f t="shared" si="52"/>
        <v>0</v>
      </c>
      <c r="BF127" s="159">
        <f t="shared" si="61"/>
        <v>0</v>
      </c>
    </row>
    <row r="128" spans="1:58" ht="15.95" customHeight="1">
      <c r="A128" s="789" t="s">
        <v>218</v>
      </c>
      <c r="B128" s="268" t="str">
        <f t="shared" si="60"/>
        <v>0</v>
      </c>
      <c r="AD128" s="277"/>
      <c r="AG128" s="787" t="s">
        <v>288</v>
      </c>
      <c r="AH128" s="749">
        <f t="shared" si="62"/>
        <v>0</v>
      </c>
      <c r="AI128" s="749">
        <f t="shared" si="63"/>
        <v>0</v>
      </c>
      <c r="AJ128" s="382" t="str">
        <f t="shared" si="64"/>
        <v>0</v>
      </c>
      <c r="AL128" s="229" t="s">
        <v>134</v>
      </c>
      <c r="AM128" s="749">
        <f t="shared" si="34"/>
        <v>0</v>
      </c>
      <c r="AN128" s="749">
        <f t="shared" si="35"/>
        <v>0</v>
      </c>
      <c r="AO128" s="749">
        <f t="shared" si="36"/>
        <v>0</v>
      </c>
      <c r="AP128" s="749">
        <f t="shared" si="37"/>
        <v>0</v>
      </c>
      <c r="AQ128" s="749">
        <f t="shared" si="38"/>
        <v>0</v>
      </c>
      <c r="AR128" s="749">
        <f t="shared" si="39"/>
        <v>0</v>
      </c>
      <c r="AS128" s="749">
        <f t="shared" si="40"/>
        <v>0</v>
      </c>
      <c r="AT128" s="749">
        <f t="shared" si="41"/>
        <v>0</v>
      </c>
      <c r="AU128" s="749">
        <f t="shared" si="42"/>
        <v>0</v>
      </c>
      <c r="AV128" s="749">
        <f t="shared" si="43"/>
        <v>0</v>
      </c>
      <c r="AW128" s="749">
        <f t="shared" si="44"/>
        <v>0</v>
      </c>
      <c r="AX128" s="749">
        <f t="shared" si="45"/>
        <v>0</v>
      </c>
      <c r="AY128" s="749">
        <f t="shared" si="46"/>
        <v>0</v>
      </c>
      <c r="AZ128" s="749">
        <f t="shared" si="47"/>
        <v>0</v>
      </c>
      <c r="BA128" s="749">
        <f t="shared" si="48"/>
        <v>0</v>
      </c>
      <c r="BB128" s="749">
        <f t="shared" si="49"/>
        <v>0</v>
      </c>
      <c r="BC128" s="749">
        <f t="shared" si="50"/>
        <v>0</v>
      </c>
      <c r="BD128" s="749">
        <f t="shared" si="51"/>
        <v>0</v>
      </c>
      <c r="BE128" s="749">
        <f t="shared" si="52"/>
        <v>0</v>
      </c>
      <c r="BF128" s="159">
        <f t="shared" si="61"/>
        <v>0</v>
      </c>
    </row>
    <row r="129" spans="1:58" ht="15.95" customHeight="1">
      <c r="A129" s="789" t="s">
        <v>553</v>
      </c>
      <c r="B129" s="268" t="str">
        <f t="shared" si="60"/>
        <v>0</v>
      </c>
      <c r="AG129" s="787" t="s">
        <v>124</v>
      </c>
      <c r="AH129" s="749">
        <f t="shared" si="62"/>
        <v>0</v>
      </c>
      <c r="AI129" s="749">
        <f t="shared" si="63"/>
        <v>0</v>
      </c>
      <c r="AJ129" s="382" t="str">
        <f t="shared" si="64"/>
        <v>0</v>
      </c>
      <c r="AL129" s="229" t="s">
        <v>135</v>
      </c>
      <c r="AM129" s="749">
        <f t="shared" si="34"/>
        <v>0</v>
      </c>
      <c r="AN129" s="749">
        <f t="shared" si="35"/>
        <v>0</v>
      </c>
      <c r="AO129" s="749">
        <f t="shared" si="36"/>
        <v>0</v>
      </c>
      <c r="AP129" s="749">
        <f t="shared" si="37"/>
        <v>0</v>
      </c>
      <c r="AQ129" s="749">
        <f t="shared" si="38"/>
        <v>0</v>
      </c>
      <c r="AR129" s="749">
        <f t="shared" si="39"/>
        <v>0</v>
      </c>
      <c r="AS129" s="749">
        <f t="shared" si="40"/>
        <v>0</v>
      </c>
      <c r="AT129" s="749">
        <f t="shared" si="41"/>
        <v>0</v>
      </c>
      <c r="AU129" s="749">
        <f t="shared" si="42"/>
        <v>0</v>
      </c>
      <c r="AV129" s="749">
        <f t="shared" si="43"/>
        <v>0</v>
      </c>
      <c r="AW129" s="749">
        <f t="shared" si="44"/>
        <v>0</v>
      </c>
      <c r="AX129" s="749">
        <f t="shared" si="45"/>
        <v>0</v>
      </c>
      <c r="AY129" s="749">
        <f t="shared" si="46"/>
        <v>0</v>
      </c>
      <c r="AZ129" s="749">
        <f t="shared" si="47"/>
        <v>0</v>
      </c>
      <c r="BA129" s="749">
        <f t="shared" si="48"/>
        <v>0</v>
      </c>
      <c r="BB129" s="749">
        <f t="shared" si="49"/>
        <v>0</v>
      </c>
      <c r="BC129" s="749">
        <f t="shared" si="50"/>
        <v>0</v>
      </c>
      <c r="BD129" s="749">
        <f t="shared" si="51"/>
        <v>0</v>
      </c>
      <c r="BE129" s="749">
        <f t="shared" si="52"/>
        <v>0</v>
      </c>
      <c r="BF129" s="159">
        <f t="shared" si="61"/>
        <v>0</v>
      </c>
    </row>
    <row r="130" spans="1:58" ht="15.95" customHeight="1">
      <c r="A130" s="789" t="s">
        <v>219</v>
      </c>
      <c r="B130" s="268" t="str">
        <f t="shared" si="60"/>
        <v>0</v>
      </c>
      <c r="AG130" s="787" t="s">
        <v>289</v>
      </c>
      <c r="AH130" s="749">
        <f t="shared" si="62"/>
        <v>0</v>
      </c>
      <c r="AI130" s="749">
        <f t="shared" si="63"/>
        <v>0</v>
      </c>
      <c r="AJ130" s="382" t="str">
        <f t="shared" si="64"/>
        <v>0</v>
      </c>
      <c r="AL130" s="229" t="s">
        <v>136</v>
      </c>
      <c r="AM130" s="749">
        <f t="shared" si="34"/>
        <v>0</v>
      </c>
      <c r="AN130" s="749">
        <f t="shared" si="35"/>
        <v>0</v>
      </c>
      <c r="AO130" s="749">
        <f t="shared" si="36"/>
        <v>0</v>
      </c>
      <c r="AP130" s="749">
        <f t="shared" si="37"/>
        <v>0</v>
      </c>
      <c r="AQ130" s="749">
        <f t="shared" si="38"/>
        <v>0</v>
      </c>
      <c r="AR130" s="749">
        <f t="shared" si="39"/>
        <v>0</v>
      </c>
      <c r="AS130" s="749">
        <f t="shared" si="40"/>
        <v>0</v>
      </c>
      <c r="AT130" s="749">
        <f t="shared" si="41"/>
        <v>0</v>
      </c>
      <c r="AU130" s="749">
        <f t="shared" si="42"/>
        <v>0</v>
      </c>
      <c r="AV130" s="749">
        <f t="shared" si="43"/>
        <v>0</v>
      </c>
      <c r="AW130" s="749">
        <f t="shared" si="44"/>
        <v>0</v>
      </c>
      <c r="AX130" s="749">
        <f t="shared" si="45"/>
        <v>0</v>
      </c>
      <c r="AY130" s="749">
        <f t="shared" si="46"/>
        <v>0</v>
      </c>
      <c r="AZ130" s="749">
        <f t="shared" si="47"/>
        <v>0</v>
      </c>
      <c r="BA130" s="749">
        <f t="shared" si="48"/>
        <v>0</v>
      </c>
      <c r="BB130" s="749">
        <f t="shared" si="49"/>
        <v>0</v>
      </c>
      <c r="BC130" s="749">
        <f t="shared" si="50"/>
        <v>0</v>
      </c>
      <c r="BD130" s="749">
        <f t="shared" si="51"/>
        <v>0</v>
      </c>
      <c r="BE130" s="749">
        <f t="shared" si="52"/>
        <v>0</v>
      </c>
      <c r="BF130" s="159">
        <f t="shared" si="61"/>
        <v>0</v>
      </c>
    </row>
    <row r="131" spans="1:58" ht="15.95" customHeight="1">
      <c r="A131" s="789" t="s">
        <v>220</v>
      </c>
      <c r="B131" s="268" t="str">
        <f t="shared" si="60"/>
        <v>0</v>
      </c>
      <c r="AG131" s="787" t="s">
        <v>125</v>
      </c>
      <c r="AH131" s="749">
        <f t="shared" si="62"/>
        <v>0</v>
      </c>
      <c r="AI131" s="749">
        <f t="shared" si="63"/>
        <v>0</v>
      </c>
      <c r="AJ131" s="382" t="str">
        <f t="shared" si="64"/>
        <v>0</v>
      </c>
      <c r="AL131" s="229" t="s">
        <v>146</v>
      </c>
      <c r="AM131" s="749">
        <f t="shared" si="34"/>
        <v>0</v>
      </c>
      <c r="AN131" s="749">
        <f t="shared" si="35"/>
        <v>0</v>
      </c>
      <c r="AO131" s="749">
        <f t="shared" si="36"/>
        <v>0</v>
      </c>
      <c r="AP131" s="749">
        <f t="shared" si="37"/>
        <v>0</v>
      </c>
      <c r="AQ131" s="749">
        <f t="shared" si="38"/>
        <v>0</v>
      </c>
      <c r="AR131" s="749">
        <f t="shared" si="39"/>
        <v>0</v>
      </c>
      <c r="AS131" s="749">
        <f t="shared" si="40"/>
        <v>0</v>
      </c>
      <c r="AT131" s="749">
        <f t="shared" si="41"/>
        <v>0</v>
      </c>
      <c r="AU131" s="749">
        <f t="shared" si="42"/>
        <v>0</v>
      </c>
      <c r="AV131" s="749">
        <f t="shared" si="43"/>
        <v>0</v>
      </c>
      <c r="AW131" s="749">
        <f t="shared" si="44"/>
        <v>0</v>
      </c>
      <c r="AX131" s="749">
        <f t="shared" si="45"/>
        <v>0</v>
      </c>
      <c r="AY131" s="749">
        <f t="shared" si="46"/>
        <v>0</v>
      </c>
      <c r="AZ131" s="749">
        <f t="shared" si="47"/>
        <v>0</v>
      </c>
      <c r="BA131" s="749">
        <f t="shared" si="48"/>
        <v>0</v>
      </c>
      <c r="BB131" s="749">
        <f t="shared" si="49"/>
        <v>0</v>
      </c>
      <c r="BC131" s="749">
        <f t="shared" si="50"/>
        <v>0</v>
      </c>
      <c r="BD131" s="749">
        <f t="shared" si="51"/>
        <v>0</v>
      </c>
      <c r="BE131" s="749">
        <f t="shared" si="52"/>
        <v>0</v>
      </c>
      <c r="BF131" s="159">
        <f t="shared" si="61"/>
        <v>0</v>
      </c>
    </row>
    <row r="132" spans="1:58" ht="15.95" customHeight="1">
      <c r="A132" s="789" t="s">
        <v>221</v>
      </c>
      <c r="B132" s="268" t="str">
        <f t="shared" si="60"/>
        <v>0</v>
      </c>
      <c r="AG132" s="787" t="s">
        <v>126</v>
      </c>
      <c r="AH132" s="749">
        <f t="shared" si="62"/>
        <v>0</v>
      </c>
      <c r="AI132" s="749">
        <f t="shared" si="63"/>
        <v>0</v>
      </c>
      <c r="AJ132" s="382" t="str">
        <f t="shared" si="64"/>
        <v>0</v>
      </c>
      <c r="AL132" s="229" t="s">
        <v>137</v>
      </c>
      <c r="AM132" s="749">
        <f t="shared" si="34"/>
        <v>0</v>
      </c>
      <c r="AN132" s="749">
        <f t="shared" si="35"/>
        <v>0</v>
      </c>
      <c r="AO132" s="749">
        <f t="shared" si="36"/>
        <v>0</v>
      </c>
      <c r="AP132" s="749">
        <f t="shared" si="37"/>
        <v>0</v>
      </c>
      <c r="AQ132" s="749">
        <f t="shared" si="38"/>
        <v>0</v>
      </c>
      <c r="AR132" s="749">
        <f t="shared" si="39"/>
        <v>0</v>
      </c>
      <c r="AS132" s="749">
        <f t="shared" si="40"/>
        <v>0</v>
      </c>
      <c r="AT132" s="749">
        <f t="shared" si="41"/>
        <v>0</v>
      </c>
      <c r="AU132" s="749">
        <f t="shared" si="42"/>
        <v>0</v>
      </c>
      <c r="AV132" s="749">
        <f t="shared" si="43"/>
        <v>0</v>
      </c>
      <c r="AW132" s="749">
        <f t="shared" si="44"/>
        <v>0</v>
      </c>
      <c r="AX132" s="749">
        <f t="shared" si="45"/>
        <v>0</v>
      </c>
      <c r="AY132" s="749">
        <f t="shared" si="46"/>
        <v>0</v>
      </c>
      <c r="AZ132" s="749">
        <f t="shared" si="47"/>
        <v>0</v>
      </c>
      <c r="BA132" s="749">
        <f t="shared" si="48"/>
        <v>0</v>
      </c>
      <c r="BB132" s="749">
        <f t="shared" si="49"/>
        <v>0</v>
      </c>
      <c r="BC132" s="749">
        <f t="shared" si="50"/>
        <v>0</v>
      </c>
      <c r="BD132" s="749">
        <f t="shared" si="51"/>
        <v>0</v>
      </c>
      <c r="BE132" s="749">
        <f t="shared" si="52"/>
        <v>0</v>
      </c>
      <c r="BF132" s="159">
        <f t="shared" si="61"/>
        <v>0</v>
      </c>
    </row>
    <row r="133" spans="1:58" ht="15.95" customHeight="1">
      <c r="A133" s="788" t="s">
        <v>222</v>
      </c>
      <c r="B133" s="268" t="str">
        <f t="shared" ref="B133:B164" si="65">IFERROR(VLOOKUP(A133,$AG$8:$AJ$187,4,0),"")</f>
        <v>0</v>
      </c>
      <c r="AG133" s="787" t="s">
        <v>127</v>
      </c>
      <c r="AH133" s="749">
        <f t="shared" si="62"/>
        <v>0</v>
      </c>
      <c r="AI133" s="749">
        <f t="shared" si="63"/>
        <v>0</v>
      </c>
      <c r="AJ133" s="382" t="str">
        <f t="shared" si="64"/>
        <v>0</v>
      </c>
      <c r="AL133" s="229" t="s">
        <v>1264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 ht="15.95" customHeight="1">
      <c r="A134" s="789" t="s">
        <v>223</v>
      </c>
      <c r="B134" s="268" t="str">
        <f t="shared" si="65"/>
        <v>0</v>
      </c>
      <c r="AG134" s="787" t="s">
        <v>312</v>
      </c>
      <c r="AH134" s="749">
        <f t="shared" si="62"/>
        <v>14</v>
      </c>
      <c r="AI134" s="749">
        <f>SUMIF($D$7:$D$84,AG134,$G$7:$G$84)</f>
        <v>0</v>
      </c>
      <c r="AJ134" s="382">
        <f t="shared" si="64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 ht="15.95" customHeight="1">
      <c r="A135" s="789" t="s">
        <v>562</v>
      </c>
      <c r="B135" s="268" t="str">
        <f t="shared" si="65"/>
        <v>0</v>
      </c>
      <c r="AG135" s="787" t="s">
        <v>128</v>
      </c>
      <c r="AH135" s="749">
        <f t="shared" si="62"/>
        <v>0</v>
      </c>
      <c r="AI135" s="749">
        <f t="shared" si="63"/>
        <v>0</v>
      </c>
      <c r="AJ135" s="382" t="str">
        <f t="shared" si="64"/>
        <v>0</v>
      </c>
      <c r="AL135" s="229" t="s">
        <v>138</v>
      </c>
      <c r="AM135" s="749">
        <f t="shared" si="34"/>
        <v>0</v>
      </c>
      <c r="AN135" s="749">
        <f t="shared" si="35"/>
        <v>0</v>
      </c>
      <c r="AO135" s="749">
        <f t="shared" si="36"/>
        <v>0</v>
      </c>
      <c r="AP135" s="749">
        <f t="shared" si="37"/>
        <v>0</v>
      </c>
      <c r="AQ135" s="749">
        <f t="shared" si="38"/>
        <v>0</v>
      </c>
      <c r="AR135" s="749">
        <f t="shared" si="39"/>
        <v>0</v>
      </c>
      <c r="AS135" s="749">
        <f t="shared" si="40"/>
        <v>0</v>
      </c>
      <c r="AT135" s="749">
        <f t="shared" si="41"/>
        <v>0</v>
      </c>
      <c r="AU135" s="749">
        <f t="shared" si="42"/>
        <v>0</v>
      </c>
      <c r="AV135" s="749">
        <f t="shared" si="43"/>
        <v>0</v>
      </c>
      <c r="AW135" s="749">
        <f t="shared" si="44"/>
        <v>0</v>
      </c>
      <c r="AX135" s="749">
        <f t="shared" si="45"/>
        <v>0</v>
      </c>
      <c r="AY135" s="749">
        <f t="shared" si="46"/>
        <v>0</v>
      </c>
      <c r="AZ135" s="749">
        <f t="shared" si="47"/>
        <v>0</v>
      </c>
      <c r="BA135" s="749">
        <f t="shared" si="48"/>
        <v>0</v>
      </c>
      <c r="BB135" s="749">
        <f t="shared" si="49"/>
        <v>0</v>
      </c>
      <c r="BC135" s="749">
        <f t="shared" si="50"/>
        <v>0</v>
      </c>
      <c r="BD135" s="749">
        <f t="shared" si="51"/>
        <v>0</v>
      </c>
      <c r="BE135" s="749">
        <f t="shared" si="52"/>
        <v>0</v>
      </c>
      <c r="BF135" s="159">
        <f t="shared" si="61"/>
        <v>0</v>
      </c>
    </row>
    <row r="136" spans="1:58" ht="15.95" customHeight="1">
      <c r="A136" s="789" t="s">
        <v>306</v>
      </c>
      <c r="B136" s="268" t="str">
        <f t="shared" si="65"/>
        <v>0</v>
      </c>
      <c r="AG136" s="787" t="s">
        <v>290</v>
      </c>
      <c r="AH136" s="749">
        <f t="shared" si="62"/>
        <v>41</v>
      </c>
      <c r="AI136" s="749">
        <f t="shared" si="63"/>
        <v>6</v>
      </c>
      <c r="AJ136" s="382">
        <f t="shared" si="64"/>
        <v>14.634146341463415</v>
      </c>
      <c r="AL136" s="229" t="s">
        <v>293</v>
      </c>
      <c r="AM136" s="749">
        <f t="shared" si="34"/>
        <v>0</v>
      </c>
      <c r="AN136" s="749">
        <f t="shared" si="35"/>
        <v>0</v>
      </c>
      <c r="AO136" s="749">
        <f t="shared" si="36"/>
        <v>0</v>
      </c>
      <c r="AP136" s="749">
        <f t="shared" si="37"/>
        <v>0</v>
      </c>
      <c r="AQ136" s="749">
        <f t="shared" si="38"/>
        <v>0</v>
      </c>
      <c r="AR136" s="749">
        <f t="shared" si="39"/>
        <v>0</v>
      </c>
      <c r="AS136" s="749">
        <f t="shared" si="40"/>
        <v>0</v>
      </c>
      <c r="AT136" s="749">
        <f t="shared" si="41"/>
        <v>0</v>
      </c>
      <c r="AU136" s="749">
        <f t="shared" si="42"/>
        <v>0</v>
      </c>
      <c r="AV136" s="749">
        <f t="shared" si="43"/>
        <v>0</v>
      </c>
      <c r="AW136" s="749">
        <f t="shared" si="44"/>
        <v>0</v>
      </c>
      <c r="AX136" s="749">
        <f t="shared" si="45"/>
        <v>0</v>
      </c>
      <c r="AY136" s="749">
        <f t="shared" si="46"/>
        <v>0</v>
      </c>
      <c r="AZ136" s="749">
        <f t="shared" si="47"/>
        <v>0</v>
      </c>
      <c r="BA136" s="749">
        <f t="shared" si="48"/>
        <v>0</v>
      </c>
      <c r="BB136" s="749">
        <f t="shared" si="49"/>
        <v>0</v>
      </c>
      <c r="BC136" s="749">
        <f t="shared" si="50"/>
        <v>0</v>
      </c>
      <c r="BD136" s="749">
        <f t="shared" si="51"/>
        <v>0</v>
      </c>
      <c r="BE136" s="749">
        <f t="shared" si="52"/>
        <v>0</v>
      </c>
      <c r="BF136" s="159">
        <f t="shared" si="61"/>
        <v>0</v>
      </c>
    </row>
    <row r="137" spans="1:58" ht="15.95" customHeight="1">
      <c r="A137" s="789" t="s">
        <v>543</v>
      </c>
      <c r="B137" s="268" t="str">
        <f t="shared" si="65"/>
        <v>0</v>
      </c>
      <c r="AG137" s="787" t="s">
        <v>129</v>
      </c>
      <c r="AH137" s="749">
        <f t="shared" si="62"/>
        <v>0</v>
      </c>
      <c r="AI137" s="749">
        <f t="shared" si="63"/>
        <v>0</v>
      </c>
      <c r="AJ137" s="382" t="str">
        <f t="shared" si="64"/>
        <v>0</v>
      </c>
      <c r="AL137" s="229" t="s">
        <v>139</v>
      </c>
      <c r="AM137" s="749">
        <f t="shared" si="34"/>
        <v>0</v>
      </c>
      <c r="AN137" s="749">
        <f t="shared" si="35"/>
        <v>0</v>
      </c>
      <c r="AO137" s="749">
        <f t="shared" si="36"/>
        <v>0</v>
      </c>
      <c r="AP137" s="749">
        <f t="shared" si="37"/>
        <v>0</v>
      </c>
      <c r="AQ137" s="749">
        <f t="shared" si="38"/>
        <v>0</v>
      </c>
      <c r="AR137" s="749">
        <f t="shared" si="39"/>
        <v>0</v>
      </c>
      <c r="AS137" s="749">
        <f t="shared" si="40"/>
        <v>0</v>
      </c>
      <c r="AT137" s="749">
        <f t="shared" si="41"/>
        <v>0</v>
      </c>
      <c r="AU137" s="749">
        <f t="shared" si="42"/>
        <v>0</v>
      </c>
      <c r="AV137" s="749">
        <f t="shared" si="43"/>
        <v>0</v>
      </c>
      <c r="AW137" s="749">
        <f t="shared" si="44"/>
        <v>0</v>
      </c>
      <c r="AX137" s="749">
        <f t="shared" si="45"/>
        <v>0</v>
      </c>
      <c r="AY137" s="749">
        <f t="shared" si="46"/>
        <v>0</v>
      </c>
      <c r="AZ137" s="749">
        <f t="shared" si="47"/>
        <v>0</v>
      </c>
      <c r="BA137" s="749">
        <f t="shared" si="48"/>
        <v>0</v>
      </c>
      <c r="BB137" s="749">
        <f t="shared" si="49"/>
        <v>0</v>
      </c>
      <c r="BC137" s="749">
        <f t="shared" si="50"/>
        <v>0</v>
      </c>
      <c r="BD137" s="749">
        <f t="shared" si="51"/>
        <v>0</v>
      </c>
      <c r="BE137" s="749">
        <f t="shared" si="52"/>
        <v>0</v>
      </c>
      <c r="BF137" s="159">
        <f t="shared" si="61"/>
        <v>0</v>
      </c>
    </row>
    <row r="138" spans="1:58" ht="15.95" customHeight="1">
      <c r="A138" s="789" t="s">
        <v>318</v>
      </c>
      <c r="B138" s="268" t="str">
        <f t="shared" si="65"/>
        <v>0</v>
      </c>
      <c r="AG138" s="787" t="s">
        <v>291</v>
      </c>
      <c r="AH138" s="749">
        <f t="shared" si="62"/>
        <v>0</v>
      </c>
      <c r="AI138" s="749">
        <f t="shared" si="63"/>
        <v>0</v>
      </c>
      <c r="AJ138" s="382" t="str">
        <f t="shared" si="64"/>
        <v>0</v>
      </c>
      <c r="AL138" s="229" t="s">
        <v>140</v>
      </c>
      <c r="AM138" s="749">
        <f t="shared" si="34"/>
        <v>0</v>
      </c>
      <c r="AN138" s="749">
        <f t="shared" si="35"/>
        <v>0</v>
      </c>
      <c r="AO138" s="749">
        <f t="shared" si="36"/>
        <v>0</v>
      </c>
      <c r="AP138" s="749">
        <f t="shared" si="37"/>
        <v>0</v>
      </c>
      <c r="AQ138" s="749">
        <f t="shared" si="38"/>
        <v>0</v>
      </c>
      <c r="AR138" s="749">
        <f t="shared" si="39"/>
        <v>0</v>
      </c>
      <c r="AS138" s="749">
        <f t="shared" si="40"/>
        <v>0</v>
      </c>
      <c r="AT138" s="749">
        <f t="shared" si="41"/>
        <v>0</v>
      </c>
      <c r="AU138" s="749">
        <f t="shared" si="42"/>
        <v>0</v>
      </c>
      <c r="AV138" s="749">
        <f t="shared" si="43"/>
        <v>0</v>
      </c>
      <c r="AW138" s="749">
        <f t="shared" si="44"/>
        <v>0</v>
      </c>
      <c r="AX138" s="749">
        <f t="shared" si="45"/>
        <v>0</v>
      </c>
      <c r="AY138" s="749">
        <f t="shared" si="46"/>
        <v>0</v>
      </c>
      <c r="AZ138" s="749">
        <f t="shared" si="47"/>
        <v>0</v>
      </c>
      <c r="BA138" s="749">
        <f t="shared" si="48"/>
        <v>0</v>
      </c>
      <c r="BB138" s="749">
        <f t="shared" si="49"/>
        <v>0</v>
      </c>
      <c r="BC138" s="749">
        <f t="shared" si="50"/>
        <v>0</v>
      </c>
      <c r="BD138" s="749">
        <f t="shared" si="51"/>
        <v>0</v>
      </c>
      <c r="BE138" s="749">
        <f t="shared" si="52"/>
        <v>0</v>
      </c>
      <c r="BF138" s="159">
        <f t="shared" si="61"/>
        <v>0</v>
      </c>
    </row>
    <row r="139" spans="1:58" ht="15.95" customHeight="1">
      <c r="A139" s="789" t="s">
        <v>319</v>
      </c>
      <c r="B139" s="268" t="str">
        <f t="shared" si="65"/>
        <v>0</v>
      </c>
      <c r="AG139" s="787" t="s">
        <v>130</v>
      </c>
      <c r="AH139" s="749">
        <f t="shared" si="62"/>
        <v>10</v>
      </c>
      <c r="AI139" s="749">
        <f t="shared" si="63"/>
        <v>0</v>
      </c>
      <c r="AJ139" s="382">
        <f t="shared" si="64"/>
        <v>0</v>
      </c>
      <c r="AL139" s="229" t="s">
        <v>141</v>
      </c>
      <c r="AM139" s="749">
        <f t="shared" si="34"/>
        <v>0</v>
      </c>
      <c r="AN139" s="749">
        <f t="shared" si="35"/>
        <v>0</v>
      </c>
      <c r="AO139" s="749">
        <f t="shared" si="36"/>
        <v>0</v>
      </c>
      <c r="AP139" s="749">
        <f t="shared" si="37"/>
        <v>0</v>
      </c>
      <c r="AQ139" s="749">
        <f t="shared" si="38"/>
        <v>0</v>
      </c>
      <c r="AR139" s="749">
        <f t="shared" si="39"/>
        <v>0</v>
      </c>
      <c r="AS139" s="749">
        <f t="shared" si="40"/>
        <v>0</v>
      </c>
      <c r="AT139" s="749">
        <f t="shared" si="41"/>
        <v>0</v>
      </c>
      <c r="AU139" s="749">
        <f t="shared" si="42"/>
        <v>0</v>
      </c>
      <c r="AV139" s="749">
        <f t="shared" si="43"/>
        <v>0</v>
      </c>
      <c r="AW139" s="749">
        <f t="shared" si="44"/>
        <v>0</v>
      </c>
      <c r="AX139" s="749">
        <f t="shared" si="45"/>
        <v>0</v>
      </c>
      <c r="AY139" s="749">
        <f t="shared" si="46"/>
        <v>0</v>
      </c>
      <c r="AZ139" s="749">
        <f t="shared" si="47"/>
        <v>0</v>
      </c>
      <c r="BA139" s="749">
        <f t="shared" si="48"/>
        <v>0</v>
      </c>
      <c r="BB139" s="749">
        <f t="shared" si="49"/>
        <v>0</v>
      </c>
      <c r="BC139" s="749">
        <f t="shared" si="50"/>
        <v>0</v>
      </c>
      <c r="BD139" s="749">
        <f t="shared" si="51"/>
        <v>0</v>
      </c>
      <c r="BE139" s="749">
        <f t="shared" si="52"/>
        <v>0</v>
      </c>
      <c r="BF139" s="159">
        <f t="shared" si="61"/>
        <v>0</v>
      </c>
    </row>
    <row r="140" spans="1:58" ht="15.95" customHeight="1">
      <c r="A140" s="789" t="s">
        <v>320</v>
      </c>
      <c r="B140" s="268" t="str">
        <f t="shared" si="65"/>
        <v>0</v>
      </c>
      <c r="AG140" s="787" t="s">
        <v>131</v>
      </c>
      <c r="AH140" s="749">
        <f t="shared" si="62"/>
        <v>0</v>
      </c>
      <c r="AI140" s="749">
        <f t="shared" si="63"/>
        <v>0</v>
      </c>
      <c r="AJ140" s="382" t="str">
        <f t="shared" si="64"/>
        <v>0</v>
      </c>
      <c r="AL140" s="229" t="s">
        <v>142</v>
      </c>
      <c r="AM140" s="749">
        <f t="shared" si="34"/>
        <v>0</v>
      </c>
      <c r="AN140" s="749">
        <f t="shared" si="35"/>
        <v>0</v>
      </c>
      <c r="AO140" s="749">
        <f t="shared" si="36"/>
        <v>0</v>
      </c>
      <c r="AP140" s="749">
        <f t="shared" si="37"/>
        <v>0</v>
      </c>
      <c r="AQ140" s="749">
        <f t="shared" si="38"/>
        <v>0</v>
      </c>
      <c r="AR140" s="749">
        <f t="shared" si="39"/>
        <v>0</v>
      </c>
      <c r="AS140" s="749">
        <f t="shared" si="40"/>
        <v>0</v>
      </c>
      <c r="AT140" s="749">
        <f t="shared" si="41"/>
        <v>0</v>
      </c>
      <c r="AU140" s="749">
        <f t="shared" si="42"/>
        <v>0</v>
      </c>
      <c r="AV140" s="749">
        <f t="shared" si="43"/>
        <v>0</v>
      </c>
      <c r="AW140" s="749">
        <f t="shared" si="44"/>
        <v>0</v>
      </c>
      <c r="AX140" s="749">
        <f t="shared" si="45"/>
        <v>0</v>
      </c>
      <c r="AY140" s="749">
        <f t="shared" si="46"/>
        <v>0</v>
      </c>
      <c r="AZ140" s="749">
        <f t="shared" si="47"/>
        <v>0</v>
      </c>
      <c r="BA140" s="749">
        <f t="shared" si="48"/>
        <v>0</v>
      </c>
      <c r="BB140" s="749">
        <f t="shared" si="49"/>
        <v>0</v>
      </c>
      <c r="BC140" s="749">
        <f t="shared" si="50"/>
        <v>0</v>
      </c>
      <c r="BD140" s="749">
        <f t="shared" si="51"/>
        <v>0</v>
      </c>
      <c r="BE140" s="749">
        <f t="shared" si="52"/>
        <v>0</v>
      </c>
      <c r="BF140" s="159">
        <f t="shared" si="61"/>
        <v>0</v>
      </c>
    </row>
    <row r="141" spans="1:58" ht="15.95" customHeight="1">
      <c r="A141" s="789" t="s">
        <v>321</v>
      </c>
      <c r="B141" s="268" t="str">
        <f t="shared" si="65"/>
        <v>0</v>
      </c>
      <c r="AG141" s="787" t="s">
        <v>132</v>
      </c>
      <c r="AH141" s="749">
        <f t="shared" si="62"/>
        <v>0</v>
      </c>
      <c r="AI141" s="749">
        <f t="shared" si="63"/>
        <v>0</v>
      </c>
      <c r="AJ141" s="382" t="str">
        <f t="shared" si="64"/>
        <v>0</v>
      </c>
      <c r="AL141" s="229" t="s">
        <v>143</v>
      </c>
      <c r="AM141" s="749">
        <f t="shared" si="34"/>
        <v>0</v>
      </c>
      <c r="AN141" s="749">
        <f t="shared" si="35"/>
        <v>0</v>
      </c>
      <c r="AO141" s="749">
        <f t="shared" si="36"/>
        <v>0</v>
      </c>
      <c r="AP141" s="749">
        <f t="shared" si="37"/>
        <v>0</v>
      </c>
      <c r="AQ141" s="749">
        <f t="shared" si="38"/>
        <v>0</v>
      </c>
      <c r="AR141" s="749">
        <f t="shared" si="39"/>
        <v>0</v>
      </c>
      <c r="AS141" s="749">
        <f t="shared" si="40"/>
        <v>0</v>
      </c>
      <c r="AT141" s="749">
        <f t="shared" si="41"/>
        <v>0</v>
      </c>
      <c r="AU141" s="749">
        <f t="shared" si="42"/>
        <v>0</v>
      </c>
      <c r="AV141" s="749">
        <f t="shared" si="43"/>
        <v>0</v>
      </c>
      <c r="AW141" s="749">
        <f t="shared" si="44"/>
        <v>0</v>
      </c>
      <c r="AX141" s="749">
        <f t="shared" si="45"/>
        <v>0</v>
      </c>
      <c r="AY141" s="749">
        <f t="shared" si="46"/>
        <v>0</v>
      </c>
      <c r="AZ141" s="749">
        <f t="shared" si="47"/>
        <v>0</v>
      </c>
      <c r="BA141" s="749">
        <f t="shared" si="48"/>
        <v>0</v>
      </c>
      <c r="BB141" s="749">
        <f t="shared" si="49"/>
        <v>0</v>
      </c>
      <c r="BC141" s="749">
        <f t="shared" si="50"/>
        <v>0</v>
      </c>
      <c r="BD141" s="749">
        <f t="shared" si="51"/>
        <v>0</v>
      </c>
      <c r="BE141" s="749">
        <f t="shared" si="52"/>
        <v>0</v>
      </c>
      <c r="BF141" s="159">
        <f t="shared" si="61"/>
        <v>0</v>
      </c>
    </row>
    <row r="142" spans="1:58">
      <c r="A142" s="407" t="s">
        <v>279</v>
      </c>
      <c r="B142" s="268" t="str">
        <f t="shared" si="65"/>
        <v>0</v>
      </c>
      <c r="AG142" s="787" t="s">
        <v>313</v>
      </c>
      <c r="AH142" s="749">
        <f t="shared" si="62"/>
        <v>0</v>
      </c>
      <c r="AI142" s="749">
        <f t="shared" si="63"/>
        <v>0</v>
      </c>
      <c r="AJ142" s="382" t="str">
        <f t="shared" si="64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855</v>
      </c>
      <c r="B143" s="268" t="str">
        <f t="shared" si="65"/>
        <v>0</v>
      </c>
      <c r="AG143" s="787" t="s">
        <v>133</v>
      </c>
      <c r="AH143" s="749">
        <f t="shared" si="62"/>
        <v>0</v>
      </c>
      <c r="AI143" s="749">
        <f t="shared" si="63"/>
        <v>0</v>
      </c>
      <c r="AJ143" s="382" t="str">
        <f t="shared" si="64"/>
        <v>0</v>
      </c>
      <c r="AL143" s="229" t="s">
        <v>147</v>
      </c>
      <c r="AM143" s="749">
        <f t="shared" si="34"/>
        <v>0</v>
      </c>
      <c r="AN143" s="749">
        <f t="shared" si="35"/>
        <v>0</v>
      </c>
      <c r="AO143" s="749">
        <f t="shared" si="36"/>
        <v>0</v>
      </c>
      <c r="AP143" s="749">
        <f t="shared" si="37"/>
        <v>0</v>
      </c>
      <c r="AQ143" s="749">
        <f t="shared" si="38"/>
        <v>0</v>
      </c>
      <c r="AR143" s="749">
        <f t="shared" si="39"/>
        <v>0</v>
      </c>
      <c r="AS143" s="749">
        <f t="shared" si="40"/>
        <v>0</v>
      </c>
      <c r="AT143" s="749">
        <f t="shared" si="41"/>
        <v>0</v>
      </c>
      <c r="AU143" s="749">
        <f t="shared" si="42"/>
        <v>0</v>
      </c>
      <c r="AV143" s="749">
        <f t="shared" si="43"/>
        <v>0</v>
      </c>
      <c r="AW143" s="749">
        <f t="shared" si="44"/>
        <v>0</v>
      </c>
      <c r="AX143" s="749">
        <f t="shared" si="45"/>
        <v>0</v>
      </c>
      <c r="AY143" s="749">
        <f t="shared" si="46"/>
        <v>0</v>
      </c>
      <c r="AZ143" s="749">
        <f t="shared" si="47"/>
        <v>0</v>
      </c>
      <c r="BA143" s="749">
        <f t="shared" si="48"/>
        <v>0</v>
      </c>
      <c r="BB143" s="749">
        <f t="shared" si="49"/>
        <v>0</v>
      </c>
      <c r="BC143" s="749">
        <f t="shared" si="50"/>
        <v>0</v>
      </c>
      <c r="BD143" s="749">
        <f t="shared" si="51"/>
        <v>0</v>
      </c>
      <c r="BE143" s="749">
        <f t="shared" si="52"/>
        <v>0</v>
      </c>
      <c r="BF143" s="159">
        <f t="shared" si="61"/>
        <v>0</v>
      </c>
    </row>
    <row r="144" spans="1:58">
      <c r="A144" s="407" t="s">
        <v>286</v>
      </c>
      <c r="B144" s="268" t="str">
        <f t="shared" si="65"/>
        <v>0</v>
      </c>
      <c r="AG144" s="787" t="s">
        <v>292</v>
      </c>
      <c r="AH144" s="749">
        <f t="shared" si="62"/>
        <v>0</v>
      </c>
      <c r="AI144" s="749">
        <f t="shared" si="63"/>
        <v>0</v>
      </c>
      <c r="AJ144" s="382" t="str">
        <f t="shared" si="64"/>
        <v>0</v>
      </c>
      <c r="AL144" s="229" t="s">
        <v>144</v>
      </c>
      <c r="AM144" s="749">
        <f t="shared" si="34"/>
        <v>0</v>
      </c>
      <c r="AN144" s="749">
        <f t="shared" si="35"/>
        <v>0</v>
      </c>
      <c r="AO144" s="749">
        <f t="shared" si="36"/>
        <v>0</v>
      </c>
      <c r="AP144" s="749">
        <f t="shared" si="37"/>
        <v>0</v>
      </c>
      <c r="AQ144" s="749">
        <f t="shared" si="38"/>
        <v>0</v>
      </c>
      <c r="AR144" s="749">
        <f t="shared" si="39"/>
        <v>0</v>
      </c>
      <c r="AS144" s="749">
        <f t="shared" si="40"/>
        <v>0</v>
      </c>
      <c r="AT144" s="749">
        <f t="shared" si="41"/>
        <v>0</v>
      </c>
      <c r="AU144" s="749">
        <f t="shared" si="42"/>
        <v>0</v>
      </c>
      <c r="AV144" s="749">
        <f t="shared" si="43"/>
        <v>0</v>
      </c>
      <c r="AW144" s="749">
        <f t="shared" si="44"/>
        <v>1</v>
      </c>
      <c r="AX144" s="749">
        <f t="shared" si="45"/>
        <v>0</v>
      </c>
      <c r="AY144" s="749">
        <f t="shared" si="46"/>
        <v>0</v>
      </c>
      <c r="AZ144" s="749">
        <f t="shared" si="47"/>
        <v>0</v>
      </c>
      <c r="BA144" s="749">
        <f t="shared" si="48"/>
        <v>0</v>
      </c>
      <c r="BB144" s="749">
        <f t="shared" si="49"/>
        <v>0</v>
      </c>
      <c r="BC144" s="749">
        <f t="shared" si="50"/>
        <v>0</v>
      </c>
      <c r="BD144" s="749">
        <f t="shared" si="51"/>
        <v>0</v>
      </c>
      <c r="BE144" s="749">
        <f t="shared" si="52"/>
        <v>0</v>
      </c>
      <c r="BF144" s="159">
        <f t="shared" si="61"/>
        <v>1</v>
      </c>
    </row>
    <row r="145" spans="1:58">
      <c r="A145" s="407" t="s">
        <v>854</v>
      </c>
      <c r="B145" s="268" t="str">
        <f t="shared" si="65"/>
        <v>0</v>
      </c>
      <c r="AG145" s="787" t="s">
        <v>134</v>
      </c>
      <c r="AH145" s="749">
        <f t="shared" si="62"/>
        <v>0</v>
      </c>
      <c r="AI145" s="749">
        <f t="shared" si="63"/>
        <v>0</v>
      </c>
      <c r="AJ145" s="382" t="str">
        <f t="shared" si="64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287</v>
      </c>
      <c r="B146" s="268" t="str">
        <f t="shared" si="65"/>
        <v>0</v>
      </c>
      <c r="AG146" s="787" t="s">
        <v>135</v>
      </c>
      <c r="AH146" s="749">
        <f t="shared" si="62"/>
        <v>0</v>
      </c>
      <c r="AI146" s="749">
        <f t="shared" si="63"/>
        <v>0</v>
      </c>
      <c r="AJ146" s="382" t="str">
        <f t="shared" si="64"/>
        <v>0</v>
      </c>
      <c r="AL146" s="229" t="s">
        <v>148</v>
      </c>
      <c r="AM146" s="749">
        <f t="shared" si="34"/>
        <v>0</v>
      </c>
      <c r="AN146" s="749">
        <f t="shared" si="35"/>
        <v>0</v>
      </c>
      <c r="AO146" s="749">
        <f t="shared" si="36"/>
        <v>0</v>
      </c>
      <c r="AP146" s="749">
        <f t="shared" si="37"/>
        <v>0</v>
      </c>
      <c r="AQ146" s="749">
        <f t="shared" si="38"/>
        <v>0</v>
      </c>
      <c r="AR146" s="749">
        <f t="shared" si="39"/>
        <v>0</v>
      </c>
      <c r="AS146" s="749">
        <f t="shared" si="40"/>
        <v>0</v>
      </c>
      <c r="AT146" s="749">
        <f t="shared" si="41"/>
        <v>0</v>
      </c>
      <c r="AU146" s="749">
        <f t="shared" si="42"/>
        <v>0</v>
      </c>
      <c r="AV146" s="749">
        <f t="shared" si="43"/>
        <v>0</v>
      </c>
      <c r="AW146" s="749">
        <f t="shared" si="44"/>
        <v>0</v>
      </c>
      <c r="AX146" s="749">
        <f t="shared" si="45"/>
        <v>0</v>
      </c>
      <c r="AY146" s="749">
        <f t="shared" si="46"/>
        <v>0</v>
      </c>
      <c r="AZ146" s="749">
        <f t="shared" si="47"/>
        <v>0</v>
      </c>
      <c r="BA146" s="749">
        <f t="shared" si="48"/>
        <v>0</v>
      </c>
      <c r="BB146" s="749">
        <f t="shared" si="49"/>
        <v>0</v>
      </c>
      <c r="BC146" s="749">
        <f t="shared" si="50"/>
        <v>0</v>
      </c>
      <c r="BD146" s="749">
        <f t="shared" si="51"/>
        <v>0</v>
      </c>
      <c r="BE146" s="749">
        <f t="shared" si="52"/>
        <v>0</v>
      </c>
      <c r="BF146" s="159">
        <f t="shared" si="61"/>
        <v>0</v>
      </c>
    </row>
    <row r="147" spans="1:58">
      <c r="A147" s="407" t="s">
        <v>576</v>
      </c>
      <c r="B147" s="268" t="str">
        <f t="shared" si="65"/>
        <v>0</v>
      </c>
      <c r="AG147" s="787" t="s">
        <v>136</v>
      </c>
      <c r="AH147" s="749">
        <f t="shared" si="62"/>
        <v>0</v>
      </c>
      <c r="AI147" s="749">
        <f t="shared" si="63"/>
        <v>0</v>
      </c>
      <c r="AJ147" s="382" t="str">
        <f t="shared" si="64"/>
        <v>0</v>
      </c>
      <c r="AL147" s="229" t="s">
        <v>145</v>
      </c>
      <c r="AM147" s="749">
        <f t="shared" si="34"/>
        <v>0</v>
      </c>
      <c r="AN147" s="749">
        <f t="shared" si="35"/>
        <v>0</v>
      </c>
      <c r="AO147" s="749">
        <f t="shared" si="36"/>
        <v>0</v>
      </c>
      <c r="AP147" s="749">
        <f t="shared" si="37"/>
        <v>0</v>
      </c>
      <c r="AQ147" s="749">
        <f t="shared" si="38"/>
        <v>0</v>
      </c>
      <c r="AR147" s="749">
        <f t="shared" si="39"/>
        <v>0</v>
      </c>
      <c r="AS147" s="749">
        <f t="shared" si="40"/>
        <v>0</v>
      </c>
      <c r="AT147" s="749">
        <f t="shared" si="41"/>
        <v>0</v>
      </c>
      <c r="AU147" s="749">
        <f t="shared" si="42"/>
        <v>0</v>
      </c>
      <c r="AV147" s="749">
        <f t="shared" si="43"/>
        <v>0</v>
      </c>
      <c r="AW147" s="749">
        <f t="shared" si="44"/>
        <v>0</v>
      </c>
      <c r="AX147" s="749">
        <f t="shared" si="45"/>
        <v>0</v>
      </c>
      <c r="AY147" s="749">
        <f t="shared" si="46"/>
        <v>0</v>
      </c>
      <c r="AZ147" s="749">
        <f t="shared" si="47"/>
        <v>0</v>
      </c>
      <c r="BA147" s="749">
        <f t="shared" si="48"/>
        <v>0</v>
      </c>
      <c r="BB147" s="749">
        <f t="shared" si="49"/>
        <v>0</v>
      </c>
      <c r="BC147" s="749">
        <f t="shared" si="50"/>
        <v>0</v>
      </c>
      <c r="BD147" s="749">
        <f t="shared" si="51"/>
        <v>0</v>
      </c>
      <c r="BE147" s="749">
        <f t="shared" si="52"/>
        <v>0</v>
      </c>
      <c r="BF147" s="159">
        <f t="shared" si="61"/>
        <v>0</v>
      </c>
    </row>
    <row r="148" spans="1:58">
      <c r="A148" s="407" t="s">
        <v>579</v>
      </c>
      <c r="B148" s="268" t="str">
        <f t="shared" si="65"/>
        <v>0</v>
      </c>
      <c r="AG148" s="787" t="s">
        <v>146</v>
      </c>
      <c r="AH148" s="749">
        <f t="shared" si="62"/>
        <v>0</v>
      </c>
      <c r="AI148" s="749">
        <f t="shared" si="63"/>
        <v>0</v>
      </c>
      <c r="AJ148" s="382" t="str">
        <f t="shared" si="64"/>
        <v>0</v>
      </c>
      <c r="AL148" s="220" t="s">
        <v>294</v>
      </c>
      <c r="AM148" s="749">
        <f t="shared" si="34"/>
        <v>0</v>
      </c>
      <c r="AN148" s="749">
        <f t="shared" si="35"/>
        <v>0</v>
      </c>
      <c r="AO148" s="749">
        <f t="shared" si="36"/>
        <v>0</v>
      </c>
      <c r="AP148" s="749">
        <f t="shared" si="37"/>
        <v>0</v>
      </c>
      <c r="AQ148" s="749">
        <f t="shared" si="38"/>
        <v>0</v>
      </c>
      <c r="AR148" s="749">
        <f t="shared" si="39"/>
        <v>0</v>
      </c>
      <c r="AS148" s="749">
        <f t="shared" si="40"/>
        <v>0</v>
      </c>
      <c r="AT148" s="749">
        <f t="shared" si="41"/>
        <v>0</v>
      </c>
      <c r="AU148" s="749">
        <f t="shared" si="42"/>
        <v>0</v>
      </c>
      <c r="AV148" s="749">
        <f t="shared" si="43"/>
        <v>0</v>
      </c>
      <c r="AW148" s="749">
        <f t="shared" si="44"/>
        <v>0</v>
      </c>
      <c r="AX148" s="749">
        <f t="shared" si="45"/>
        <v>0</v>
      </c>
      <c r="AY148" s="749">
        <f t="shared" si="46"/>
        <v>0</v>
      </c>
      <c r="AZ148" s="749">
        <f t="shared" si="47"/>
        <v>0</v>
      </c>
      <c r="BA148" s="749">
        <f t="shared" si="48"/>
        <v>0</v>
      </c>
      <c r="BB148" s="749">
        <f t="shared" si="49"/>
        <v>0</v>
      </c>
      <c r="BC148" s="749">
        <f t="shared" si="50"/>
        <v>0</v>
      </c>
      <c r="BD148" s="749">
        <f t="shared" si="51"/>
        <v>0</v>
      </c>
      <c r="BE148" s="749">
        <f t="shared" si="52"/>
        <v>0</v>
      </c>
      <c r="BF148" s="159">
        <f t="shared" si="61"/>
        <v>0</v>
      </c>
    </row>
    <row r="149" spans="1:58">
      <c r="A149" s="407" t="s">
        <v>1371</v>
      </c>
      <c r="B149" s="268" t="str">
        <f t="shared" si="65"/>
        <v>0</v>
      </c>
      <c r="AG149" s="787" t="s">
        <v>137</v>
      </c>
      <c r="AH149" s="749">
        <f t="shared" si="62"/>
        <v>6</v>
      </c>
      <c r="AI149" s="749">
        <f t="shared" si="63"/>
        <v>0</v>
      </c>
      <c r="AJ149" s="382">
        <f t="shared" si="64"/>
        <v>0</v>
      </c>
      <c r="AL149" s="220" t="s">
        <v>295</v>
      </c>
      <c r="AM149" s="749">
        <f t="shared" si="34"/>
        <v>0</v>
      </c>
      <c r="AN149" s="749">
        <f t="shared" si="35"/>
        <v>0</v>
      </c>
      <c r="AO149" s="749">
        <f t="shared" si="36"/>
        <v>0</v>
      </c>
      <c r="AP149" s="749">
        <f t="shared" si="37"/>
        <v>0</v>
      </c>
      <c r="AQ149" s="749">
        <f t="shared" si="38"/>
        <v>0</v>
      </c>
      <c r="AR149" s="749">
        <f t="shared" si="39"/>
        <v>0</v>
      </c>
      <c r="AS149" s="749">
        <f t="shared" si="40"/>
        <v>0</v>
      </c>
      <c r="AT149" s="749">
        <f t="shared" si="41"/>
        <v>0</v>
      </c>
      <c r="AU149" s="749">
        <f t="shared" si="42"/>
        <v>0</v>
      </c>
      <c r="AV149" s="749">
        <f t="shared" si="43"/>
        <v>0</v>
      </c>
      <c r="AW149" s="749">
        <f t="shared" si="44"/>
        <v>0</v>
      </c>
      <c r="AX149" s="749">
        <f t="shared" si="45"/>
        <v>0</v>
      </c>
      <c r="AY149" s="749">
        <f t="shared" si="46"/>
        <v>0</v>
      </c>
      <c r="AZ149" s="749">
        <f t="shared" si="47"/>
        <v>0</v>
      </c>
      <c r="BA149" s="749">
        <f t="shared" si="48"/>
        <v>0</v>
      </c>
      <c r="BB149" s="749">
        <f t="shared" si="49"/>
        <v>0</v>
      </c>
      <c r="BC149" s="749">
        <f t="shared" si="50"/>
        <v>0</v>
      </c>
      <c r="BD149" s="749">
        <f t="shared" si="51"/>
        <v>0</v>
      </c>
      <c r="BE149" s="749">
        <f t="shared" si="52"/>
        <v>0</v>
      </c>
      <c r="BF149" s="159">
        <f t="shared" si="61"/>
        <v>0</v>
      </c>
    </row>
    <row r="150" spans="1:58">
      <c r="A150" s="407" t="s">
        <v>1369</v>
      </c>
      <c r="B150" s="268" t="str">
        <f t="shared" si="65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4"/>
        <v>0</v>
      </c>
      <c r="AN150" s="749">
        <f t="shared" si="35"/>
        <v>0</v>
      </c>
      <c r="AO150" s="749">
        <f t="shared" si="36"/>
        <v>0</v>
      </c>
      <c r="AP150" s="749">
        <f t="shared" si="37"/>
        <v>0</v>
      </c>
      <c r="AQ150" s="749">
        <f t="shared" si="38"/>
        <v>0</v>
      </c>
      <c r="AR150" s="749">
        <f t="shared" si="39"/>
        <v>0</v>
      </c>
      <c r="AS150" s="749">
        <f t="shared" si="40"/>
        <v>0</v>
      </c>
      <c r="AT150" s="749">
        <f t="shared" si="41"/>
        <v>0</v>
      </c>
      <c r="AU150" s="749">
        <f t="shared" si="42"/>
        <v>0</v>
      </c>
      <c r="AV150" s="749">
        <f t="shared" si="43"/>
        <v>0</v>
      </c>
      <c r="AW150" s="749">
        <f t="shared" si="44"/>
        <v>0</v>
      </c>
      <c r="AX150" s="749">
        <f t="shared" si="45"/>
        <v>0</v>
      </c>
      <c r="AY150" s="749">
        <f t="shared" si="46"/>
        <v>0</v>
      </c>
      <c r="AZ150" s="749">
        <f t="shared" si="47"/>
        <v>0</v>
      </c>
      <c r="BA150" s="749">
        <f t="shared" si="48"/>
        <v>0</v>
      </c>
      <c r="BB150" s="749">
        <f t="shared" si="49"/>
        <v>0</v>
      </c>
      <c r="BC150" s="749">
        <f t="shared" si="50"/>
        <v>0</v>
      </c>
      <c r="BD150" s="749">
        <f t="shared" si="51"/>
        <v>0</v>
      </c>
      <c r="BE150" s="749">
        <f t="shared" si="52"/>
        <v>0</v>
      </c>
      <c r="BF150" s="159">
        <f t="shared" si="61"/>
        <v>0</v>
      </c>
    </row>
    <row r="151" spans="1:58">
      <c r="A151" s="407" t="s">
        <v>1372</v>
      </c>
      <c r="B151" s="268" t="str">
        <f t="shared" si="65"/>
        <v>0</v>
      </c>
      <c r="AG151" s="787" t="s">
        <v>314</v>
      </c>
      <c r="AH151" s="749">
        <f t="shared" si="62"/>
        <v>0</v>
      </c>
      <c r="AI151" s="749">
        <f t="shared" si="63"/>
        <v>0</v>
      </c>
      <c r="AJ151" s="382" t="str">
        <f t="shared" si="64"/>
        <v>0</v>
      </c>
      <c r="AL151" s="244" t="s">
        <v>297</v>
      </c>
      <c r="AM151" s="749">
        <f t="shared" si="34"/>
        <v>0</v>
      </c>
      <c r="AN151" s="749">
        <f t="shared" si="35"/>
        <v>0</v>
      </c>
      <c r="AO151" s="749">
        <f t="shared" si="36"/>
        <v>0</v>
      </c>
      <c r="AP151" s="749">
        <f t="shared" si="37"/>
        <v>0</v>
      </c>
      <c r="AQ151" s="749">
        <f t="shared" si="38"/>
        <v>0</v>
      </c>
      <c r="AR151" s="749">
        <f t="shared" si="39"/>
        <v>0</v>
      </c>
      <c r="AS151" s="749">
        <f t="shared" si="40"/>
        <v>0</v>
      </c>
      <c r="AT151" s="749">
        <f t="shared" si="41"/>
        <v>0</v>
      </c>
      <c r="AU151" s="749">
        <f t="shared" si="42"/>
        <v>0</v>
      </c>
      <c r="AV151" s="749">
        <f t="shared" si="43"/>
        <v>0</v>
      </c>
      <c r="AW151" s="749">
        <f t="shared" si="44"/>
        <v>0</v>
      </c>
      <c r="AX151" s="749">
        <f t="shared" si="45"/>
        <v>0</v>
      </c>
      <c r="AY151" s="749">
        <f t="shared" si="46"/>
        <v>0</v>
      </c>
      <c r="AZ151" s="749">
        <f t="shared" si="47"/>
        <v>0</v>
      </c>
      <c r="BA151" s="749">
        <f t="shared" si="48"/>
        <v>0</v>
      </c>
      <c r="BB151" s="749">
        <f t="shared" si="49"/>
        <v>0</v>
      </c>
      <c r="BC151" s="749">
        <f t="shared" si="50"/>
        <v>0</v>
      </c>
      <c r="BD151" s="749">
        <f t="shared" si="51"/>
        <v>0</v>
      </c>
      <c r="BE151" s="749">
        <f t="shared" si="52"/>
        <v>0</v>
      </c>
      <c r="BF151" s="159">
        <f>SUM(AM151:BE151)</f>
        <v>0</v>
      </c>
    </row>
    <row r="152" spans="1:58">
      <c r="A152" s="407" t="s">
        <v>1373</v>
      </c>
      <c r="B152" s="268" t="str">
        <f t="shared" si="65"/>
        <v>0</v>
      </c>
      <c r="AG152" s="787" t="s">
        <v>138</v>
      </c>
      <c r="AH152" s="749">
        <f t="shared" si="62"/>
        <v>0</v>
      </c>
      <c r="AI152" s="749">
        <f t="shared" si="63"/>
        <v>0</v>
      </c>
      <c r="AJ152" s="382" t="str">
        <f t="shared" si="64"/>
        <v>0</v>
      </c>
      <c r="AL152" s="244" t="s">
        <v>298</v>
      </c>
      <c r="AM152" s="749">
        <f t="shared" si="34"/>
        <v>0</v>
      </c>
      <c r="AN152" s="749">
        <f t="shared" si="35"/>
        <v>0</v>
      </c>
      <c r="AO152" s="749">
        <f t="shared" si="36"/>
        <v>0</v>
      </c>
      <c r="AP152" s="749">
        <f t="shared" si="37"/>
        <v>0</v>
      </c>
      <c r="AQ152" s="749">
        <f t="shared" si="38"/>
        <v>0</v>
      </c>
      <c r="AR152" s="749">
        <f t="shared" si="39"/>
        <v>0</v>
      </c>
      <c r="AS152" s="749">
        <f t="shared" si="40"/>
        <v>0</v>
      </c>
      <c r="AT152" s="749">
        <f t="shared" si="41"/>
        <v>0</v>
      </c>
      <c r="AU152" s="749">
        <f t="shared" si="42"/>
        <v>0</v>
      </c>
      <c r="AV152" s="749">
        <f t="shared" si="43"/>
        <v>0</v>
      </c>
      <c r="AW152" s="749">
        <f t="shared" si="44"/>
        <v>0</v>
      </c>
      <c r="AX152" s="749">
        <f t="shared" si="45"/>
        <v>0</v>
      </c>
      <c r="AY152" s="749">
        <f t="shared" si="46"/>
        <v>0</v>
      </c>
      <c r="AZ152" s="749">
        <f t="shared" si="47"/>
        <v>0</v>
      </c>
      <c r="BA152" s="749">
        <f t="shared" si="48"/>
        <v>0</v>
      </c>
      <c r="BB152" s="749">
        <f t="shared" si="49"/>
        <v>0</v>
      </c>
      <c r="BC152" s="749">
        <f t="shared" si="50"/>
        <v>0</v>
      </c>
      <c r="BD152" s="749">
        <f t="shared" si="51"/>
        <v>0</v>
      </c>
      <c r="BE152" s="749">
        <f t="shared" si="52"/>
        <v>0</v>
      </c>
      <c r="BF152" s="159">
        <f>SUM(AM152:BE152)</f>
        <v>0</v>
      </c>
    </row>
    <row r="153" spans="1:58">
      <c r="A153" s="790" t="s">
        <v>835</v>
      </c>
      <c r="B153" s="268" t="str">
        <f t="shared" si="65"/>
        <v>0</v>
      </c>
      <c r="AG153" s="787" t="s">
        <v>293</v>
      </c>
      <c r="AH153" s="749">
        <f t="shared" si="62"/>
        <v>0</v>
      </c>
      <c r="AI153" s="749">
        <f t="shared" si="63"/>
        <v>0</v>
      </c>
      <c r="AJ153" s="382" t="str">
        <f t="shared" si="64"/>
        <v>0</v>
      </c>
      <c r="AL153" s="244" t="s">
        <v>299</v>
      </c>
      <c r="AM153" s="749">
        <f t="shared" si="34"/>
        <v>0</v>
      </c>
      <c r="AN153" s="749">
        <f t="shared" si="35"/>
        <v>0</v>
      </c>
      <c r="AO153" s="749">
        <f t="shared" si="36"/>
        <v>0</v>
      </c>
      <c r="AP153" s="749">
        <f t="shared" si="37"/>
        <v>0</v>
      </c>
      <c r="AQ153" s="749">
        <f t="shared" si="38"/>
        <v>0</v>
      </c>
      <c r="AR153" s="749">
        <f t="shared" si="39"/>
        <v>0</v>
      </c>
      <c r="AS153" s="749">
        <f t="shared" si="40"/>
        <v>0</v>
      </c>
      <c r="AT153" s="749">
        <f t="shared" si="41"/>
        <v>0</v>
      </c>
      <c r="AU153" s="749">
        <f t="shared" si="42"/>
        <v>0</v>
      </c>
      <c r="AV153" s="749">
        <f t="shared" si="43"/>
        <v>0</v>
      </c>
      <c r="AW153" s="749">
        <f t="shared" si="44"/>
        <v>0</v>
      </c>
      <c r="AX153" s="749">
        <f t="shared" si="45"/>
        <v>0</v>
      </c>
      <c r="AY153" s="749">
        <f t="shared" si="46"/>
        <v>0</v>
      </c>
      <c r="AZ153" s="749">
        <f t="shared" si="47"/>
        <v>0</v>
      </c>
      <c r="BA153" s="749">
        <f t="shared" si="48"/>
        <v>0</v>
      </c>
      <c r="BB153" s="749">
        <f t="shared" si="49"/>
        <v>0</v>
      </c>
      <c r="BC153" s="749">
        <f t="shared" si="50"/>
        <v>0</v>
      </c>
      <c r="BD153" s="749">
        <f t="shared" si="51"/>
        <v>0</v>
      </c>
      <c r="BE153" s="749">
        <f t="shared" si="52"/>
        <v>0</v>
      </c>
      <c r="BF153" s="159">
        <f>SUM(AM153:BE153)</f>
        <v>0</v>
      </c>
    </row>
    <row r="154" spans="1:58">
      <c r="A154" s="791" t="s">
        <v>299</v>
      </c>
      <c r="B154" s="268" t="str">
        <f t="shared" si="65"/>
        <v>0</v>
      </c>
      <c r="AG154" s="787" t="s">
        <v>139</v>
      </c>
      <c r="AH154" s="749">
        <f t="shared" si="62"/>
        <v>0</v>
      </c>
      <c r="AI154" s="749">
        <f t="shared" si="63"/>
        <v>0</v>
      </c>
      <c r="AJ154" s="382" t="str">
        <f t="shared" si="64"/>
        <v>0</v>
      </c>
      <c r="AL154" s="244" t="s">
        <v>300</v>
      </c>
      <c r="AM154" s="749">
        <f t="shared" si="34"/>
        <v>0</v>
      </c>
      <c r="AN154" s="749">
        <f t="shared" si="35"/>
        <v>0</v>
      </c>
      <c r="AO154" s="749">
        <f t="shared" si="36"/>
        <v>0</v>
      </c>
      <c r="AP154" s="749">
        <f t="shared" si="37"/>
        <v>0</v>
      </c>
      <c r="AQ154" s="749">
        <f t="shared" si="38"/>
        <v>0</v>
      </c>
      <c r="AR154" s="749">
        <f t="shared" si="39"/>
        <v>0</v>
      </c>
      <c r="AS154" s="749">
        <f t="shared" si="40"/>
        <v>0</v>
      </c>
      <c r="AT154" s="749">
        <f t="shared" si="41"/>
        <v>0</v>
      </c>
      <c r="AU154" s="749">
        <f t="shared" si="42"/>
        <v>0</v>
      </c>
      <c r="AV154" s="749">
        <f t="shared" si="43"/>
        <v>0</v>
      </c>
      <c r="AW154" s="749">
        <f t="shared" si="44"/>
        <v>0</v>
      </c>
      <c r="AX154" s="749">
        <f t="shared" si="45"/>
        <v>0</v>
      </c>
      <c r="AY154" s="749">
        <f t="shared" si="46"/>
        <v>0</v>
      </c>
      <c r="AZ154" s="749">
        <f t="shared" si="47"/>
        <v>0</v>
      </c>
      <c r="BA154" s="749">
        <f t="shared" si="48"/>
        <v>0</v>
      </c>
      <c r="BB154" s="749">
        <f t="shared" si="49"/>
        <v>0</v>
      </c>
      <c r="BC154" s="749">
        <f t="shared" si="50"/>
        <v>0</v>
      </c>
      <c r="BD154" s="749">
        <f t="shared" si="51"/>
        <v>0</v>
      </c>
      <c r="BE154" s="749">
        <f t="shared" si="52"/>
        <v>0</v>
      </c>
      <c r="BF154" s="159">
        <f>SUM(AM154:BE154)</f>
        <v>0</v>
      </c>
    </row>
    <row r="155" spans="1:58">
      <c r="A155" s="791" t="s">
        <v>359</v>
      </c>
      <c r="B155" s="268" t="str">
        <f t="shared" si="65"/>
        <v>0</v>
      </c>
      <c r="AG155" s="787" t="s">
        <v>140</v>
      </c>
      <c r="AH155" s="749">
        <f t="shared" si="62"/>
        <v>0</v>
      </c>
      <c r="AI155" s="749">
        <f t="shared" si="63"/>
        <v>0</v>
      </c>
      <c r="AJ155" s="382" t="str">
        <f t="shared" si="64"/>
        <v>0</v>
      </c>
      <c r="AL155" s="244" t="s">
        <v>359</v>
      </c>
      <c r="AM155" s="749">
        <f t="shared" si="34"/>
        <v>0</v>
      </c>
      <c r="AN155" s="749">
        <f t="shared" si="35"/>
        <v>0</v>
      </c>
      <c r="AO155" s="749">
        <f t="shared" si="36"/>
        <v>0</v>
      </c>
      <c r="AP155" s="749">
        <f t="shared" si="37"/>
        <v>0</v>
      </c>
      <c r="AQ155" s="749">
        <f t="shared" si="38"/>
        <v>0</v>
      </c>
      <c r="AR155" s="749">
        <f t="shared" si="39"/>
        <v>0</v>
      </c>
      <c r="AS155" s="749">
        <f t="shared" si="40"/>
        <v>0</v>
      </c>
      <c r="AT155" s="749">
        <f t="shared" si="41"/>
        <v>0</v>
      </c>
      <c r="AU155" s="749">
        <f t="shared" si="42"/>
        <v>0</v>
      </c>
      <c r="AV155" s="749">
        <f t="shared" si="43"/>
        <v>0</v>
      </c>
      <c r="AW155" s="749">
        <f t="shared" si="44"/>
        <v>0</v>
      </c>
      <c r="AX155" s="749">
        <f t="shared" si="45"/>
        <v>0</v>
      </c>
      <c r="AY155" s="749">
        <f t="shared" si="46"/>
        <v>0</v>
      </c>
      <c r="AZ155" s="749">
        <f t="shared" si="47"/>
        <v>0</v>
      </c>
      <c r="BA155" s="749">
        <f t="shared" si="48"/>
        <v>0</v>
      </c>
      <c r="BB155" s="749">
        <f t="shared" si="49"/>
        <v>0</v>
      </c>
      <c r="BC155" s="749">
        <f t="shared" si="50"/>
        <v>0</v>
      </c>
      <c r="BD155" s="749">
        <f t="shared" si="51"/>
        <v>0</v>
      </c>
      <c r="BE155" s="749">
        <f t="shared" si="52"/>
        <v>0</v>
      </c>
      <c r="BF155" s="159">
        <f t="shared" ref="BF155:BF161" si="66">SUM(AM155:BE155)</f>
        <v>0</v>
      </c>
    </row>
    <row r="156" spans="1:58">
      <c r="A156" s="791" t="s">
        <v>300</v>
      </c>
      <c r="B156" s="268" t="str">
        <f t="shared" si="65"/>
        <v>0</v>
      </c>
      <c r="AG156" s="787" t="s">
        <v>141</v>
      </c>
      <c r="AH156" s="749">
        <f t="shared" si="62"/>
        <v>0</v>
      </c>
      <c r="AI156" s="749">
        <f t="shared" si="63"/>
        <v>0</v>
      </c>
      <c r="AJ156" s="382" t="str">
        <f t="shared" si="64"/>
        <v>0</v>
      </c>
      <c r="AL156" s="244" t="s">
        <v>301</v>
      </c>
      <c r="AM156" s="749">
        <f t="shared" ref="AM156:AM172" si="67">SUMIF($D$7:$D$84,AL156,$J$7:$J$84)</f>
        <v>0</v>
      </c>
      <c r="AN156" s="749">
        <f t="shared" ref="AN156:AN188" si="68">SUMIF($D$7:$D$84,AL156,$K$7:$K$84)</f>
        <v>0</v>
      </c>
      <c r="AO156" s="749">
        <f t="shared" ref="AO156:AO188" si="69">SUMIF($D$7:$D$84,AL156,$L$7:$L$84)</f>
        <v>0</v>
      </c>
      <c r="AP156" s="749">
        <f t="shared" ref="AP156:AP188" si="70">SUMIF($D$7:$D$84,AL156,$M$7:$M$84)</f>
        <v>0</v>
      </c>
      <c r="AQ156" s="749">
        <f t="shared" ref="AQ156:AQ188" si="71">SUMIF($D$7:$D$84,AL156,$N$7:$N$84)</f>
        <v>0</v>
      </c>
      <c r="AR156" s="749">
        <f t="shared" ref="AR156:AR188" si="72">SUMIF($D$7:$D$84,AL156,$O$7:$O$84)</f>
        <v>0</v>
      </c>
      <c r="AS156" s="749">
        <f t="shared" ref="AS156:AS188" si="73">SUMIF($D$7:$D$84,AL156,$P$7:$P$84)</f>
        <v>0</v>
      </c>
      <c r="AT156" s="749">
        <f t="shared" ref="AT156:AT188" si="74">SUMIF($D$7:$D$84,AL156,$Q$7:$Q$84)</f>
        <v>0</v>
      </c>
      <c r="AU156" s="749">
        <f t="shared" ref="AU156:AU188" si="75">SUMIF($D$7:$D$84,AL156,$R$7:$R$84)</f>
        <v>0</v>
      </c>
      <c r="AV156" s="749">
        <f t="shared" ref="AV156:AV188" si="76">SUMIF($D$7:$D$84,AL156,$S$7:$S$84)</f>
        <v>0</v>
      </c>
      <c r="AW156" s="749">
        <f t="shared" ref="AW156:AW188" si="77">SUMIF($D$7:$D$84,AL156,$T$7:$T$84)</f>
        <v>0</v>
      </c>
      <c r="AX156" s="749">
        <f t="shared" ref="AX156:AX188" si="78">SUMIF($D$7:$D$84,AL156,$U$7:$U$84)</f>
        <v>0</v>
      </c>
      <c r="AY156" s="749">
        <f t="shared" ref="AY156:AY188" si="79">SUMIF($D$7:$D$84,AL156,$V$7:$V$84)</f>
        <v>0</v>
      </c>
      <c r="AZ156" s="749">
        <f t="shared" ref="AZ156:AZ188" si="80">SUMIF($D$7:$D$84,AL156,$W$7:$W$84)</f>
        <v>0</v>
      </c>
      <c r="BA156" s="749">
        <f t="shared" ref="BA156:BA188" si="81">SUMIF($D$7:$D$84,AL156,$X$7:$X$84)</f>
        <v>0</v>
      </c>
      <c r="BB156" s="749">
        <f t="shared" ref="BB156:BB188" si="82">SUMIF($D$7:$D$84,AL156,$Y$7:$Y$84)</f>
        <v>0</v>
      </c>
      <c r="BC156" s="749">
        <f t="shared" ref="BC156:BC188" si="83">SUMIF($D$7:$D$84,AL156,$Z$7:$Z$84)</f>
        <v>0</v>
      </c>
      <c r="BD156" s="749">
        <f t="shared" ref="BD156:BD188" si="84">SUMIF($D$7:$D$84,AL156,$AA$7:$AA$84)</f>
        <v>0</v>
      </c>
      <c r="BE156" s="749">
        <f t="shared" ref="BE156:BE188" si="85">SUMIF($D$7:$D$84,AL156,$AB$7:$AB$84)</f>
        <v>0</v>
      </c>
      <c r="BF156" s="159">
        <f t="shared" si="66"/>
        <v>0</v>
      </c>
    </row>
    <row r="157" spans="1:58">
      <c r="A157" s="791" t="s">
        <v>302</v>
      </c>
      <c r="B157" s="268" t="str">
        <f t="shared" si="65"/>
        <v>0</v>
      </c>
      <c r="AG157" s="787" t="s">
        <v>142</v>
      </c>
      <c r="AH157" s="749">
        <f t="shared" si="62"/>
        <v>0</v>
      </c>
      <c r="AI157" s="749">
        <f t="shared" si="63"/>
        <v>0</v>
      </c>
      <c r="AJ157" s="382" t="str">
        <f t="shared" si="64"/>
        <v>0</v>
      </c>
      <c r="AL157" s="244" t="s">
        <v>302</v>
      </c>
      <c r="AM157" s="749">
        <f t="shared" si="67"/>
        <v>0</v>
      </c>
      <c r="AN157" s="749">
        <f t="shared" si="68"/>
        <v>0</v>
      </c>
      <c r="AO157" s="749">
        <f t="shared" si="69"/>
        <v>0</v>
      </c>
      <c r="AP157" s="749">
        <f t="shared" si="70"/>
        <v>0</v>
      </c>
      <c r="AQ157" s="749">
        <f t="shared" si="71"/>
        <v>0</v>
      </c>
      <c r="AR157" s="749">
        <f t="shared" si="72"/>
        <v>0</v>
      </c>
      <c r="AS157" s="749">
        <f t="shared" si="73"/>
        <v>0</v>
      </c>
      <c r="AT157" s="749">
        <f t="shared" si="74"/>
        <v>0</v>
      </c>
      <c r="AU157" s="749">
        <f t="shared" si="75"/>
        <v>0</v>
      </c>
      <c r="AV157" s="749">
        <f t="shared" si="76"/>
        <v>0</v>
      </c>
      <c r="AW157" s="749">
        <f t="shared" si="77"/>
        <v>0</v>
      </c>
      <c r="AX157" s="749">
        <f t="shared" si="78"/>
        <v>0</v>
      </c>
      <c r="AY157" s="749">
        <f t="shared" si="79"/>
        <v>0</v>
      </c>
      <c r="AZ157" s="749">
        <f t="shared" si="80"/>
        <v>0</v>
      </c>
      <c r="BA157" s="749">
        <f t="shared" si="81"/>
        <v>0</v>
      </c>
      <c r="BB157" s="749">
        <f t="shared" si="82"/>
        <v>0</v>
      </c>
      <c r="BC157" s="749">
        <f t="shared" si="83"/>
        <v>0</v>
      </c>
      <c r="BD157" s="749">
        <f t="shared" si="84"/>
        <v>0</v>
      </c>
      <c r="BE157" s="749">
        <f t="shared" si="85"/>
        <v>0</v>
      </c>
      <c r="BF157" s="159">
        <f t="shared" si="66"/>
        <v>0</v>
      </c>
    </row>
    <row r="158" spans="1:58">
      <c r="A158" s="791" t="s">
        <v>303</v>
      </c>
      <c r="B158" s="268" t="str">
        <f t="shared" si="65"/>
        <v>0</v>
      </c>
      <c r="AG158" s="787" t="s">
        <v>143</v>
      </c>
      <c r="AH158" s="749">
        <f t="shared" si="62"/>
        <v>10</v>
      </c>
      <c r="AI158" s="749">
        <f t="shared" si="63"/>
        <v>0</v>
      </c>
      <c r="AJ158" s="382">
        <f t="shared" si="64"/>
        <v>0</v>
      </c>
      <c r="AL158" s="244" t="s">
        <v>303</v>
      </c>
      <c r="AM158" s="749">
        <f t="shared" si="67"/>
        <v>0</v>
      </c>
      <c r="AN158" s="749">
        <f t="shared" si="68"/>
        <v>0</v>
      </c>
      <c r="AO158" s="749">
        <f t="shared" si="69"/>
        <v>0</v>
      </c>
      <c r="AP158" s="749">
        <f t="shared" si="70"/>
        <v>0</v>
      </c>
      <c r="AQ158" s="749">
        <f t="shared" si="71"/>
        <v>0</v>
      </c>
      <c r="AR158" s="749">
        <f t="shared" si="72"/>
        <v>0</v>
      </c>
      <c r="AS158" s="749">
        <f t="shared" si="73"/>
        <v>0</v>
      </c>
      <c r="AT158" s="749">
        <f t="shared" si="74"/>
        <v>0</v>
      </c>
      <c r="AU158" s="749">
        <f t="shared" si="75"/>
        <v>0</v>
      </c>
      <c r="AV158" s="749">
        <f t="shared" si="76"/>
        <v>0</v>
      </c>
      <c r="AW158" s="749">
        <f t="shared" si="77"/>
        <v>0</v>
      </c>
      <c r="AX158" s="749">
        <f t="shared" si="78"/>
        <v>0</v>
      </c>
      <c r="AY158" s="749">
        <f t="shared" si="79"/>
        <v>0</v>
      </c>
      <c r="AZ158" s="749">
        <f t="shared" si="80"/>
        <v>0</v>
      </c>
      <c r="BA158" s="749">
        <f t="shared" si="81"/>
        <v>0</v>
      </c>
      <c r="BB158" s="749">
        <f t="shared" si="82"/>
        <v>0</v>
      </c>
      <c r="BC158" s="749">
        <f t="shared" si="83"/>
        <v>0</v>
      </c>
      <c r="BD158" s="749">
        <f t="shared" si="84"/>
        <v>0</v>
      </c>
      <c r="BE158" s="749">
        <f t="shared" si="85"/>
        <v>0</v>
      </c>
      <c r="BF158" s="159">
        <f t="shared" si="66"/>
        <v>0</v>
      </c>
    </row>
    <row r="159" spans="1:58">
      <c r="A159" s="791" t="s">
        <v>358</v>
      </c>
      <c r="B159" s="268" t="str">
        <f t="shared" si="65"/>
        <v>0</v>
      </c>
      <c r="AG159" s="787" t="s">
        <v>315</v>
      </c>
      <c r="AH159" s="749">
        <f t="shared" si="62"/>
        <v>0</v>
      </c>
      <c r="AI159" s="749">
        <f t="shared" si="63"/>
        <v>0</v>
      </c>
      <c r="AJ159" s="382" t="str">
        <f t="shared" si="64"/>
        <v>0</v>
      </c>
      <c r="AL159" s="244" t="s">
        <v>304</v>
      </c>
      <c r="AM159" s="749">
        <f t="shared" si="67"/>
        <v>0</v>
      </c>
      <c r="AN159" s="749">
        <f t="shared" si="68"/>
        <v>0</v>
      </c>
      <c r="AO159" s="749">
        <f t="shared" si="69"/>
        <v>0</v>
      </c>
      <c r="AP159" s="749">
        <f t="shared" si="70"/>
        <v>0</v>
      </c>
      <c r="AQ159" s="749">
        <f t="shared" si="71"/>
        <v>0</v>
      </c>
      <c r="AR159" s="749">
        <f t="shared" si="72"/>
        <v>0</v>
      </c>
      <c r="AS159" s="749">
        <f t="shared" si="73"/>
        <v>0</v>
      </c>
      <c r="AT159" s="749">
        <f t="shared" si="74"/>
        <v>0</v>
      </c>
      <c r="AU159" s="749">
        <f t="shared" si="75"/>
        <v>0</v>
      </c>
      <c r="AV159" s="749">
        <f t="shared" si="76"/>
        <v>0</v>
      </c>
      <c r="AW159" s="749">
        <f t="shared" si="77"/>
        <v>0</v>
      </c>
      <c r="AX159" s="749">
        <f t="shared" si="78"/>
        <v>0</v>
      </c>
      <c r="AY159" s="749">
        <f t="shared" si="79"/>
        <v>0</v>
      </c>
      <c r="AZ159" s="749">
        <f t="shared" si="80"/>
        <v>0</v>
      </c>
      <c r="BA159" s="749">
        <f t="shared" si="81"/>
        <v>0</v>
      </c>
      <c r="BB159" s="749">
        <f t="shared" si="82"/>
        <v>0</v>
      </c>
      <c r="BC159" s="749">
        <f t="shared" si="83"/>
        <v>0</v>
      </c>
      <c r="BD159" s="749">
        <f t="shared" si="84"/>
        <v>0</v>
      </c>
      <c r="BE159" s="749">
        <f t="shared" si="85"/>
        <v>0</v>
      </c>
      <c r="BF159" s="159">
        <f t="shared" si="66"/>
        <v>0</v>
      </c>
    </row>
    <row r="160" spans="1:58">
      <c r="A160" s="791" t="s">
        <v>322</v>
      </c>
      <c r="B160" s="268" t="str">
        <f t="shared" si="65"/>
        <v>0</v>
      </c>
      <c r="AG160" s="787" t="s">
        <v>147</v>
      </c>
      <c r="AH160" s="749">
        <f t="shared" si="62"/>
        <v>15</v>
      </c>
      <c r="AI160" s="749">
        <f t="shared" si="63"/>
        <v>0</v>
      </c>
      <c r="AJ160" s="382">
        <f t="shared" si="64"/>
        <v>0</v>
      </c>
      <c r="AL160" s="244" t="s">
        <v>305</v>
      </c>
      <c r="AM160" s="749">
        <f t="shared" si="67"/>
        <v>0</v>
      </c>
      <c r="AN160" s="749">
        <f t="shared" si="68"/>
        <v>0</v>
      </c>
      <c r="AO160" s="749">
        <f t="shared" si="69"/>
        <v>0</v>
      </c>
      <c r="AP160" s="749">
        <f t="shared" si="70"/>
        <v>0</v>
      </c>
      <c r="AQ160" s="749">
        <f t="shared" si="71"/>
        <v>0</v>
      </c>
      <c r="AR160" s="749">
        <f t="shared" si="72"/>
        <v>0</v>
      </c>
      <c r="AS160" s="749">
        <f t="shared" si="73"/>
        <v>0</v>
      </c>
      <c r="AT160" s="749">
        <f t="shared" si="74"/>
        <v>0</v>
      </c>
      <c r="AU160" s="749">
        <f t="shared" si="75"/>
        <v>0</v>
      </c>
      <c r="AV160" s="749">
        <f t="shared" si="76"/>
        <v>0</v>
      </c>
      <c r="AW160" s="749">
        <f t="shared" si="77"/>
        <v>0</v>
      </c>
      <c r="AX160" s="749">
        <f t="shared" si="78"/>
        <v>0</v>
      </c>
      <c r="AY160" s="749">
        <f t="shared" si="79"/>
        <v>0</v>
      </c>
      <c r="AZ160" s="749">
        <f t="shared" si="80"/>
        <v>0</v>
      </c>
      <c r="BA160" s="749">
        <f t="shared" si="81"/>
        <v>0</v>
      </c>
      <c r="BB160" s="749">
        <f t="shared" si="82"/>
        <v>0</v>
      </c>
      <c r="BC160" s="749">
        <f t="shared" si="83"/>
        <v>0</v>
      </c>
      <c r="BD160" s="749">
        <f t="shared" si="84"/>
        <v>0</v>
      </c>
      <c r="BE160" s="749">
        <f t="shared" si="85"/>
        <v>0</v>
      </c>
      <c r="BF160" s="159">
        <f t="shared" si="66"/>
        <v>0</v>
      </c>
    </row>
    <row r="161" spans="1:58">
      <c r="A161" s="791" t="s">
        <v>1023</v>
      </c>
      <c r="B161" s="268" t="str">
        <f t="shared" si="65"/>
        <v>0</v>
      </c>
      <c r="AG161" s="787" t="s">
        <v>144</v>
      </c>
      <c r="AH161" s="749">
        <f t="shared" si="62"/>
        <v>16</v>
      </c>
      <c r="AI161" s="749">
        <f t="shared" si="63"/>
        <v>1</v>
      </c>
      <c r="AJ161" s="382">
        <f t="shared" si="64"/>
        <v>6.25</v>
      </c>
      <c r="AL161" s="244" t="s">
        <v>306</v>
      </c>
      <c r="AM161" s="749">
        <f t="shared" si="67"/>
        <v>0</v>
      </c>
      <c r="AN161" s="749">
        <f t="shared" si="68"/>
        <v>0</v>
      </c>
      <c r="AO161" s="749">
        <f t="shared" si="69"/>
        <v>0</v>
      </c>
      <c r="AP161" s="749">
        <f t="shared" si="70"/>
        <v>0</v>
      </c>
      <c r="AQ161" s="749">
        <f t="shared" si="71"/>
        <v>0</v>
      </c>
      <c r="AR161" s="749">
        <f t="shared" si="72"/>
        <v>0</v>
      </c>
      <c r="AS161" s="749">
        <f t="shared" si="73"/>
        <v>0</v>
      </c>
      <c r="AT161" s="749">
        <f t="shared" si="74"/>
        <v>0</v>
      </c>
      <c r="AU161" s="749">
        <f t="shared" si="75"/>
        <v>0</v>
      </c>
      <c r="AV161" s="749">
        <f t="shared" si="76"/>
        <v>0</v>
      </c>
      <c r="AW161" s="749">
        <f t="shared" si="77"/>
        <v>0</v>
      </c>
      <c r="AX161" s="749">
        <f t="shared" si="78"/>
        <v>0</v>
      </c>
      <c r="AY161" s="749">
        <f t="shared" si="79"/>
        <v>0</v>
      </c>
      <c r="AZ161" s="749">
        <f t="shared" si="80"/>
        <v>0</v>
      </c>
      <c r="BA161" s="749">
        <f t="shared" si="81"/>
        <v>0</v>
      </c>
      <c r="BB161" s="749">
        <f t="shared" si="82"/>
        <v>0</v>
      </c>
      <c r="BC161" s="749">
        <f t="shared" si="83"/>
        <v>0</v>
      </c>
      <c r="BD161" s="749">
        <f t="shared" si="84"/>
        <v>0</v>
      </c>
      <c r="BE161" s="749">
        <f t="shared" si="85"/>
        <v>0</v>
      </c>
      <c r="BF161" s="159">
        <f t="shared" si="66"/>
        <v>0</v>
      </c>
    </row>
    <row r="162" spans="1:58">
      <c r="A162" s="791" t="s">
        <v>1024</v>
      </c>
      <c r="B162" s="268" t="str">
        <f t="shared" si="65"/>
        <v>0</v>
      </c>
      <c r="AG162" s="787" t="s">
        <v>316</v>
      </c>
      <c r="AH162" s="749">
        <f t="shared" si="62"/>
        <v>0</v>
      </c>
      <c r="AI162" s="749">
        <f t="shared" si="63"/>
        <v>0</v>
      </c>
      <c r="AJ162" s="382" t="str">
        <f t="shared" si="64"/>
        <v>0</v>
      </c>
      <c r="AL162" s="244" t="s">
        <v>543</v>
      </c>
      <c r="AM162" s="749">
        <f t="shared" si="67"/>
        <v>0</v>
      </c>
      <c r="AN162" s="749">
        <f t="shared" si="68"/>
        <v>0</v>
      </c>
      <c r="AO162" s="749">
        <f t="shared" si="69"/>
        <v>0</v>
      </c>
      <c r="AP162" s="749">
        <f t="shared" si="70"/>
        <v>0</v>
      </c>
      <c r="AQ162" s="749">
        <f t="shared" si="71"/>
        <v>0</v>
      </c>
      <c r="AR162" s="749">
        <f t="shared" si="72"/>
        <v>0</v>
      </c>
      <c r="AS162" s="749">
        <f t="shared" si="73"/>
        <v>0</v>
      </c>
      <c r="AT162" s="749">
        <f t="shared" si="74"/>
        <v>0</v>
      </c>
      <c r="AU162" s="749">
        <f t="shared" si="75"/>
        <v>0</v>
      </c>
      <c r="AV162" s="749">
        <f t="shared" si="76"/>
        <v>0</v>
      </c>
      <c r="AW162" s="749">
        <f t="shared" si="77"/>
        <v>0</v>
      </c>
      <c r="AX162" s="749">
        <f t="shared" si="78"/>
        <v>0</v>
      </c>
      <c r="AY162" s="749">
        <f t="shared" si="79"/>
        <v>0</v>
      </c>
      <c r="AZ162" s="749">
        <f t="shared" si="80"/>
        <v>0</v>
      </c>
      <c r="BA162" s="749">
        <f t="shared" si="81"/>
        <v>0</v>
      </c>
      <c r="BB162" s="749">
        <f t="shared" si="82"/>
        <v>0</v>
      </c>
      <c r="BC162" s="749">
        <f t="shared" si="83"/>
        <v>0</v>
      </c>
      <c r="BD162" s="749">
        <f t="shared" si="84"/>
        <v>0</v>
      </c>
      <c r="BE162" s="749">
        <f t="shared" si="85"/>
        <v>0</v>
      </c>
      <c r="BF162" s="159">
        <f t="shared" ref="BF162:BF188" si="86">SUM(AM162:BE162)</f>
        <v>0</v>
      </c>
    </row>
    <row r="163" spans="1:58">
      <c r="A163" s="407" t="s">
        <v>224</v>
      </c>
      <c r="B163" s="268" t="str">
        <f t="shared" si="65"/>
        <v>0</v>
      </c>
      <c r="AG163" s="787" t="s">
        <v>148</v>
      </c>
      <c r="AH163" s="749">
        <f t="shared" si="62"/>
        <v>0</v>
      </c>
      <c r="AI163" s="749">
        <f t="shared" si="63"/>
        <v>0</v>
      </c>
      <c r="AJ163" s="382" t="str">
        <f t="shared" si="64"/>
        <v>0</v>
      </c>
      <c r="AL163" s="244" t="s">
        <v>318</v>
      </c>
      <c r="AM163" s="749">
        <f t="shared" si="67"/>
        <v>0</v>
      </c>
      <c r="AN163" s="749">
        <f t="shared" si="68"/>
        <v>0</v>
      </c>
      <c r="AO163" s="749">
        <f t="shared" si="69"/>
        <v>0</v>
      </c>
      <c r="AP163" s="749">
        <f t="shared" si="70"/>
        <v>0</v>
      </c>
      <c r="AQ163" s="749">
        <f t="shared" si="71"/>
        <v>0</v>
      </c>
      <c r="AR163" s="749">
        <f t="shared" si="72"/>
        <v>0</v>
      </c>
      <c r="AS163" s="749">
        <f t="shared" si="73"/>
        <v>0</v>
      </c>
      <c r="AT163" s="749">
        <f t="shared" si="74"/>
        <v>0</v>
      </c>
      <c r="AU163" s="749">
        <f t="shared" si="75"/>
        <v>0</v>
      </c>
      <c r="AV163" s="749">
        <f t="shared" si="76"/>
        <v>0</v>
      </c>
      <c r="AW163" s="749">
        <f t="shared" si="77"/>
        <v>0</v>
      </c>
      <c r="AX163" s="749">
        <f t="shared" si="78"/>
        <v>0</v>
      </c>
      <c r="AY163" s="749">
        <f t="shared" si="79"/>
        <v>0</v>
      </c>
      <c r="AZ163" s="749">
        <f t="shared" si="80"/>
        <v>0</v>
      </c>
      <c r="BA163" s="749">
        <f t="shared" si="81"/>
        <v>0</v>
      </c>
      <c r="BB163" s="749">
        <f t="shared" si="82"/>
        <v>0</v>
      </c>
      <c r="BC163" s="749">
        <f t="shared" si="83"/>
        <v>0</v>
      </c>
      <c r="BD163" s="749">
        <f t="shared" si="84"/>
        <v>0</v>
      </c>
      <c r="BE163" s="749">
        <f t="shared" si="85"/>
        <v>0</v>
      </c>
      <c r="BF163" s="159">
        <f t="shared" si="86"/>
        <v>0</v>
      </c>
    </row>
    <row r="164" spans="1:58">
      <c r="A164" s="407" t="s">
        <v>225</v>
      </c>
      <c r="B164" s="268" t="str">
        <f t="shared" si="65"/>
        <v>0</v>
      </c>
      <c r="AG164" s="787" t="s">
        <v>145</v>
      </c>
      <c r="AH164" s="749">
        <f t="shared" si="62"/>
        <v>0</v>
      </c>
      <c r="AI164" s="749">
        <f t="shared" si="63"/>
        <v>0</v>
      </c>
      <c r="AJ164" s="382" t="str">
        <f t="shared" si="64"/>
        <v>0</v>
      </c>
      <c r="AL164" s="244" t="s">
        <v>319</v>
      </c>
      <c r="AM164" s="749">
        <f t="shared" si="67"/>
        <v>0</v>
      </c>
      <c r="AN164" s="749">
        <f t="shared" si="68"/>
        <v>0</v>
      </c>
      <c r="AO164" s="749">
        <f t="shared" si="69"/>
        <v>0</v>
      </c>
      <c r="AP164" s="749">
        <f t="shared" si="70"/>
        <v>0</v>
      </c>
      <c r="AQ164" s="749">
        <f t="shared" si="71"/>
        <v>0</v>
      </c>
      <c r="AR164" s="749">
        <f t="shared" si="72"/>
        <v>0</v>
      </c>
      <c r="AS164" s="749">
        <f t="shared" si="73"/>
        <v>0</v>
      </c>
      <c r="AT164" s="749">
        <f t="shared" si="74"/>
        <v>0</v>
      </c>
      <c r="AU164" s="749">
        <f t="shared" si="75"/>
        <v>0</v>
      </c>
      <c r="AV164" s="749">
        <f t="shared" si="76"/>
        <v>0</v>
      </c>
      <c r="AW164" s="749">
        <f t="shared" si="77"/>
        <v>0</v>
      </c>
      <c r="AX164" s="749">
        <f t="shared" si="78"/>
        <v>0</v>
      </c>
      <c r="AY164" s="749">
        <f t="shared" si="79"/>
        <v>0</v>
      </c>
      <c r="AZ164" s="749">
        <f t="shared" si="80"/>
        <v>0</v>
      </c>
      <c r="BA164" s="749">
        <f t="shared" si="81"/>
        <v>0</v>
      </c>
      <c r="BB164" s="749">
        <f t="shared" si="82"/>
        <v>0</v>
      </c>
      <c r="BC164" s="749">
        <f t="shared" si="83"/>
        <v>0</v>
      </c>
      <c r="BD164" s="749">
        <f t="shared" si="84"/>
        <v>0</v>
      </c>
      <c r="BE164" s="749">
        <f t="shared" si="85"/>
        <v>0</v>
      </c>
      <c r="BF164" s="159">
        <f t="shared" si="86"/>
        <v>0</v>
      </c>
    </row>
    <row r="165" spans="1:58">
      <c r="A165" s="407" t="s">
        <v>226</v>
      </c>
      <c r="B165" s="268" t="str">
        <f t="shared" ref="B165:B196" si="87">IFERROR(VLOOKUP(A165,$AG$8:$AJ$187,4,0),"")</f>
        <v>0</v>
      </c>
      <c r="AG165" s="407" t="s">
        <v>295</v>
      </c>
      <c r="AH165" s="749">
        <f t="shared" si="62"/>
        <v>0</v>
      </c>
      <c r="AI165" s="749">
        <f t="shared" si="63"/>
        <v>0</v>
      </c>
      <c r="AJ165" s="382" t="str">
        <f t="shared" si="64"/>
        <v>0</v>
      </c>
      <c r="AL165" s="288" t="s">
        <v>358</v>
      </c>
      <c r="AM165" s="749">
        <f t="shared" si="67"/>
        <v>0</v>
      </c>
      <c r="AN165" s="749">
        <f t="shared" si="68"/>
        <v>0</v>
      </c>
      <c r="AO165" s="749">
        <f t="shared" si="69"/>
        <v>0</v>
      </c>
      <c r="AP165" s="749">
        <f t="shared" si="70"/>
        <v>0</v>
      </c>
      <c r="AQ165" s="749">
        <f t="shared" si="71"/>
        <v>0</v>
      </c>
      <c r="AR165" s="749">
        <f t="shared" si="72"/>
        <v>0</v>
      </c>
      <c r="AS165" s="749">
        <f t="shared" si="73"/>
        <v>0</v>
      </c>
      <c r="AT165" s="749">
        <f t="shared" si="74"/>
        <v>0</v>
      </c>
      <c r="AU165" s="749">
        <f t="shared" si="75"/>
        <v>0</v>
      </c>
      <c r="AV165" s="749">
        <f t="shared" si="76"/>
        <v>0</v>
      </c>
      <c r="AW165" s="749">
        <f t="shared" si="77"/>
        <v>0</v>
      </c>
      <c r="AX165" s="749">
        <f t="shared" si="78"/>
        <v>0</v>
      </c>
      <c r="AY165" s="749">
        <f t="shared" si="79"/>
        <v>0</v>
      </c>
      <c r="AZ165" s="749">
        <f t="shared" si="80"/>
        <v>0</v>
      </c>
      <c r="BA165" s="749">
        <f t="shared" si="81"/>
        <v>0</v>
      </c>
      <c r="BB165" s="749">
        <f t="shared" si="82"/>
        <v>0</v>
      </c>
      <c r="BC165" s="749">
        <f t="shared" si="83"/>
        <v>0</v>
      </c>
      <c r="BD165" s="749">
        <f t="shared" si="84"/>
        <v>0</v>
      </c>
      <c r="BE165" s="749">
        <f t="shared" si="85"/>
        <v>0</v>
      </c>
      <c r="BF165" s="159">
        <f t="shared" si="86"/>
        <v>0</v>
      </c>
    </row>
    <row r="166" spans="1:58">
      <c r="A166" s="407" t="s">
        <v>227</v>
      </c>
      <c r="B166" s="268" t="str">
        <f t="shared" si="87"/>
        <v>0</v>
      </c>
      <c r="AG166" s="407" t="s">
        <v>296</v>
      </c>
      <c r="AH166" s="749">
        <f t="shared" si="62"/>
        <v>0</v>
      </c>
      <c r="AI166" s="749">
        <f t="shared" si="63"/>
        <v>0</v>
      </c>
      <c r="AJ166" s="382" t="str">
        <f t="shared" si="64"/>
        <v>0</v>
      </c>
      <c r="AL166" s="244" t="s">
        <v>320</v>
      </c>
      <c r="AM166" s="749">
        <f t="shared" si="67"/>
        <v>0</v>
      </c>
      <c r="AN166" s="749">
        <f t="shared" si="68"/>
        <v>0</v>
      </c>
      <c r="AO166" s="749">
        <f t="shared" si="69"/>
        <v>0</v>
      </c>
      <c r="AP166" s="749">
        <f t="shared" si="70"/>
        <v>0</v>
      </c>
      <c r="AQ166" s="749">
        <f t="shared" si="71"/>
        <v>0</v>
      </c>
      <c r="AR166" s="749">
        <f t="shared" si="72"/>
        <v>0</v>
      </c>
      <c r="AS166" s="749">
        <f t="shared" si="73"/>
        <v>0</v>
      </c>
      <c r="AT166" s="749">
        <f t="shared" si="74"/>
        <v>0</v>
      </c>
      <c r="AU166" s="749">
        <f t="shared" si="75"/>
        <v>0</v>
      </c>
      <c r="AV166" s="749">
        <f t="shared" si="76"/>
        <v>0</v>
      </c>
      <c r="AW166" s="749">
        <f t="shared" si="77"/>
        <v>0</v>
      </c>
      <c r="AX166" s="749">
        <f t="shared" si="78"/>
        <v>0</v>
      </c>
      <c r="AY166" s="749">
        <f t="shared" si="79"/>
        <v>0</v>
      </c>
      <c r="AZ166" s="749">
        <f t="shared" si="80"/>
        <v>0</v>
      </c>
      <c r="BA166" s="749">
        <f t="shared" si="81"/>
        <v>0</v>
      </c>
      <c r="BB166" s="749">
        <f t="shared" si="82"/>
        <v>0</v>
      </c>
      <c r="BC166" s="749">
        <f t="shared" si="83"/>
        <v>0</v>
      </c>
      <c r="BD166" s="749">
        <f t="shared" si="84"/>
        <v>0</v>
      </c>
      <c r="BE166" s="749">
        <f t="shared" si="85"/>
        <v>0</v>
      </c>
      <c r="BF166" s="159">
        <f t="shared" si="86"/>
        <v>0</v>
      </c>
    </row>
    <row r="167" spans="1:58">
      <c r="A167" s="407" t="s">
        <v>228</v>
      </c>
      <c r="B167" s="268" t="str">
        <f t="shared" si="87"/>
        <v>0</v>
      </c>
      <c r="AG167" s="407" t="s">
        <v>298</v>
      </c>
      <c r="AH167" s="749">
        <f t="shared" si="62"/>
        <v>0</v>
      </c>
      <c r="AI167" s="749">
        <f t="shared" si="63"/>
        <v>0</v>
      </c>
      <c r="AJ167" s="382" t="str">
        <f t="shared" si="64"/>
        <v>0</v>
      </c>
      <c r="AL167" s="244" t="s">
        <v>321</v>
      </c>
      <c r="AM167" s="749">
        <f t="shared" si="67"/>
        <v>0</v>
      </c>
      <c r="AN167" s="749">
        <f t="shared" si="68"/>
        <v>0</v>
      </c>
      <c r="AO167" s="749">
        <f t="shared" si="69"/>
        <v>0</v>
      </c>
      <c r="AP167" s="749">
        <f t="shared" si="70"/>
        <v>0</v>
      </c>
      <c r="AQ167" s="749">
        <f t="shared" si="71"/>
        <v>0</v>
      </c>
      <c r="AR167" s="749">
        <f t="shared" si="72"/>
        <v>0</v>
      </c>
      <c r="AS167" s="749">
        <f t="shared" si="73"/>
        <v>0</v>
      </c>
      <c r="AT167" s="749">
        <f t="shared" si="74"/>
        <v>0</v>
      </c>
      <c r="AU167" s="749">
        <f t="shared" si="75"/>
        <v>0</v>
      </c>
      <c r="AV167" s="749">
        <f t="shared" si="76"/>
        <v>0</v>
      </c>
      <c r="AW167" s="749">
        <f t="shared" si="77"/>
        <v>0</v>
      </c>
      <c r="AX167" s="749">
        <f t="shared" si="78"/>
        <v>0</v>
      </c>
      <c r="AY167" s="749">
        <f t="shared" si="79"/>
        <v>0</v>
      </c>
      <c r="AZ167" s="749">
        <f t="shared" si="80"/>
        <v>0</v>
      </c>
      <c r="BA167" s="749">
        <f t="shared" si="81"/>
        <v>0</v>
      </c>
      <c r="BB167" s="749">
        <f t="shared" si="82"/>
        <v>0</v>
      </c>
      <c r="BC167" s="749">
        <f t="shared" si="83"/>
        <v>0</v>
      </c>
      <c r="BD167" s="749">
        <f t="shared" si="84"/>
        <v>0</v>
      </c>
      <c r="BE167" s="749">
        <f t="shared" si="85"/>
        <v>0</v>
      </c>
      <c r="BF167" s="159">
        <f t="shared" si="86"/>
        <v>0</v>
      </c>
    </row>
    <row r="168" spans="1:58">
      <c r="A168" s="407" t="s">
        <v>229</v>
      </c>
      <c r="B168" s="268" t="str">
        <f t="shared" si="87"/>
        <v>0</v>
      </c>
      <c r="AG168" s="407" t="s">
        <v>587</v>
      </c>
      <c r="AH168" s="87">
        <f t="shared" ref="AH168:AH176" si="88">SUMIF($D$7:$D$84,AG168,$H$7:$H$84)</f>
        <v>0</v>
      </c>
      <c r="AI168" s="87">
        <f t="shared" ref="AI168:AI176" si="89">SUMIF($D$7:$D$84,AG168,$G$7:$G$84)</f>
        <v>0</v>
      </c>
      <c r="AJ168" s="331" t="str">
        <f t="shared" ref="AJ168:AJ176" si="90">IFERROR(AI168*100/AH168,"0")</f>
        <v>0</v>
      </c>
      <c r="AL168" s="244" t="s">
        <v>1023</v>
      </c>
      <c r="AM168" s="749">
        <f>SUMIF($D$7:$D$84,AL168,$J$7:$J$84)</f>
        <v>0</v>
      </c>
      <c r="AN168" s="749">
        <f t="shared" si="68"/>
        <v>0</v>
      </c>
      <c r="AO168" s="749">
        <f t="shared" si="69"/>
        <v>0</v>
      </c>
      <c r="AP168" s="749">
        <f t="shared" si="70"/>
        <v>0</v>
      </c>
      <c r="AQ168" s="749">
        <f t="shared" si="71"/>
        <v>0</v>
      </c>
      <c r="AR168" s="749">
        <f t="shared" si="72"/>
        <v>0</v>
      </c>
      <c r="AS168" s="749">
        <f t="shared" si="73"/>
        <v>0</v>
      </c>
      <c r="AT168" s="749">
        <f t="shared" si="74"/>
        <v>0</v>
      </c>
      <c r="AU168" s="749">
        <f t="shared" si="75"/>
        <v>0</v>
      </c>
      <c r="AV168" s="749">
        <f t="shared" si="76"/>
        <v>0</v>
      </c>
      <c r="AW168" s="749">
        <f t="shared" si="77"/>
        <v>0</v>
      </c>
      <c r="AX168" s="749">
        <f t="shared" si="78"/>
        <v>0</v>
      </c>
      <c r="AY168" s="749">
        <f t="shared" si="79"/>
        <v>0</v>
      </c>
      <c r="AZ168" s="749">
        <f t="shared" si="80"/>
        <v>0</v>
      </c>
      <c r="BA168" s="749">
        <f t="shared" si="81"/>
        <v>0</v>
      </c>
      <c r="BB168" s="749">
        <f t="shared" si="82"/>
        <v>0</v>
      </c>
      <c r="BC168" s="749">
        <f t="shared" si="83"/>
        <v>0</v>
      </c>
      <c r="BD168" s="749">
        <f t="shared" si="84"/>
        <v>0</v>
      </c>
      <c r="BE168" s="749">
        <f t="shared" si="85"/>
        <v>0</v>
      </c>
      <c r="BF168" s="159">
        <f t="shared" si="86"/>
        <v>0</v>
      </c>
    </row>
    <row r="169" spans="1:58">
      <c r="A169" s="407" t="s">
        <v>230</v>
      </c>
      <c r="B169" s="268" t="str">
        <f t="shared" si="87"/>
        <v>0</v>
      </c>
      <c r="AG169" s="407" t="s">
        <v>588</v>
      </c>
      <c r="AH169" s="87">
        <f t="shared" si="88"/>
        <v>0</v>
      </c>
      <c r="AI169" s="87">
        <f t="shared" si="89"/>
        <v>0</v>
      </c>
      <c r="AJ169" s="331" t="str">
        <f t="shared" si="90"/>
        <v>0</v>
      </c>
      <c r="AL169" s="244" t="s">
        <v>1024</v>
      </c>
      <c r="AM169" s="749">
        <f>SUMIF($D$7:$D$84,AL169,$J$7:$J$84)</f>
        <v>0</v>
      </c>
      <c r="AN169" s="749">
        <f t="shared" si="68"/>
        <v>0</v>
      </c>
      <c r="AO169" s="749">
        <f t="shared" si="69"/>
        <v>0</v>
      </c>
      <c r="AP169" s="749">
        <f t="shared" si="70"/>
        <v>0</v>
      </c>
      <c r="AQ169" s="749">
        <f t="shared" si="71"/>
        <v>0</v>
      </c>
      <c r="AR169" s="749">
        <f t="shared" si="72"/>
        <v>0</v>
      </c>
      <c r="AS169" s="749">
        <f t="shared" si="73"/>
        <v>0</v>
      </c>
      <c r="AT169" s="749">
        <f t="shared" si="74"/>
        <v>0</v>
      </c>
      <c r="AU169" s="749">
        <f t="shared" si="75"/>
        <v>0</v>
      </c>
      <c r="AV169" s="749">
        <f t="shared" si="76"/>
        <v>0</v>
      </c>
      <c r="AW169" s="749">
        <f t="shared" si="77"/>
        <v>0</v>
      </c>
      <c r="AX169" s="749">
        <f t="shared" si="78"/>
        <v>0</v>
      </c>
      <c r="AY169" s="749">
        <f t="shared" si="79"/>
        <v>0</v>
      </c>
      <c r="AZ169" s="749">
        <f t="shared" si="80"/>
        <v>0</v>
      </c>
      <c r="BA169" s="749">
        <f t="shared" si="81"/>
        <v>0</v>
      </c>
      <c r="BB169" s="749">
        <f t="shared" si="82"/>
        <v>0</v>
      </c>
      <c r="BC169" s="749">
        <f t="shared" si="83"/>
        <v>0</v>
      </c>
      <c r="BD169" s="749">
        <f t="shared" si="84"/>
        <v>0</v>
      </c>
      <c r="BE169" s="749">
        <f t="shared" si="85"/>
        <v>0</v>
      </c>
      <c r="BF169" s="159">
        <f t="shared" si="86"/>
        <v>0</v>
      </c>
    </row>
    <row r="170" spans="1:58">
      <c r="A170" s="407" t="s">
        <v>232</v>
      </c>
      <c r="B170" s="268" t="str">
        <f t="shared" si="87"/>
        <v>0</v>
      </c>
      <c r="AG170" s="407" t="s">
        <v>589</v>
      </c>
      <c r="AH170" s="87">
        <f t="shared" si="88"/>
        <v>0</v>
      </c>
      <c r="AI170" s="87">
        <f t="shared" si="89"/>
        <v>0</v>
      </c>
      <c r="AJ170" s="331" t="str">
        <f t="shared" si="90"/>
        <v>0</v>
      </c>
      <c r="AL170" s="244" t="s">
        <v>322</v>
      </c>
      <c r="AM170" s="749">
        <f>SUMIF($D$7:$D$84,AL170,$J$7:$J$84)</f>
        <v>0</v>
      </c>
      <c r="AN170" s="749">
        <f t="shared" si="68"/>
        <v>0</v>
      </c>
      <c r="AO170" s="749">
        <f t="shared" si="69"/>
        <v>0</v>
      </c>
      <c r="AP170" s="749">
        <f t="shared" si="70"/>
        <v>0</v>
      </c>
      <c r="AQ170" s="749">
        <f t="shared" si="71"/>
        <v>0</v>
      </c>
      <c r="AR170" s="749">
        <f t="shared" si="72"/>
        <v>0</v>
      </c>
      <c r="AS170" s="749">
        <f t="shared" si="73"/>
        <v>0</v>
      </c>
      <c r="AT170" s="749">
        <f t="shared" si="74"/>
        <v>0</v>
      </c>
      <c r="AU170" s="749">
        <f t="shared" si="75"/>
        <v>0</v>
      </c>
      <c r="AV170" s="749">
        <f t="shared" si="76"/>
        <v>0</v>
      </c>
      <c r="AW170" s="749">
        <f t="shared" si="77"/>
        <v>0</v>
      </c>
      <c r="AX170" s="749">
        <f t="shared" si="78"/>
        <v>0</v>
      </c>
      <c r="AY170" s="749">
        <f t="shared" si="79"/>
        <v>0</v>
      </c>
      <c r="AZ170" s="749">
        <f t="shared" si="80"/>
        <v>0</v>
      </c>
      <c r="BA170" s="749">
        <f t="shared" si="81"/>
        <v>0</v>
      </c>
      <c r="BB170" s="749">
        <f t="shared" si="82"/>
        <v>0</v>
      </c>
      <c r="BC170" s="749">
        <f t="shared" si="83"/>
        <v>0</v>
      </c>
      <c r="BD170" s="749">
        <f t="shared" si="84"/>
        <v>0</v>
      </c>
      <c r="BE170" s="749">
        <f t="shared" si="85"/>
        <v>0</v>
      </c>
      <c r="BF170" s="159">
        <f t="shared" si="86"/>
        <v>0</v>
      </c>
    </row>
    <row r="171" spans="1:58">
      <c r="A171" s="407" t="s">
        <v>233</v>
      </c>
      <c r="B171" s="268" t="str">
        <f t="shared" si="87"/>
        <v>0</v>
      </c>
      <c r="AG171" s="407" t="s">
        <v>590</v>
      </c>
      <c r="AH171" s="87">
        <f t="shared" si="88"/>
        <v>0</v>
      </c>
      <c r="AI171" s="87">
        <f t="shared" si="89"/>
        <v>0</v>
      </c>
      <c r="AJ171" s="331" t="str">
        <f t="shared" si="90"/>
        <v>0</v>
      </c>
      <c r="AL171" s="244" t="s">
        <v>574</v>
      </c>
      <c r="AM171" s="749">
        <f t="shared" si="67"/>
        <v>0</v>
      </c>
      <c r="AN171" s="749">
        <f t="shared" si="68"/>
        <v>0</v>
      </c>
      <c r="AO171" s="749">
        <f t="shared" si="69"/>
        <v>0</v>
      </c>
      <c r="AP171" s="749">
        <f t="shared" si="70"/>
        <v>0</v>
      </c>
      <c r="AQ171" s="749">
        <f t="shared" si="71"/>
        <v>0</v>
      </c>
      <c r="AR171" s="749">
        <f t="shared" si="72"/>
        <v>0</v>
      </c>
      <c r="AS171" s="749">
        <f t="shared" si="73"/>
        <v>0</v>
      </c>
      <c r="AT171" s="749">
        <f t="shared" si="74"/>
        <v>0</v>
      </c>
      <c r="AU171" s="749">
        <f t="shared" si="75"/>
        <v>0</v>
      </c>
      <c r="AV171" s="749">
        <f t="shared" si="76"/>
        <v>0</v>
      </c>
      <c r="AW171" s="749">
        <f t="shared" si="77"/>
        <v>0</v>
      </c>
      <c r="AX171" s="749">
        <f t="shared" si="78"/>
        <v>0</v>
      </c>
      <c r="AY171" s="749">
        <f t="shared" si="79"/>
        <v>0</v>
      </c>
      <c r="AZ171" s="749">
        <f t="shared" si="80"/>
        <v>0</v>
      </c>
      <c r="BA171" s="749">
        <f t="shared" si="81"/>
        <v>0</v>
      </c>
      <c r="BB171" s="749">
        <f t="shared" si="82"/>
        <v>0</v>
      </c>
      <c r="BC171" s="749">
        <f t="shared" si="83"/>
        <v>0</v>
      </c>
      <c r="BD171" s="749">
        <f t="shared" si="84"/>
        <v>0</v>
      </c>
      <c r="BE171" s="749">
        <f t="shared" si="85"/>
        <v>0</v>
      </c>
      <c r="BF171" s="159">
        <f t="shared" si="86"/>
        <v>0</v>
      </c>
    </row>
    <row r="172" spans="1:58">
      <c r="A172" s="407" t="s">
        <v>234</v>
      </c>
      <c r="B172" s="268" t="str">
        <f t="shared" si="87"/>
        <v>0</v>
      </c>
      <c r="AG172" s="407" t="s">
        <v>591</v>
      </c>
      <c r="AH172" s="87">
        <f t="shared" si="88"/>
        <v>10</v>
      </c>
      <c r="AI172" s="87">
        <f t="shared" si="89"/>
        <v>0</v>
      </c>
      <c r="AJ172" s="331">
        <f t="shared" si="90"/>
        <v>0</v>
      </c>
      <c r="AL172" s="244" t="s">
        <v>576</v>
      </c>
      <c r="AM172" s="749">
        <f t="shared" si="67"/>
        <v>0</v>
      </c>
      <c r="AN172" s="749">
        <f t="shared" si="68"/>
        <v>0</v>
      </c>
      <c r="AO172" s="749">
        <f t="shared" si="69"/>
        <v>0</v>
      </c>
      <c r="AP172" s="749">
        <f t="shared" si="70"/>
        <v>0</v>
      </c>
      <c r="AQ172" s="749">
        <f t="shared" si="71"/>
        <v>0</v>
      </c>
      <c r="AR172" s="749">
        <f t="shared" si="72"/>
        <v>0</v>
      </c>
      <c r="AS172" s="749">
        <f t="shared" si="73"/>
        <v>0</v>
      </c>
      <c r="AT172" s="749">
        <f t="shared" si="74"/>
        <v>0</v>
      </c>
      <c r="AU172" s="749">
        <f t="shared" si="75"/>
        <v>0</v>
      </c>
      <c r="AV172" s="749">
        <f t="shared" si="76"/>
        <v>0</v>
      </c>
      <c r="AW172" s="749">
        <f t="shared" si="77"/>
        <v>0</v>
      </c>
      <c r="AX172" s="749">
        <f t="shared" si="78"/>
        <v>0</v>
      </c>
      <c r="AY172" s="749">
        <f t="shared" si="79"/>
        <v>0</v>
      </c>
      <c r="AZ172" s="749">
        <f t="shared" si="80"/>
        <v>0</v>
      </c>
      <c r="BA172" s="749">
        <f t="shared" si="81"/>
        <v>0</v>
      </c>
      <c r="BB172" s="749">
        <f t="shared" si="82"/>
        <v>0</v>
      </c>
      <c r="BC172" s="749">
        <f t="shared" si="83"/>
        <v>0</v>
      </c>
      <c r="BD172" s="749">
        <f t="shared" si="84"/>
        <v>0</v>
      </c>
      <c r="BE172" s="749">
        <f t="shared" si="85"/>
        <v>0</v>
      </c>
      <c r="BF172" s="159">
        <f t="shared" si="86"/>
        <v>0</v>
      </c>
    </row>
    <row r="173" spans="1:58">
      <c r="A173" s="407" t="s">
        <v>235</v>
      </c>
      <c r="B173" s="268" t="str">
        <f t="shared" si="87"/>
        <v>0</v>
      </c>
      <c r="AG173" s="407" t="s">
        <v>592</v>
      </c>
      <c r="AH173" s="87">
        <f t="shared" si="88"/>
        <v>0</v>
      </c>
      <c r="AI173" s="87">
        <f t="shared" si="89"/>
        <v>0</v>
      </c>
      <c r="AJ173" s="331" t="str">
        <f t="shared" si="90"/>
        <v>0</v>
      </c>
      <c r="AL173" s="244" t="s">
        <v>579</v>
      </c>
      <c r="AM173" s="749">
        <f>SUMIF($D$7:$D$84,AL173,$J$7:$J$84)</f>
        <v>0</v>
      </c>
      <c r="AN173" s="749">
        <f t="shared" si="68"/>
        <v>0</v>
      </c>
      <c r="AO173" s="749">
        <f t="shared" si="69"/>
        <v>0</v>
      </c>
      <c r="AP173" s="749">
        <f t="shared" si="70"/>
        <v>0</v>
      </c>
      <c r="AQ173" s="749">
        <f t="shared" si="71"/>
        <v>0</v>
      </c>
      <c r="AR173" s="749">
        <f t="shared" si="72"/>
        <v>0</v>
      </c>
      <c r="AS173" s="749">
        <f t="shared" si="73"/>
        <v>0</v>
      </c>
      <c r="AT173" s="749">
        <f t="shared" si="74"/>
        <v>0</v>
      </c>
      <c r="AU173" s="749">
        <f t="shared" si="75"/>
        <v>0</v>
      </c>
      <c r="AV173" s="749">
        <f t="shared" si="76"/>
        <v>0</v>
      </c>
      <c r="AW173" s="749">
        <f t="shared" si="77"/>
        <v>0</v>
      </c>
      <c r="AX173" s="749">
        <f t="shared" si="78"/>
        <v>0</v>
      </c>
      <c r="AY173" s="749">
        <f t="shared" si="79"/>
        <v>0</v>
      </c>
      <c r="AZ173" s="749">
        <f t="shared" si="80"/>
        <v>0</v>
      </c>
      <c r="BA173" s="749">
        <f t="shared" si="81"/>
        <v>0</v>
      </c>
      <c r="BB173" s="749">
        <f t="shared" si="82"/>
        <v>0</v>
      </c>
      <c r="BC173" s="749">
        <f t="shared" si="83"/>
        <v>0</v>
      </c>
      <c r="BD173" s="749">
        <f t="shared" si="84"/>
        <v>0</v>
      </c>
      <c r="BE173" s="749">
        <f t="shared" si="85"/>
        <v>0</v>
      </c>
      <c r="BF173" s="159">
        <f t="shared" si="86"/>
        <v>0</v>
      </c>
    </row>
    <row r="174" spans="1:58">
      <c r="A174" s="407" t="s">
        <v>236</v>
      </c>
      <c r="B174" s="268" t="str">
        <f t="shared" si="87"/>
        <v>0</v>
      </c>
      <c r="AG174" s="407" t="s">
        <v>593</v>
      </c>
      <c r="AH174" s="87">
        <f t="shared" si="88"/>
        <v>0</v>
      </c>
      <c r="AI174" s="87">
        <f t="shared" si="89"/>
        <v>0</v>
      </c>
      <c r="AJ174" s="331" t="str">
        <f t="shared" si="90"/>
        <v>0</v>
      </c>
      <c r="AL174" s="407" t="s">
        <v>584</v>
      </c>
      <c r="AM174" s="749">
        <f t="shared" ref="AM174:AM184" si="91">SUMIF($D$7:$D$84,AL174,$J$7:$J$84)</f>
        <v>0</v>
      </c>
      <c r="AN174" s="749">
        <f t="shared" si="68"/>
        <v>0</v>
      </c>
      <c r="AO174" s="749">
        <f t="shared" si="69"/>
        <v>0</v>
      </c>
      <c r="AP174" s="749">
        <f t="shared" si="70"/>
        <v>0</v>
      </c>
      <c r="AQ174" s="749">
        <f t="shared" si="71"/>
        <v>0</v>
      </c>
      <c r="AR174" s="749">
        <f t="shared" si="72"/>
        <v>0</v>
      </c>
      <c r="AS174" s="749">
        <f t="shared" si="73"/>
        <v>0</v>
      </c>
      <c r="AT174" s="749">
        <f t="shared" si="74"/>
        <v>0</v>
      </c>
      <c r="AU174" s="749">
        <f t="shared" si="75"/>
        <v>0</v>
      </c>
      <c r="AV174" s="749">
        <f t="shared" si="76"/>
        <v>0</v>
      </c>
      <c r="AW174" s="749">
        <f t="shared" si="77"/>
        <v>0</v>
      </c>
      <c r="AX174" s="749">
        <f t="shared" si="78"/>
        <v>0</v>
      </c>
      <c r="AY174" s="749">
        <f t="shared" si="79"/>
        <v>0</v>
      </c>
      <c r="AZ174" s="749">
        <f t="shared" si="80"/>
        <v>0</v>
      </c>
      <c r="BA174" s="749">
        <f t="shared" si="81"/>
        <v>0</v>
      </c>
      <c r="BB174" s="749">
        <f t="shared" si="82"/>
        <v>0</v>
      </c>
      <c r="BC174" s="749">
        <f t="shared" si="83"/>
        <v>0</v>
      </c>
      <c r="BD174" s="749">
        <f t="shared" si="84"/>
        <v>0</v>
      </c>
      <c r="BE174" s="749">
        <f t="shared" si="85"/>
        <v>0</v>
      </c>
      <c r="BF174" s="159">
        <f t="shared" si="86"/>
        <v>0</v>
      </c>
    </row>
    <row r="175" spans="1:58">
      <c r="A175" s="407" t="s">
        <v>237</v>
      </c>
      <c r="B175" s="268" t="str">
        <f t="shared" si="87"/>
        <v>0</v>
      </c>
      <c r="AG175" s="407" t="s">
        <v>594</v>
      </c>
      <c r="AH175" s="87">
        <f t="shared" si="88"/>
        <v>0</v>
      </c>
      <c r="AI175" s="87">
        <f t="shared" si="89"/>
        <v>0</v>
      </c>
      <c r="AJ175" s="331" t="str">
        <f t="shared" si="90"/>
        <v>0</v>
      </c>
      <c r="AL175" s="407" t="s">
        <v>585</v>
      </c>
      <c r="AM175" s="749">
        <f t="shared" si="91"/>
        <v>0</v>
      </c>
      <c r="AN175" s="749">
        <f t="shared" si="68"/>
        <v>0</v>
      </c>
      <c r="AO175" s="749">
        <f t="shared" si="69"/>
        <v>0</v>
      </c>
      <c r="AP175" s="749">
        <f t="shared" si="70"/>
        <v>0</v>
      </c>
      <c r="AQ175" s="749">
        <f t="shared" si="71"/>
        <v>0</v>
      </c>
      <c r="AR175" s="749">
        <f t="shared" si="72"/>
        <v>0</v>
      </c>
      <c r="AS175" s="749">
        <f t="shared" si="73"/>
        <v>0</v>
      </c>
      <c r="AT175" s="749">
        <f t="shared" si="74"/>
        <v>0</v>
      </c>
      <c r="AU175" s="749">
        <f t="shared" si="75"/>
        <v>0</v>
      </c>
      <c r="AV175" s="749">
        <f t="shared" si="76"/>
        <v>0</v>
      </c>
      <c r="AW175" s="749">
        <f t="shared" si="77"/>
        <v>0</v>
      </c>
      <c r="AX175" s="749">
        <f t="shared" si="78"/>
        <v>0</v>
      </c>
      <c r="AY175" s="749">
        <f t="shared" si="79"/>
        <v>0</v>
      </c>
      <c r="AZ175" s="749">
        <f t="shared" si="80"/>
        <v>0</v>
      </c>
      <c r="BA175" s="749">
        <f t="shared" si="81"/>
        <v>0</v>
      </c>
      <c r="BB175" s="749">
        <f t="shared" si="82"/>
        <v>0</v>
      </c>
      <c r="BC175" s="749">
        <f t="shared" si="83"/>
        <v>0</v>
      </c>
      <c r="BD175" s="749">
        <f t="shared" si="84"/>
        <v>0</v>
      </c>
      <c r="BE175" s="749">
        <f t="shared" si="85"/>
        <v>0</v>
      </c>
      <c r="BF175" s="159">
        <f t="shared" si="86"/>
        <v>0</v>
      </c>
    </row>
    <row r="176" spans="1:58">
      <c r="A176" s="407" t="s">
        <v>238</v>
      </c>
      <c r="B176" s="268" t="str">
        <f t="shared" si="87"/>
        <v>0</v>
      </c>
      <c r="AG176" s="407" t="s">
        <v>595</v>
      </c>
      <c r="AH176" s="87">
        <f t="shared" si="88"/>
        <v>0</v>
      </c>
      <c r="AI176" s="87">
        <f t="shared" si="89"/>
        <v>0</v>
      </c>
      <c r="AJ176" s="331" t="str">
        <f t="shared" si="90"/>
        <v>0</v>
      </c>
      <c r="AL176" s="407" t="s">
        <v>586</v>
      </c>
      <c r="AM176" s="749">
        <f t="shared" si="91"/>
        <v>0</v>
      </c>
      <c r="AN176" s="749">
        <f t="shared" si="68"/>
        <v>0</v>
      </c>
      <c r="AO176" s="749">
        <f t="shared" si="69"/>
        <v>0</v>
      </c>
      <c r="AP176" s="749">
        <f t="shared" si="70"/>
        <v>0</v>
      </c>
      <c r="AQ176" s="749">
        <f t="shared" si="71"/>
        <v>0</v>
      </c>
      <c r="AR176" s="749">
        <f t="shared" si="72"/>
        <v>0</v>
      </c>
      <c r="AS176" s="749">
        <f t="shared" si="73"/>
        <v>0</v>
      </c>
      <c r="AT176" s="749">
        <f t="shared" si="74"/>
        <v>0</v>
      </c>
      <c r="AU176" s="749">
        <f t="shared" si="75"/>
        <v>0</v>
      </c>
      <c r="AV176" s="749">
        <f t="shared" si="76"/>
        <v>0</v>
      </c>
      <c r="AW176" s="749">
        <f t="shared" si="77"/>
        <v>0</v>
      </c>
      <c r="AX176" s="749">
        <f t="shared" si="78"/>
        <v>0</v>
      </c>
      <c r="AY176" s="749">
        <f t="shared" si="79"/>
        <v>0</v>
      </c>
      <c r="AZ176" s="749">
        <f t="shared" si="80"/>
        <v>0</v>
      </c>
      <c r="BA176" s="749">
        <f t="shared" si="81"/>
        <v>0</v>
      </c>
      <c r="BB176" s="749">
        <f t="shared" si="82"/>
        <v>0</v>
      </c>
      <c r="BC176" s="749">
        <f t="shared" si="83"/>
        <v>0</v>
      </c>
      <c r="BD176" s="749">
        <f t="shared" si="84"/>
        <v>0</v>
      </c>
      <c r="BE176" s="749">
        <f t="shared" si="85"/>
        <v>0</v>
      </c>
      <c r="BF176" s="159">
        <f t="shared" si="86"/>
        <v>0</v>
      </c>
    </row>
    <row r="177" spans="1:58">
      <c r="A177" s="407" t="s">
        <v>239</v>
      </c>
      <c r="B177" s="268" t="str">
        <f t="shared" si="87"/>
        <v>0</v>
      </c>
      <c r="AG177" s="407" t="s">
        <v>304</v>
      </c>
      <c r="AH177" s="749">
        <f t="shared" si="62"/>
        <v>0</v>
      </c>
      <c r="AI177" s="749">
        <f t="shared" si="63"/>
        <v>0</v>
      </c>
      <c r="AJ177" s="382" t="str">
        <f t="shared" si="64"/>
        <v>0</v>
      </c>
      <c r="AL177" s="407" t="s">
        <v>587</v>
      </c>
      <c r="AM177" s="749">
        <f t="shared" si="91"/>
        <v>0</v>
      </c>
      <c r="AN177" s="749">
        <f t="shared" si="68"/>
        <v>0</v>
      </c>
      <c r="AO177" s="749">
        <f t="shared" si="69"/>
        <v>0</v>
      </c>
      <c r="AP177" s="749">
        <f t="shared" si="70"/>
        <v>0</v>
      </c>
      <c r="AQ177" s="749">
        <f t="shared" si="71"/>
        <v>0</v>
      </c>
      <c r="AR177" s="749">
        <f t="shared" si="72"/>
        <v>0</v>
      </c>
      <c r="AS177" s="749">
        <f t="shared" si="73"/>
        <v>0</v>
      </c>
      <c r="AT177" s="749">
        <f t="shared" si="74"/>
        <v>0</v>
      </c>
      <c r="AU177" s="749">
        <f t="shared" si="75"/>
        <v>0</v>
      </c>
      <c r="AV177" s="749">
        <f t="shared" si="76"/>
        <v>0</v>
      </c>
      <c r="AW177" s="749">
        <f t="shared" si="77"/>
        <v>0</v>
      </c>
      <c r="AX177" s="749">
        <f t="shared" si="78"/>
        <v>0</v>
      </c>
      <c r="AY177" s="749">
        <f t="shared" si="79"/>
        <v>0</v>
      </c>
      <c r="AZ177" s="749">
        <f t="shared" si="80"/>
        <v>0</v>
      </c>
      <c r="BA177" s="749">
        <f t="shared" si="81"/>
        <v>0</v>
      </c>
      <c r="BB177" s="749">
        <f t="shared" si="82"/>
        <v>0</v>
      </c>
      <c r="BC177" s="749">
        <f t="shared" si="83"/>
        <v>0</v>
      </c>
      <c r="BD177" s="749">
        <f t="shared" si="84"/>
        <v>0</v>
      </c>
      <c r="BE177" s="749">
        <f t="shared" si="85"/>
        <v>0</v>
      </c>
      <c r="BF177" s="159">
        <f t="shared" si="86"/>
        <v>0</v>
      </c>
    </row>
    <row r="178" spans="1:58">
      <c r="A178" s="407" t="s">
        <v>240</v>
      </c>
      <c r="B178" s="268" t="str">
        <f t="shared" si="87"/>
        <v>0</v>
      </c>
      <c r="AG178" s="407" t="s">
        <v>305</v>
      </c>
      <c r="AH178" s="749">
        <f t="shared" si="62"/>
        <v>0</v>
      </c>
      <c r="AI178" s="749">
        <f t="shared" si="63"/>
        <v>0</v>
      </c>
      <c r="AJ178" s="382" t="str">
        <f t="shared" si="64"/>
        <v>0</v>
      </c>
      <c r="AL178" s="407" t="s">
        <v>588</v>
      </c>
      <c r="AM178" s="749">
        <f t="shared" si="91"/>
        <v>0</v>
      </c>
      <c r="AN178" s="749">
        <f t="shared" si="68"/>
        <v>0</v>
      </c>
      <c r="AO178" s="749">
        <f t="shared" si="69"/>
        <v>0</v>
      </c>
      <c r="AP178" s="749">
        <f t="shared" si="70"/>
        <v>0</v>
      </c>
      <c r="AQ178" s="749">
        <f t="shared" si="71"/>
        <v>0</v>
      </c>
      <c r="AR178" s="749">
        <f t="shared" si="72"/>
        <v>0</v>
      </c>
      <c r="AS178" s="749">
        <f t="shared" si="73"/>
        <v>0</v>
      </c>
      <c r="AT178" s="749">
        <f t="shared" si="74"/>
        <v>0</v>
      </c>
      <c r="AU178" s="749">
        <f t="shared" si="75"/>
        <v>0</v>
      </c>
      <c r="AV178" s="749">
        <f t="shared" si="76"/>
        <v>0</v>
      </c>
      <c r="AW178" s="749">
        <f t="shared" si="77"/>
        <v>0</v>
      </c>
      <c r="AX178" s="749">
        <f t="shared" si="78"/>
        <v>0</v>
      </c>
      <c r="AY178" s="749">
        <f t="shared" si="79"/>
        <v>0</v>
      </c>
      <c r="AZ178" s="749">
        <f t="shared" si="80"/>
        <v>0</v>
      </c>
      <c r="BA178" s="749">
        <f t="shared" si="81"/>
        <v>0</v>
      </c>
      <c r="BB178" s="749">
        <f t="shared" si="82"/>
        <v>0</v>
      </c>
      <c r="BC178" s="749">
        <f t="shared" si="83"/>
        <v>0</v>
      </c>
      <c r="BD178" s="749">
        <f t="shared" si="84"/>
        <v>0</v>
      </c>
      <c r="BE178" s="749">
        <f t="shared" si="85"/>
        <v>0</v>
      </c>
      <c r="BF178" s="159">
        <f t="shared" si="86"/>
        <v>0</v>
      </c>
    </row>
    <row r="179" spans="1:58">
      <c r="A179" s="407" t="s">
        <v>241</v>
      </c>
      <c r="B179" s="268" t="str">
        <f t="shared" si="87"/>
        <v>0</v>
      </c>
      <c r="AG179" s="407" t="s">
        <v>574</v>
      </c>
      <c r="AH179" s="87">
        <f t="shared" si="62"/>
        <v>0</v>
      </c>
      <c r="AI179" s="87">
        <f t="shared" si="63"/>
        <v>0</v>
      </c>
      <c r="AJ179" s="331" t="str">
        <f t="shared" si="64"/>
        <v>0</v>
      </c>
      <c r="AL179" s="407" t="s">
        <v>589</v>
      </c>
      <c r="AM179" s="749">
        <f t="shared" si="91"/>
        <v>0</v>
      </c>
      <c r="AN179" s="749">
        <f t="shared" si="68"/>
        <v>0</v>
      </c>
      <c r="AO179" s="749">
        <f t="shared" si="69"/>
        <v>0</v>
      </c>
      <c r="AP179" s="749">
        <f t="shared" si="70"/>
        <v>0</v>
      </c>
      <c r="AQ179" s="749">
        <f t="shared" si="71"/>
        <v>0</v>
      </c>
      <c r="AR179" s="749">
        <f t="shared" si="72"/>
        <v>0</v>
      </c>
      <c r="AS179" s="749">
        <f t="shared" si="73"/>
        <v>0</v>
      </c>
      <c r="AT179" s="749">
        <f t="shared" si="74"/>
        <v>0</v>
      </c>
      <c r="AU179" s="749">
        <f t="shared" si="75"/>
        <v>0</v>
      </c>
      <c r="AV179" s="749">
        <f t="shared" si="76"/>
        <v>0</v>
      </c>
      <c r="AW179" s="749">
        <f t="shared" si="77"/>
        <v>0</v>
      </c>
      <c r="AX179" s="749">
        <f t="shared" si="78"/>
        <v>0</v>
      </c>
      <c r="AY179" s="749">
        <f t="shared" si="79"/>
        <v>0</v>
      </c>
      <c r="AZ179" s="749">
        <f t="shared" si="80"/>
        <v>0</v>
      </c>
      <c r="BA179" s="749">
        <f t="shared" si="81"/>
        <v>0</v>
      </c>
      <c r="BB179" s="749">
        <f t="shared" si="82"/>
        <v>0</v>
      </c>
      <c r="BC179" s="749">
        <f t="shared" si="83"/>
        <v>0</v>
      </c>
      <c r="BD179" s="749">
        <f t="shared" si="84"/>
        <v>0</v>
      </c>
      <c r="BE179" s="749">
        <f t="shared" si="85"/>
        <v>0</v>
      </c>
      <c r="BF179" s="159">
        <f t="shared" si="86"/>
        <v>0</v>
      </c>
    </row>
    <row r="180" spans="1:58">
      <c r="A180" s="407" t="s">
        <v>242</v>
      </c>
      <c r="B180" s="268" t="str">
        <f t="shared" si="87"/>
        <v>0</v>
      </c>
      <c r="AG180" s="407" t="s">
        <v>856</v>
      </c>
      <c r="AH180" s="87">
        <f t="shared" ref="AH180:AH187" si="92">SUMIF($D$7:$D$84,AG180,$H$7:$H$84)</f>
        <v>0</v>
      </c>
      <c r="AI180" s="87">
        <f t="shared" si="63"/>
        <v>0</v>
      </c>
      <c r="AJ180" s="87" t="str">
        <f t="shared" si="64"/>
        <v>0</v>
      </c>
      <c r="AL180" s="407" t="s">
        <v>590</v>
      </c>
      <c r="AM180" s="749">
        <f t="shared" si="91"/>
        <v>0</v>
      </c>
      <c r="AN180" s="749">
        <f t="shared" si="68"/>
        <v>0</v>
      </c>
      <c r="AO180" s="749">
        <f t="shared" si="69"/>
        <v>0</v>
      </c>
      <c r="AP180" s="749">
        <f t="shared" si="70"/>
        <v>0</v>
      </c>
      <c r="AQ180" s="749">
        <f t="shared" si="71"/>
        <v>0</v>
      </c>
      <c r="AR180" s="749">
        <f t="shared" si="72"/>
        <v>0</v>
      </c>
      <c r="AS180" s="749">
        <f t="shared" si="73"/>
        <v>0</v>
      </c>
      <c r="AT180" s="749">
        <f t="shared" si="74"/>
        <v>0</v>
      </c>
      <c r="AU180" s="749">
        <f t="shared" si="75"/>
        <v>0</v>
      </c>
      <c r="AV180" s="749">
        <f t="shared" si="76"/>
        <v>0</v>
      </c>
      <c r="AW180" s="749">
        <f t="shared" si="77"/>
        <v>0</v>
      </c>
      <c r="AX180" s="749">
        <f t="shared" si="78"/>
        <v>0</v>
      </c>
      <c r="AY180" s="749">
        <f t="shared" si="79"/>
        <v>0</v>
      </c>
      <c r="AZ180" s="749">
        <f t="shared" si="80"/>
        <v>0</v>
      </c>
      <c r="BA180" s="749">
        <f t="shared" si="81"/>
        <v>0</v>
      </c>
      <c r="BB180" s="749">
        <f t="shared" si="82"/>
        <v>0</v>
      </c>
      <c r="BC180" s="749">
        <f t="shared" si="83"/>
        <v>0</v>
      </c>
      <c r="BD180" s="749">
        <f t="shared" si="84"/>
        <v>0</v>
      </c>
      <c r="BE180" s="749">
        <f t="shared" si="85"/>
        <v>0</v>
      </c>
      <c r="BF180" s="159">
        <f t="shared" si="86"/>
        <v>0</v>
      </c>
    </row>
    <row r="181" spans="1:58">
      <c r="A181" s="407" t="s">
        <v>243</v>
      </c>
      <c r="B181" s="268" t="str">
        <f t="shared" si="87"/>
        <v>0</v>
      </c>
      <c r="AG181" s="407" t="s">
        <v>857</v>
      </c>
      <c r="AH181" s="87">
        <f t="shared" si="92"/>
        <v>0</v>
      </c>
      <c r="AI181" s="87">
        <f t="shared" ref="AI181:AI187" si="93">SUMIF($D$7:$D$84,AG181,$G$7:$G$84)</f>
        <v>0</v>
      </c>
      <c r="AJ181" s="87" t="str">
        <f t="shared" ref="AJ181:AJ188" si="94">IFERROR(AI181*100/AH181,"0")</f>
        <v>0</v>
      </c>
      <c r="AL181" s="407" t="s">
        <v>591</v>
      </c>
      <c r="AM181" s="749">
        <f t="shared" si="91"/>
        <v>0</v>
      </c>
      <c r="AN181" s="749">
        <f t="shared" si="68"/>
        <v>0</v>
      </c>
      <c r="AO181" s="749">
        <f t="shared" si="69"/>
        <v>0</v>
      </c>
      <c r="AP181" s="749">
        <f t="shared" si="70"/>
        <v>0</v>
      </c>
      <c r="AQ181" s="749">
        <f t="shared" si="71"/>
        <v>0</v>
      </c>
      <c r="AR181" s="749">
        <f t="shared" si="72"/>
        <v>0</v>
      </c>
      <c r="AS181" s="749">
        <f t="shared" si="73"/>
        <v>0</v>
      </c>
      <c r="AT181" s="749">
        <f t="shared" si="74"/>
        <v>0</v>
      </c>
      <c r="AU181" s="749">
        <f t="shared" si="75"/>
        <v>0</v>
      </c>
      <c r="AV181" s="749">
        <f t="shared" si="76"/>
        <v>0</v>
      </c>
      <c r="AW181" s="749">
        <f t="shared" si="77"/>
        <v>0</v>
      </c>
      <c r="AX181" s="749">
        <f t="shared" si="78"/>
        <v>0</v>
      </c>
      <c r="AY181" s="749">
        <f t="shared" si="79"/>
        <v>0</v>
      </c>
      <c r="AZ181" s="749">
        <f t="shared" si="80"/>
        <v>0</v>
      </c>
      <c r="BA181" s="749">
        <f t="shared" si="81"/>
        <v>0</v>
      </c>
      <c r="BB181" s="749">
        <f t="shared" si="82"/>
        <v>0</v>
      </c>
      <c r="BC181" s="749">
        <f t="shared" si="83"/>
        <v>0</v>
      </c>
      <c r="BD181" s="749">
        <f t="shared" si="84"/>
        <v>0</v>
      </c>
      <c r="BE181" s="749">
        <f t="shared" si="85"/>
        <v>0</v>
      </c>
      <c r="BF181" s="159">
        <f t="shared" si="86"/>
        <v>0</v>
      </c>
    </row>
    <row r="182" spans="1:58">
      <c r="A182" s="407" t="s">
        <v>244</v>
      </c>
      <c r="B182" s="268" t="str">
        <f t="shared" si="87"/>
        <v>0</v>
      </c>
      <c r="AG182" s="407" t="s">
        <v>273</v>
      </c>
      <c r="AH182" s="749">
        <f t="shared" si="92"/>
        <v>0</v>
      </c>
      <c r="AI182" s="749">
        <f t="shared" si="93"/>
        <v>0</v>
      </c>
      <c r="AJ182" s="382" t="str">
        <f t="shared" si="94"/>
        <v>0</v>
      </c>
      <c r="AL182" s="407" t="s">
        <v>592</v>
      </c>
      <c r="AM182" s="749">
        <f t="shared" si="91"/>
        <v>0</v>
      </c>
      <c r="AN182" s="749">
        <f t="shared" si="68"/>
        <v>0</v>
      </c>
      <c r="AO182" s="749">
        <f t="shared" si="69"/>
        <v>0</v>
      </c>
      <c r="AP182" s="749">
        <f t="shared" si="70"/>
        <v>0</v>
      </c>
      <c r="AQ182" s="749">
        <f t="shared" si="71"/>
        <v>0</v>
      </c>
      <c r="AR182" s="749">
        <f t="shared" si="72"/>
        <v>0</v>
      </c>
      <c r="AS182" s="749">
        <f t="shared" si="73"/>
        <v>0</v>
      </c>
      <c r="AT182" s="749">
        <f t="shared" si="74"/>
        <v>0</v>
      </c>
      <c r="AU182" s="749">
        <f t="shared" si="75"/>
        <v>0</v>
      </c>
      <c r="AV182" s="749">
        <f t="shared" si="76"/>
        <v>0</v>
      </c>
      <c r="AW182" s="749">
        <f t="shared" si="77"/>
        <v>0</v>
      </c>
      <c r="AX182" s="749">
        <f t="shared" si="78"/>
        <v>0</v>
      </c>
      <c r="AY182" s="749">
        <f t="shared" si="79"/>
        <v>0</v>
      </c>
      <c r="AZ182" s="749">
        <f t="shared" si="80"/>
        <v>0</v>
      </c>
      <c r="BA182" s="749">
        <f t="shared" si="81"/>
        <v>0</v>
      </c>
      <c r="BB182" s="749">
        <f t="shared" si="82"/>
        <v>0</v>
      </c>
      <c r="BC182" s="749">
        <f t="shared" si="83"/>
        <v>0</v>
      </c>
      <c r="BD182" s="749">
        <f t="shared" si="84"/>
        <v>0</v>
      </c>
      <c r="BE182" s="749">
        <f t="shared" si="85"/>
        <v>0</v>
      </c>
      <c r="BF182" s="159">
        <f t="shared" si="86"/>
        <v>0</v>
      </c>
    </row>
    <row r="183" spans="1:58">
      <c r="A183" s="407" t="s">
        <v>245</v>
      </c>
      <c r="B183" s="268" t="str">
        <f t="shared" si="87"/>
        <v>0</v>
      </c>
      <c r="AG183" s="407" t="s">
        <v>274</v>
      </c>
      <c r="AH183" s="749">
        <f t="shared" si="92"/>
        <v>0</v>
      </c>
      <c r="AI183" s="749">
        <f t="shared" si="93"/>
        <v>0</v>
      </c>
      <c r="AJ183" s="382" t="str">
        <f t="shared" si="94"/>
        <v>0</v>
      </c>
      <c r="AL183" s="407" t="s">
        <v>593</v>
      </c>
      <c r="AM183" s="749">
        <f t="shared" si="91"/>
        <v>0</v>
      </c>
      <c r="AN183" s="749">
        <f t="shared" si="68"/>
        <v>0</v>
      </c>
      <c r="AO183" s="749">
        <f t="shared" si="69"/>
        <v>0</v>
      </c>
      <c r="AP183" s="749">
        <f t="shared" si="70"/>
        <v>0</v>
      </c>
      <c r="AQ183" s="749">
        <f t="shared" si="71"/>
        <v>0</v>
      </c>
      <c r="AR183" s="749">
        <f t="shared" si="72"/>
        <v>0</v>
      </c>
      <c r="AS183" s="749">
        <f t="shared" si="73"/>
        <v>0</v>
      </c>
      <c r="AT183" s="749">
        <f t="shared" si="74"/>
        <v>0</v>
      </c>
      <c r="AU183" s="749">
        <f t="shared" si="75"/>
        <v>0</v>
      </c>
      <c r="AV183" s="749">
        <f t="shared" si="76"/>
        <v>0</v>
      </c>
      <c r="AW183" s="749">
        <f t="shared" si="77"/>
        <v>0</v>
      </c>
      <c r="AX183" s="749">
        <f t="shared" si="78"/>
        <v>0</v>
      </c>
      <c r="AY183" s="749">
        <f t="shared" si="79"/>
        <v>0</v>
      </c>
      <c r="AZ183" s="749">
        <f t="shared" si="80"/>
        <v>0</v>
      </c>
      <c r="BA183" s="749">
        <f t="shared" si="81"/>
        <v>0</v>
      </c>
      <c r="BB183" s="749">
        <f t="shared" si="82"/>
        <v>0</v>
      </c>
      <c r="BC183" s="749">
        <f t="shared" si="83"/>
        <v>0</v>
      </c>
      <c r="BD183" s="749">
        <f t="shared" si="84"/>
        <v>0</v>
      </c>
      <c r="BE183" s="749">
        <f t="shared" si="85"/>
        <v>0</v>
      </c>
      <c r="BF183" s="159">
        <f t="shared" si="86"/>
        <v>0</v>
      </c>
    </row>
    <row r="184" spans="1:58">
      <c r="A184" s="407" t="s">
        <v>246</v>
      </c>
      <c r="B184" s="268" t="str">
        <f t="shared" si="87"/>
        <v>0</v>
      </c>
      <c r="AG184" s="407" t="s">
        <v>275</v>
      </c>
      <c r="AH184" s="749">
        <f t="shared" si="92"/>
        <v>0</v>
      </c>
      <c r="AI184" s="749">
        <f t="shared" si="93"/>
        <v>0</v>
      </c>
      <c r="AJ184" s="382" t="str">
        <f t="shared" si="94"/>
        <v>0</v>
      </c>
      <c r="AL184" s="407" t="s">
        <v>594</v>
      </c>
      <c r="AM184" s="749">
        <f t="shared" si="91"/>
        <v>0</v>
      </c>
      <c r="AN184" s="749">
        <f t="shared" si="68"/>
        <v>0</v>
      </c>
      <c r="AO184" s="749">
        <f t="shared" si="69"/>
        <v>0</v>
      </c>
      <c r="AP184" s="749">
        <f t="shared" si="70"/>
        <v>0</v>
      </c>
      <c r="AQ184" s="749">
        <f t="shared" si="71"/>
        <v>0</v>
      </c>
      <c r="AR184" s="749">
        <f t="shared" si="72"/>
        <v>0</v>
      </c>
      <c r="AS184" s="749">
        <f t="shared" si="73"/>
        <v>0</v>
      </c>
      <c r="AT184" s="749">
        <f t="shared" si="74"/>
        <v>0</v>
      </c>
      <c r="AU184" s="749">
        <f t="shared" si="75"/>
        <v>0</v>
      </c>
      <c r="AV184" s="749">
        <f t="shared" si="76"/>
        <v>0</v>
      </c>
      <c r="AW184" s="749">
        <f t="shared" si="77"/>
        <v>0</v>
      </c>
      <c r="AX184" s="749">
        <f t="shared" si="78"/>
        <v>0</v>
      </c>
      <c r="AY184" s="749">
        <f t="shared" si="79"/>
        <v>0</v>
      </c>
      <c r="AZ184" s="749">
        <f t="shared" si="80"/>
        <v>0</v>
      </c>
      <c r="BA184" s="749">
        <f t="shared" si="81"/>
        <v>0</v>
      </c>
      <c r="BB184" s="749">
        <f t="shared" si="82"/>
        <v>0</v>
      </c>
      <c r="BC184" s="749">
        <f t="shared" si="83"/>
        <v>0</v>
      </c>
      <c r="BD184" s="749">
        <f t="shared" si="84"/>
        <v>0</v>
      </c>
      <c r="BE184" s="749">
        <f t="shared" si="85"/>
        <v>0</v>
      </c>
      <c r="BF184" s="159">
        <f t="shared" si="86"/>
        <v>0</v>
      </c>
    </row>
    <row r="185" spans="1:58">
      <c r="A185" s="407" t="s">
        <v>247</v>
      </c>
      <c r="B185" s="268" t="str">
        <f t="shared" si="87"/>
        <v>0</v>
      </c>
      <c r="AG185" s="407" t="s">
        <v>276</v>
      </c>
      <c r="AH185" s="749">
        <f t="shared" si="92"/>
        <v>0</v>
      </c>
      <c r="AI185" s="749">
        <f t="shared" si="93"/>
        <v>0</v>
      </c>
      <c r="AJ185" s="382" t="str">
        <f t="shared" si="94"/>
        <v>0</v>
      </c>
      <c r="AL185" s="407" t="s">
        <v>595</v>
      </c>
      <c r="AM185" s="749">
        <f>SUMIF($D$7:$D$84,AL185,$J$7:$J$84)</f>
        <v>0</v>
      </c>
      <c r="AN185" s="749">
        <f t="shared" si="68"/>
        <v>0</v>
      </c>
      <c r="AO185" s="749">
        <f t="shared" si="69"/>
        <v>0</v>
      </c>
      <c r="AP185" s="749">
        <f t="shared" si="70"/>
        <v>0</v>
      </c>
      <c r="AQ185" s="749">
        <f t="shared" si="71"/>
        <v>0</v>
      </c>
      <c r="AR185" s="749">
        <f t="shared" si="72"/>
        <v>0</v>
      </c>
      <c r="AS185" s="749">
        <f t="shared" si="73"/>
        <v>0</v>
      </c>
      <c r="AT185" s="749">
        <f t="shared" si="74"/>
        <v>0</v>
      </c>
      <c r="AU185" s="749">
        <f t="shared" si="75"/>
        <v>0</v>
      </c>
      <c r="AV185" s="749">
        <f t="shared" si="76"/>
        <v>0</v>
      </c>
      <c r="AW185" s="749">
        <f t="shared" si="77"/>
        <v>0</v>
      </c>
      <c r="AX185" s="749">
        <f t="shared" si="78"/>
        <v>0</v>
      </c>
      <c r="AY185" s="749">
        <f t="shared" si="79"/>
        <v>0</v>
      </c>
      <c r="AZ185" s="749">
        <f t="shared" si="80"/>
        <v>0</v>
      </c>
      <c r="BA185" s="749">
        <f t="shared" si="81"/>
        <v>0</v>
      </c>
      <c r="BB185" s="749">
        <f t="shared" si="82"/>
        <v>0</v>
      </c>
      <c r="BC185" s="749">
        <f t="shared" si="83"/>
        <v>0</v>
      </c>
      <c r="BD185" s="749">
        <f t="shared" si="84"/>
        <v>0</v>
      </c>
      <c r="BE185" s="749">
        <f t="shared" si="85"/>
        <v>0</v>
      </c>
      <c r="BF185" s="159">
        <f t="shared" si="86"/>
        <v>0</v>
      </c>
    </row>
    <row r="186" spans="1:58">
      <c r="A186" s="407" t="s">
        <v>248</v>
      </c>
      <c r="B186" s="268" t="str">
        <f t="shared" si="87"/>
        <v>0</v>
      </c>
      <c r="AG186" s="407" t="s">
        <v>277</v>
      </c>
      <c r="AH186" s="749">
        <f t="shared" si="92"/>
        <v>0</v>
      </c>
      <c r="AI186" s="749">
        <f t="shared" si="93"/>
        <v>0</v>
      </c>
      <c r="AJ186" s="382" t="str">
        <f t="shared" si="94"/>
        <v>0</v>
      </c>
      <c r="AL186" s="288" t="s">
        <v>835</v>
      </c>
      <c r="AM186" s="87">
        <f>SUMIF($D$7:$D$84,AL186,$J$7:$J$84)</f>
        <v>0</v>
      </c>
      <c r="AN186" s="87">
        <f t="shared" si="68"/>
        <v>0</v>
      </c>
      <c r="AO186" s="87">
        <f t="shared" si="69"/>
        <v>0</v>
      </c>
      <c r="AP186" s="87">
        <f t="shared" si="70"/>
        <v>0</v>
      </c>
      <c r="AQ186" s="87">
        <f t="shared" si="71"/>
        <v>0</v>
      </c>
      <c r="AR186" s="87">
        <f t="shared" si="72"/>
        <v>0</v>
      </c>
      <c r="AS186" s="87">
        <f t="shared" si="73"/>
        <v>0</v>
      </c>
      <c r="AT186" s="87">
        <f t="shared" si="74"/>
        <v>0</v>
      </c>
      <c r="AU186" s="87">
        <f t="shared" si="75"/>
        <v>0</v>
      </c>
      <c r="AV186" s="87">
        <f t="shared" si="76"/>
        <v>0</v>
      </c>
      <c r="AW186" s="87">
        <f t="shared" si="77"/>
        <v>0</v>
      </c>
      <c r="AX186" s="87">
        <f t="shared" si="78"/>
        <v>0</v>
      </c>
      <c r="AY186" s="87">
        <f t="shared" si="79"/>
        <v>0</v>
      </c>
      <c r="AZ186" s="87">
        <f t="shared" si="80"/>
        <v>0</v>
      </c>
      <c r="BA186" s="87">
        <f t="shared" si="81"/>
        <v>0</v>
      </c>
      <c r="BB186" s="87">
        <f t="shared" si="82"/>
        <v>0</v>
      </c>
      <c r="BC186" s="87">
        <f t="shared" si="83"/>
        <v>0</v>
      </c>
      <c r="BD186" s="87">
        <f t="shared" si="84"/>
        <v>0</v>
      </c>
      <c r="BE186" s="87">
        <f t="shared" si="85"/>
        <v>0</v>
      </c>
      <c r="BF186" s="87">
        <f t="shared" si="86"/>
        <v>0</v>
      </c>
    </row>
    <row r="187" spans="1:58">
      <c r="A187" s="407" t="s">
        <v>249</v>
      </c>
      <c r="B187" s="268" t="str">
        <f t="shared" si="87"/>
        <v>0</v>
      </c>
      <c r="AG187" s="407" t="s">
        <v>297</v>
      </c>
      <c r="AH187" s="749">
        <f t="shared" si="92"/>
        <v>0</v>
      </c>
      <c r="AI187" s="749">
        <f t="shared" si="93"/>
        <v>0</v>
      </c>
      <c r="AJ187" s="382" t="str">
        <f t="shared" si="94"/>
        <v>0</v>
      </c>
      <c r="AL187" s="288" t="s">
        <v>856</v>
      </c>
      <c r="AM187" s="87">
        <f>SUMIF($D$7:$D$84,AL187,$J$7:$J$84)</f>
        <v>0</v>
      </c>
      <c r="AN187" s="87">
        <f t="shared" si="68"/>
        <v>0</v>
      </c>
      <c r="AO187" s="87">
        <f t="shared" si="69"/>
        <v>0</v>
      </c>
      <c r="AP187" s="87">
        <f t="shared" si="70"/>
        <v>0</v>
      </c>
      <c r="AQ187" s="87">
        <f t="shared" si="71"/>
        <v>0</v>
      </c>
      <c r="AR187" s="87">
        <f t="shared" si="72"/>
        <v>0</v>
      </c>
      <c r="AS187" s="87">
        <f t="shared" si="73"/>
        <v>0</v>
      </c>
      <c r="AT187" s="87">
        <f t="shared" si="74"/>
        <v>0</v>
      </c>
      <c r="AU187" s="87">
        <f t="shared" si="75"/>
        <v>0</v>
      </c>
      <c r="AV187" s="87">
        <f t="shared" si="76"/>
        <v>0</v>
      </c>
      <c r="AW187" s="87">
        <f t="shared" si="77"/>
        <v>0</v>
      </c>
      <c r="AX187" s="87">
        <f t="shared" si="78"/>
        <v>0</v>
      </c>
      <c r="AY187" s="87">
        <f t="shared" si="79"/>
        <v>0</v>
      </c>
      <c r="AZ187" s="87">
        <f t="shared" si="80"/>
        <v>0</v>
      </c>
      <c r="BA187" s="87">
        <f t="shared" si="81"/>
        <v>0</v>
      </c>
      <c r="BB187" s="87">
        <f t="shared" si="82"/>
        <v>0</v>
      </c>
      <c r="BC187" s="87">
        <f t="shared" si="83"/>
        <v>0</v>
      </c>
      <c r="BD187" s="87">
        <f t="shared" si="84"/>
        <v>0</v>
      </c>
      <c r="BE187" s="87">
        <f t="shared" si="85"/>
        <v>0</v>
      </c>
      <c r="BF187" s="87">
        <f t="shared" si="86"/>
        <v>0</v>
      </c>
    </row>
    <row r="188" spans="1:58">
      <c r="A188" s="407" t="s">
        <v>250</v>
      </c>
      <c r="B188" s="268" t="str">
        <f t="shared" si="87"/>
        <v>0</v>
      </c>
      <c r="AG188" s="749" t="s">
        <v>197</v>
      </c>
      <c r="AH188" s="749">
        <f>SUM(AH8:AH181)</f>
        <v>548</v>
      </c>
      <c r="AI188" s="749">
        <f>SUM(AI8:AI181)</f>
        <v>15</v>
      </c>
      <c r="AJ188" s="289">
        <f t="shared" si="94"/>
        <v>2.7372262773722627</v>
      </c>
      <c r="AL188" s="288" t="s">
        <v>857</v>
      </c>
      <c r="AM188" s="87">
        <f>SUMIF($D$7:$D$84,AL188,$J$7:$J$84)</f>
        <v>0</v>
      </c>
      <c r="AN188" s="87">
        <f t="shared" si="68"/>
        <v>0</v>
      </c>
      <c r="AO188" s="87">
        <f t="shared" si="69"/>
        <v>0</v>
      </c>
      <c r="AP188" s="87">
        <f t="shared" si="70"/>
        <v>0</v>
      </c>
      <c r="AQ188" s="87">
        <f t="shared" si="71"/>
        <v>0</v>
      </c>
      <c r="AR188" s="87">
        <f t="shared" si="72"/>
        <v>0</v>
      </c>
      <c r="AS188" s="87">
        <f t="shared" si="73"/>
        <v>0</v>
      </c>
      <c r="AT188" s="87">
        <f t="shared" si="74"/>
        <v>0</v>
      </c>
      <c r="AU188" s="87">
        <f t="shared" si="75"/>
        <v>0</v>
      </c>
      <c r="AV188" s="87">
        <f t="shared" si="76"/>
        <v>0</v>
      </c>
      <c r="AW188" s="87">
        <f t="shared" si="77"/>
        <v>0</v>
      </c>
      <c r="AX188" s="87">
        <f t="shared" si="78"/>
        <v>0</v>
      </c>
      <c r="AY188" s="87">
        <f t="shared" si="79"/>
        <v>0</v>
      </c>
      <c r="AZ188" s="87">
        <f t="shared" si="80"/>
        <v>0</v>
      </c>
      <c r="BA188" s="87">
        <f t="shared" si="81"/>
        <v>0</v>
      </c>
      <c r="BB188" s="87">
        <f t="shared" si="82"/>
        <v>0</v>
      </c>
      <c r="BC188" s="87">
        <f t="shared" si="83"/>
        <v>0</v>
      </c>
      <c r="BD188" s="87">
        <f t="shared" si="84"/>
        <v>0</v>
      </c>
      <c r="BE188" s="87">
        <f t="shared" si="85"/>
        <v>0</v>
      </c>
      <c r="BF188" s="87">
        <f t="shared" si="86"/>
        <v>0</v>
      </c>
    </row>
    <row r="189" spans="1:58">
      <c r="A189" s="407" t="s">
        <v>251</v>
      </c>
      <c r="B189" s="268" t="str">
        <f t="shared" si="87"/>
        <v>0</v>
      </c>
      <c r="AG189" s="9"/>
      <c r="AL189" s="159" t="s">
        <v>197</v>
      </c>
      <c r="AM189" s="749">
        <f t="shared" ref="AM189:BF189" si="95">SUM(AM9:AM188)</f>
        <v>0</v>
      </c>
      <c r="AN189" s="749">
        <f t="shared" si="95"/>
        <v>1</v>
      </c>
      <c r="AO189" s="749">
        <f t="shared" si="95"/>
        <v>1</v>
      </c>
      <c r="AP189" s="749">
        <f t="shared" si="95"/>
        <v>0</v>
      </c>
      <c r="AQ189" s="749">
        <f t="shared" si="95"/>
        <v>0</v>
      </c>
      <c r="AR189" s="749">
        <f t="shared" si="95"/>
        <v>0</v>
      </c>
      <c r="AS189" s="749">
        <f t="shared" si="95"/>
        <v>0</v>
      </c>
      <c r="AT189" s="749">
        <f t="shared" si="95"/>
        <v>0</v>
      </c>
      <c r="AU189" s="749">
        <f t="shared" si="95"/>
        <v>6</v>
      </c>
      <c r="AV189" s="749">
        <f t="shared" si="95"/>
        <v>0</v>
      </c>
      <c r="AW189" s="749">
        <f t="shared" si="95"/>
        <v>6</v>
      </c>
      <c r="AX189" s="749">
        <f t="shared" si="95"/>
        <v>0</v>
      </c>
      <c r="AY189" s="749">
        <f t="shared" si="95"/>
        <v>0</v>
      </c>
      <c r="AZ189" s="749">
        <f t="shared" si="95"/>
        <v>1</v>
      </c>
      <c r="BA189" s="749">
        <f t="shared" si="95"/>
        <v>0</v>
      </c>
      <c r="BB189" s="749">
        <f t="shared" si="95"/>
        <v>0</v>
      </c>
      <c r="BC189" s="749">
        <f t="shared" si="95"/>
        <v>0</v>
      </c>
      <c r="BD189" s="749">
        <f t="shared" si="95"/>
        <v>0</v>
      </c>
      <c r="BE189" s="749">
        <f t="shared" si="95"/>
        <v>1</v>
      </c>
      <c r="BF189" s="749">
        <f t="shared" si="95"/>
        <v>16</v>
      </c>
    </row>
    <row r="190" spans="1:58">
      <c r="A190" s="407" t="s">
        <v>252</v>
      </c>
      <c r="B190" s="268" t="str">
        <f t="shared" si="87"/>
        <v>0</v>
      </c>
    </row>
    <row r="191" spans="1:58">
      <c r="A191" s="407" t="s">
        <v>253</v>
      </c>
      <c r="B191" s="268" t="str">
        <f t="shared" si="87"/>
        <v>0</v>
      </c>
    </row>
    <row r="192" spans="1:58">
      <c r="A192" s="407" t="s">
        <v>254</v>
      </c>
      <c r="B192" s="268" t="str">
        <f t="shared" si="87"/>
        <v>0</v>
      </c>
    </row>
    <row r="193" spans="1:2">
      <c r="A193" s="407" t="s">
        <v>255</v>
      </c>
      <c r="B193" s="268" t="str">
        <f t="shared" si="87"/>
        <v>0</v>
      </c>
    </row>
    <row r="194" spans="1:2">
      <c r="A194" s="407" t="s">
        <v>256</v>
      </c>
      <c r="B194" s="268" t="str">
        <f t="shared" si="87"/>
        <v>0</v>
      </c>
    </row>
    <row r="195" spans="1:2">
      <c r="A195" s="407" t="s">
        <v>257</v>
      </c>
      <c r="B195" s="268" t="str">
        <f t="shared" si="87"/>
        <v>0</v>
      </c>
    </row>
    <row r="196" spans="1:2">
      <c r="A196" s="407" t="s">
        <v>258</v>
      </c>
      <c r="B196" s="268" t="str">
        <f t="shared" si="87"/>
        <v>0</v>
      </c>
    </row>
    <row r="197" spans="1:2">
      <c r="A197" s="407" t="s">
        <v>259</v>
      </c>
      <c r="B197" s="268" t="str">
        <f t="shared" ref="B197:B228" si="96">IFERROR(VLOOKUP(A197,$AG$8:$AJ$187,4,0),"")</f>
        <v>0</v>
      </c>
    </row>
    <row r="198" spans="1:2">
      <c r="A198" s="407" t="s">
        <v>260</v>
      </c>
      <c r="B198" s="268" t="str">
        <f t="shared" si="96"/>
        <v>0</v>
      </c>
    </row>
    <row r="199" spans="1:2">
      <c r="A199" s="407" t="s">
        <v>261</v>
      </c>
      <c r="B199" s="268" t="str">
        <f t="shared" si="96"/>
        <v>0</v>
      </c>
    </row>
    <row r="200" spans="1:2">
      <c r="A200" s="407" t="s">
        <v>262</v>
      </c>
      <c r="B200" s="268" t="str">
        <f t="shared" si="96"/>
        <v>0</v>
      </c>
    </row>
    <row r="201" spans="1:2">
      <c r="A201" s="407" t="s">
        <v>263</v>
      </c>
      <c r="B201" s="268" t="str">
        <f t="shared" si="96"/>
        <v>0</v>
      </c>
    </row>
    <row r="202" spans="1:2">
      <c r="A202" s="407" t="s">
        <v>264</v>
      </c>
      <c r="B202" s="268" t="str">
        <f t="shared" si="96"/>
        <v>0</v>
      </c>
    </row>
    <row r="203" spans="1:2">
      <c r="A203" s="407" t="s">
        <v>265</v>
      </c>
      <c r="B203" s="268" t="str">
        <f t="shared" si="96"/>
        <v>0</v>
      </c>
    </row>
    <row r="204" spans="1:2">
      <c r="A204" s="407" t="s">
        <v>266</v>
      </c>
      <c r="B204" s="268" t="str">
        <f t="shared" si="96"/>
        <v>0</v>
      </c>
    </row>
    <row r="205" spans="1:2">
      <c r="A205" s="407" t="s">
        <v>267</v>
      </c>
      <c r="B205" s="268" t="str">
        <f t="shared" si="96"/>
        <v>0</v>
      </c>
    </row>
    <row r="206" spans="1:2">
      <c r="A206" s="407" t="s">
        <v>268</v>
      </c>
      <c r="B206" s="268" t="str">
        <f t="shared" si="96"/>
        <v>0</v>
      </c>
    </row>
    <row r="207" spans="1:2">
      <c r="A207" s="407" t="s">
        <v>269</v>
      </c>
      <c r="B207" s="268" t="str">
        <f t="shared" si="96"/>
        <v>0</v>
      </c>
    </row>
    <row r="208" spans="1:2">
      <c r="A208" s="407" t="s">
        <v>270</v>
      </c>
      <c r="B208" s="268" t="str">
        <f t="shared" si="96"/>
        <v>0</v>
      </c>
    </row>
    <row r="209" spans="1:2">
      <c r="A209" s="407" t="s">
        <v>271</v>
      </c>
      <c r="B209" s="268" t="str">
        <f t="shared" si="96"/>
        <v>0</v>
      </c>
    </row>
    <row r="210" spans="1:2">
      <c r="A210" s="407" t="s">
        <v>310</v>
      </c>
      <c r="B210" s="268" t="str">
        <f t="shared" si="96"/>
        <v>0</v>
      </c>
    </row>
    <row r="211" spans="1:2">
      <c r="A211" s="407" t="s">
        <v>309</v>
      </c>
      <c r="B211" s="268" t="str">
        <f t="shared" si="96"/>
        <v>0</v>
      </c>
    </row>
    <row r="212" spans="1:2">
      <c r="A212" s="407" t="s">
        <v>288</v>
      </c>
      <c r="B212" s="268" t="str">
        <f t="shared" si="96"/>
        <v>0</v>
      </c>
    </row>
    <row r="213" spans="1:2">
      <c r="A213" s="407" t="s">
        <v>124</v>
      </c>
      <c r="B213" s="268" t="str">
        <f t="shared" si="96"/>
        <v>0</v>
      </c>
    </row>
    <row r="214" spans="1:2">
      <c r="A214" s="407" t="s">
        <v>289</v>
      </c>
      <c r="B214" s="268" t="str">
        <f t="shared" si="96"/>
        <v>0</v>
      </c>
    </row>
    <row r="215" spans="1:2">
      <c r="A215" s="407" t="s">
        <v>125</v>
      </c>
      <c r="B215" s="268" t="str">
        <f t="shared" si="96"/>
        <v>0</v>
      </c>
    </row>
    <row r="216" spans="1:2">
      <c r="A216" s="407" t="s">
        <v>126</v>
      </c>
      <c r="B216" s="268" t="str">
        <f t="shared" si="96"/>
        <v>0</v>
      </c>
    </row>
    <row r="217" spans="1:2">
      <c r="A217" s="407" t="s">
        <v>127</v>
      </c>
      <c r="B217" s="268" t="str">
        <f t="shared" si="96"/>
        <v>0</v>
      </c>
    </row>
    <row r="218" spans="1:2">
      <c r="A218" s="407" t="s">
        <v>128</v>
      </c>
      <c r="B218" s="268" t="str">
        <f t="shared" si="96"/>
        <v>0</v>
      </c>
    </row>
    <row r="219" spans="1:2">
      <c r="A219" s="407" t="s">
        <v>129</v>
      </c>
      <c r="B219" s="268" t="str">
        <f t="shared" si="96"/>
        <v>0</v>
      </c>
    </row>
    <row r="220" spans="1:2">
      <c r="A220" s="407" t="s">
        <v>291</v>
      </c>
      <c r="B220" s="268" t="str">
        <f t="shared" si="96"/>
        <v>0</v>
      </c>
    </row>
    <row r="221" spans="1:2">
      <c r="A221" s="407" t="s">
        <v>131</v>
      </c>
      <c r="B221" s="268" t="str">
        <f t="shared" si="96"/>
        <v>0</v>
      </c>
    </row>
    <row r="222" spans="1:2">
      <c r="A222" s="407" t="s">
        <v>132</v>
      </c>
      <c r="B222" s="268" t="str">
        <f t="shared" si="96"/>
        <v>0</v>
      </c>
    </row>
    <row r="223" spans="1:2">
      <c r="A223" s="407" t="s">
        <v>313</v>
      </c>
      <c r="B223" s="268" t="str">
        <f t="shared" si="96"/>
        <v>0</v>
      </c>
    </row>
    <row r="224" spans="1:2">
      <c r="A224" s="787" t="s">
        <v>133</v>
      </c>
      <c r="B224" s="268" t="str">
        <f t="shared" si="96"/>
        <v>0</v>
      </c>
    </row>
    <row r="225" spans="1:2">
      <c r="A225" s="787" t="s">
        <v>292</v>
      </c>
      <c r="B225" s="268" t="str">
        <f t="shared" si="96"/>
        <v>0</v>
      </c>
    </row>
    <row r="226" spans="1:2">
      <c r="A226" s="787" t="s">
        <v>134</v>
      </c>
      <c r="B226" s="268" t="str">
        <f t="shared" si="96"/>
        <v>0</v>
      </c>
    </row>
    <row r="227" spans="1:2">
      <c r="A227" s="787" t="s">
        <v>135</v>
      </c>
      <c r="B227" s="268" t="str">
        <f t="shared" si="96"/>
        <v>0</v>
      </c>
    </row>
    <row r="228" spans="1:2">
      <c r="A228" s="787" t="s">
        <v>136</v>
      </c>
      <c r="B228" s="268" t="str">
        <f t="shared" si="96"/>
        <v>0</v>
      </c>
    </row>
    <row r="229" spans="1:2">
      <c r="A229" s="787" t="s">
        <v>146</v>
      </c>
      <c r="B229" s="268" t="str">
        <f t="shared" ref="B229:B260" si="97">IFERROR(VLOOKUP(A229,$AG$8:$AJ$187,4,0),"")</f>
        <v>0</v>
      </c>
    </row>
    <row r="230" spans="1:2">
      <c r="A230" s="787" t="s">
        <v>1263</v>
      </c>
      <c r="B230" s="268" t="str">
        <f t="shared" si="97"/>
        <v>0</v>
      </c>
    </row>
    <row r="231" spans="1:2">
      <c r="A231" s="787" t="s">
        <v>314</v>
      </c>
      <c r="B231" s="268" t="str">
        <f t="shared" si="97"/>
        <v>0</v>
      </c>
    </row>
    <row r="232" spans="1:2">
      <c r="A232" s="787" t="s">
        <v>138</v>
      </c>
      <c r="B232" s="268" t="str">
        <f t="shared" si="97"/>
        <v>0</v>
      </c>
    </row>
    <row r="233" spans="1:2">
      <c r="A233" s="787" t="s">
        <v>293</v>
      </c>
      <c r="B233" s="268" t="str">
        <f t="shared" si="97"/>
        <v>0</v>
      </c>
    </row>
    <row r="234" spans="1:2">
      <c r="A234" s="787" t="s">
        <v>139</v>
      </c>
      <c r="B234" s="268" t="str">
        <f t="shared" si="97"/>
        <v>0</v>
      </c>
    </row>
    <row r="235" spans="1:2">
      <c r="A235" s="787" t="s">
        <v>140</v>
      </c>
      <c r="B235" s="268" t="str">
        <f t="shared" si="97"/>
        <v>0</v>
      </c>
    </row>
    <row r="236" spans="1:2">
      <c r="A236" s="787" t="s">
        <v>141</v>
      </c>
      <c r="B236" s="268" t="str">
        <f t="shared" si="97"/>
        <v>0</v>
      </c>
    </row>
    <row r="237" spans="1:2">
      <c r="A237" s="787" t="s">
        <v>142</v>
      </c>
      <c r="B237" s="268" t="str">
        <f t="shared" si="97"/>
        <v>0</v>
      </c>
    </row>
    <row r="238" spans="1:2">
      <c r="A238" s="787" t="s">
        <v>315</v>
      </c>
      <c r="B238" s="268" t="str">
        <f t="shared" si="97"/>
        <v>0</v>
      </c>
    </row>
    <row r="239" spans="1:2">
      <c r="A239" s="787" t="s">
        <v>316</v>
      </c>
      <c r="B239" s="268" t="str">
        <f t="shared" si="97"/>
        <v>0</v>
      </c>
    </row>
    <row r="240" spans="1:2">
      <c r="A240" s="787" t="s">
        <v>148</v>
      </c>
      <c r="B240" s="268" t="str">
        <f t="shared" si="97"/>
        <v>0</v>
      </c>
    </row>
    <row r="241" spans="1:7">
      <c r="A241" s="787" t="s">
        <v>145</v>
      </c>
      <c r="B241" s="268" t="str">
        <f t="shared" si="97"/>
        <v>0</v>
      </c>
    </row>
    <row r="242" spans="1:7">
      <c r="A242" s="787" t="s">
        <v>295</v>
      </c>
      <c r="B242" s="268" t="str">
        <f t="shared" si="97"/>
        <v>0</v>
      </c>
    </row>
    <row r="243" spans="1:7">
      <c r="A243" s="787" t="s">
        <v>296</v>
      </c>
      <c r="B243" s="268" t="str">
        <f t="shared" si="97"/>
        <v>0</v>
      </c>
    </row>
    <row r="244" spans="1:7">
      <c r="A244" s="787" t="s">
        <v>298</v>
      </c>
      <c r="B244" s="268" t="str">
        <f t="shared" si="97"/>
        <v>0</v>
      </c>
    </row>
    <row r="245" spans="1:7">
      <c r="A245" s="787" t="s">
        <v>1347</v>
      </c>
      <c r="B245" s="268" t="str">
        <f t="shared" si="97"/>
        <v>0</v>
      </c>
      <c r="C245" s="330"/>
      <c r="F245" s="16"/>
      <c r="G245" s="19"/>
    </row>
    <row r="246" spans="1:7">
      <c r="A246" s="787" t="s">
        <v>587</v>
      </c>
      <c r="B246" s="268" t="str">
        <f t="shared" si="97"/>
        <v>0</v>
      </c>
      <c r="C246" s="330"/>
      <c r="F246" s="16"/>
      <c r="G246" s="19"/>
    </row>
    <row r="247" spans="1:7">
      <c r="A247" s="787" t="s">
        <v>588</v>
      </c>
      <c r="B247" s="268" t="str">
        <f t="shared" si="97"/>
        <v>0</v>
      </c>
    </row>
    <row r="248" spans="1:7">
      <c r="A248" s="787" t="s">
        <v>589</v>
      </c>
      <c r="B248" s="268" t="str">
        <f t="shared" si="97"/>
        <v>0</v>
      </c>
    </row>
    <row r="249" spans="1:7">
      <c r="A249" s="787" t="s">
        <v>590</v>
      </c>
      <c r="B249" s="268" t="str">
        <f t="shared" si="97"/>
        <v>0</v>
      </c>
    </row>
    <row r="250" spans="1:7">
      <c r="A250" s="787" t="s">
        <v>592</v>
      </c>
      <c r="B250" s="268" t="str">
        <f t="shared" si="97"/>
        <v>0</v>
      </c>
    </row>
    <row r="251" spans="1:7">
      <c r="A251" s="787" t="s">
        <v>593</v>
      </c>
      <c r="B251" s="268" t="str">
        <f t="shared" si="97"/>
        <v>0</v>
      </c>
    </row>
    <row r="252" spans="1:7">
      <c r="A252" s="787" t="s">
        <v>594</v>
      </c>
      <c r="B252" s="268" t="str">
        <f t="shared" si="97"/>
        <v>0</v>
      </c>
    </row>
    <row r="253" spans="1:7">
      <c r="A253" s="787" t="s">
        <v>595</v>
      </c>
      <c r="B253" s="268" t="str">
        <f t="shared" si="97"/>
        <v>0</v>
      </c>
    </row>
    <row r="254" spans="1:7">
      <c r="A254" s="787" t="s">
        <v>304</v>
      </c>
      <c r="B254" s="268" t="str">
        <f t="shared" si="97"/>
        <v>0</v>
      </c>
    </row>
    <row r="255" spans="1:7">
      <c r="A255" s="787" t="s">
        <v>305</v>
      </c>
      <c r="B255" s="268" t="str">
        <f t="shared" si="97"/>
        <v>0</v>
      </c>
    </row>
    <row r="256" spans="1:7">
      <c r="A256" s="787" t="s">
        <v>574</v>
      </c>
      <c r="B256" s="268" t="str">
        <f t="shared" si="97"/>
        <v>0</v>
      </c>
    </row>
    <row r="257" spans="1:2">
      <c r="A257" s="787" t="s">
        <v>856</v>
      </c>
      <c r="B257" s="268" t="str">
        <f t="shared" si="97"/>
        <v>0</v>
      </c>
    </row>
    <row r="258" spans="1:2">
      <c r="A258" s="787" t="s">
        <v>857</v>
      </c>
      <c r="B258" s="268" t="str">
        <f t="shared" si="97"/>
        <v>0</v>
      </c>
    </row>
    <row r="259" spans="1:2">
      <c r="A259" s="787" t="s">
        <v>273</v>
      </c>
      <c r="B259" s="268" t="str">
        <f t="shared" si="97"/>
        <v>0</v>
      </c>
    </row>
    <row r="260" spans="1:2">
      <c r="A260" s="787" t="s">
        <v>274</v>
      </c>
      <c r="B260" s="268" t="str">
        <f t="shared" si="97"/>
        <v>0</v>
      </c>
    </row>
    <row r="261" spans="1:2">
      <c r="A261" s="787" t="s">
        <v>275</v>
      </c>
      <c r="B261" s="268" t="str">
        <f t="shared" ref="B261:B280" si="98">IFERROR(VLOOKUP(A261,$AG$8:$AJ$187,4,0),"")</f>
        <v>0</v>
      </c>
    </row>
    <row r="262" spans="1:2">
      <c r="A262" s="787" t="s">
        <v>276</v>
      </c>
      <c r="B262" s="268" t="str">
        <f t="shared" si="98"/>
        <v>0</v>
      </c>
    </row>
    <row r="263" spans="1:2">
      <c r="A263" s="787" t="s">
        <v>277</v>
      </c>
      <c r="B263" s="268" t="str">
        <f t="shared" si="98"/>
        <v>0</v>
      </c>
    </row>
    <row r="264" spans="1:2">
      <c r="A264" s="407" t="s">
        <v>297</v>
      </c>
      <c r="B264" s="268" t="str">
        <f t="shared" si="98"/>
        <v>0</v>
      </c>
    </row>
    <row r="265" spans="1:2">
      <c r="A265" s="788" t="s">
        <v>214</v>
      </c>
      <c r="B265" s="268">
        <f t="shared" si="98"/>
        <v>0</v>
      </c>
    </row>
    <row r="266" spans="1:2">
      <c r="A266" s="788" t="s">
        <v>217</v>
      </c>
      <c r="B266" s="268">
        <f t="shared" si="98"/>
        <v>0</v>
      </c>
    </row>
    <row r="267" spans="1:2">
      <c r="A267" s="407" t="s">
        <v>278</v>
      </c>
      <c r="B267" s="268">
        <f t="shared" si="98"/>
        <v>0</v>
      </c>
    </row>
    <row r="268" spans="1:2">
      <c r="A268" s="407" t="s">
        <v>280</v>
      </c>
      <c r="B268" s="268">
        <f t="shared" si="98"/>
        <v>0</v>
      </c>
    </row>
    <row r="269" spans="1:2">
      <c r="A269" s="407" t="s">
        <v>281</v>
      </c>
      <c r="B269" s="268">
        <f t="shared" si="98"/>
        <v>0</v>
      </c>
    </row>
    <row r="270" spans="1:2">
      <c r="A270" s="407" t="s">
        <v>283</v>
      </c>
      <c r="B270" s="268">
        <f t="shared" si="98"/>
        <v>0</v>
      </c>
    </row>
    <row r="271" spans="1:2">
      <c r="A271" s="407" t="s">
        <v>285</v>
      </c>
      <c r="B271" s="268">
        <f t="shared" si="98"/>
        <v>0</v>
      </c>
    </row>
    <row r="272" spans="1:2">
      <c r="A272" s="407" t="s">
        <v>584</v>
      </c>
      <c r="B272" s="268">
        <f t="shared" si="98"/>
        <v>0</v>
      </c>
    </row>
    <row r="273" spans="1:2">
      <c r="A273" s="407" t="s">
        <v>585</v>
      </c>
      <c r="B273" s="268">
        <f t="shared" si="98"/>
        <v>0</v>
      </c>
    </row>
    <row r="274" spans="1:2">
      <c r="A274" s="407" t="s">
        <v>586</v>
      </c>
      <c r="B274" s="268">
        <f t="shared" si="98"/>
        <v>0</v>
      </c>
    </row>
    <row r="275" spans="1:2">
      <c r="A275" s="791" t="s">
        <v>301</v>
      </c>
      <c r="B275" s="268">
        <f t="shared" si="98"/>
        <v>0</v>
      </c>
    </row>
    <row r="276" spans="1:2">
      <c r="A276" s="407" t="s">
        <v>130</v>
      </c>
      <c r="B276" s="268">
        <f t="shared" si="98"/>
        <v>0</v>
      </c>
    </row>
    <row r="277" spans="1:2">
      <c r="A277" s="407" t="s">
        <v>137</v>
      </c>
      <c r="B277" s="268">
        <f t="shared" si="98"/>
        <v>0</v>
      </c>
    </row>
    <row r="278" spans="1:2">
      <c r="A278" s="407" t="s">
        <v>143</v>
      </c>
      <c r="B278" s="268">
        <f t="shared" si="98"/>
        <v>0</v>
      </c>
    </row>
    <row r="279" spans="1:2">
      <c r="A279" s="407" t="s">
        <v>147</v>
      </c>
      <c r="B279" s="268">
        <f t="shared" si="98"/>
        <v>0</v>
      </c>
    </row>
    <row r="280" spans="1:2">
      <c r="A280" s="407" t="s">
        <v>591</v>
      </c>
      <c r="B280" s="268">
        <f t="shared" si="98"/>
        <v>0</v>
      </c>
    </row>
  </sheetData>
  <autoFilter ref="A4:I6"/>
  <sortState ref="A101:B275">
    <sortCondition descending="1" ref="B101"/>
  </sortState>
  <mergeCells count="50">
    <mergeCell ref="S105:S106"/>
    <mergeCell ref="A1:AA2"/>
    <mergeCell ref="U3:V3"/>
    <mergeCell ref="D3:E3"/>
    <mergeCell ref="A26:A28"/>
    <mergeCell ref="A23:A25"/>
    <mergeCell ref="A20:A22"/>
    <mergeCell ref="A18:A19"/>
    <mergeCell ref="A14:A16"/>
    <mergeCell ref="A10:A13"/>
    <mergeCell ref="L3:M3"/>
    <mergeCell ref="A38:A39"/>
    <mergeCell ref="A34:A36"/>
    <mergeCell ref="A29:A32"/>
    <mergeCell ref="A8:A9"/>
    <mergeCell ref="AD4:AD6"/>
    <mergeCell ref="D4:D6"/>
    <mergeCell ref="E4:E6"/>
    <mergeCell ref="A4:A6"/>
    <mergeCell ref="B4:B6"/>
    <mergeCell ref="AC4:AC6"/>
    <mergeCell ref="C4:C6"/>
    <mergeCell ref="F4:F6"/>
    <mergeCell ref="G4:G6"/>
    <mergeCell ref="H4:H6"/>
    <mergeCell ref="I4:I6"/>
    <mergeCell ref="J4:AB5"/>
    <mergeCell ref="BF7:BF8"/>
    <mergeCell ref="Z101:AC101"/>
    <mergeCell ref="AE4:AE6"/>
    <mergeCell ref="AU7:AU8"/>
    <mergeCell ref="AL7:AL8"/>
    <mergeCell ref="AM7:AM8"/>
    <mergeCell ref="AO7:AO8"/>
    <mergeCell ref="AP7:AP8"/>
    <mergeCell ref="AT7:AT8"/>
    <mergeCell ref="AR7:AR8"/>
    <mergeCell ref="AS7:AS8"/>
    <mergeCell ref="AQ7:AQ8"/>
    <mergeCell ref="AN7:AN8"/>
    <mergeCell ref="AV7:AV8"/>
    <mergeCell ref="BE7:BE8"/>
    <mergeCell ref="BD7:BD8"/>
    <mergeCell ref="BC7:BC8"/>
    <mergeCell ref="AW7:AW8"/>
    <mergeCell ref="BA7:BA8"/>
    <mergeCell ref="AX7:AX8"/>
    <mergeCell ref="AY7:AY8"/>
    <mergeCell ref="AZ7:AZ8"/>
    <mergeCell ref="BB7:BB8"/>
  </mergeCells>
  <phoneticPr fontId="21" type="noConversion"/>
  <conditionalFormatting sqref="I4:I6 A7:B7 A4:D6 A52:F84 A87:Z90 A85:H85 A86:AD86 BG7:JC36 A92:I92 AC92:AF92 C100:AD100 Q103:R106 AF7:AF84 BG37:JB85 BG86:XFD86 C161 Y101:Z101 AD101 D91:AD91 A91 AC87:AD90 BG87:IZ90 C107:AD128 C129:C137 F161:AD161 F129:AD137 AB1:IZ2 AF4:JB6 AD96:AF96 AE136:AF139 J85:AF85 E17 C138:AD160 C93:AF93 E13 C215:C216 F215:AD216 C94:AD95 E26:F26 D34 A38 D35:F36 A43:B51 D43:F51 C97:AF99 J7 AE144:AF244 AE247:AF65542 AI264:AI65559 AJ264:AJ65550 C247:AD65535 BD266:BE65558 BF266:BF65559 C162:AD206 C209:AD214 C207:C208 F207:AD208 BG91:XFD65535 C245:AF246 C217:AD229 C232:AD244 E230:AD231 C96:I96 E23:F23 F27:F28 F32 F9 E29:F30 D40:F41 AF3:IZ3 AH264:AH65564 AM266:BC65551 AL190:AL65563 AM190:BF265 C103:O106 E19:E20 E7:F8 C101:R102 B34:B41 A281:A65288 AH190:AJ263 AG190:AG65576 AK184:AK65534 B281:B65287 Y102:AD106">
    <cfRule type="containsText" priority="591" operator="containsText" text="X">
      <formula>NOT(ISERROR(SEARCH("X",A1)))</formula>
    </cfRule>
  </conditionalFormatting>
  <conditionalFormatting sqref="F4:G4">
    <cfRule type="containsText" priority="589" operator="containsText" text="X">
      <formula>NOT(ISERROR(SEARCH("X",F4)))</formula>
    </cfRule>
  </conditionalFormatting>
  <conditionalFormatting sqref="C43:C51 C40:C41 C7:C9">
    <cfRule type="containsText" priority="588" operator="containsText" text="X">
      <formula>NOT(ISERROR(SEARCH("X",C7)))</formula>
    </cfRule>
  </conditionalFormatting>
  <conditionalFormatting sqref="H4">
    <cfRule type="containsText" priority="585" operator="containsText" text="X">
      <formula>NOT(ISERROR(SEARCH("X",H4)))</formula>
    </cfRule>
  </conditionalFormatting>
  <conditionalFormatting sqref="D8 D16:D17 D26 D29:D30 D23 D13 D19:D20">
    <cfRule type="containsText" priority="566" operator="containsText" text="X">
      <formula>NOT(ISERROR(SEARCH("X",D8)))</formula>
    </cfRule>
  </conditionalFormatting>
  <conditionalFormatting sqref="AA87:AB90">
    <cfRule type="containsText" priority="547" operator="containsText" text="X">
      <formula>NOT(ISERROR(SEARCH("X",AA87)))</formula>
    </cfRule>
  </conditionalFormatting>
  <conditionalFormatting sqref="AA87:AB90">
    <cfRule type="containsText" priority="546" operator="containsText" text="X">
      <formula>NOT(ISERROR(SEARCH("X",AA87)))</formula>
    </cfRule>
  </conditionalFormatting>
  <conditionalFormatting sqref="H7:H84">
    <cfRule type="containsText" priority="525" operator="containsText" text="X">
      <formula>NOT(ISERROR(SEARCH("X",H7)))</formula>
    </cfRule>
  </conditionalFormatting>
  <conditionalFormatting sqref="D7">
    <cfRule type="containsText" priority="500" operator="containsText" text="X">
      <formula>NOT(ISERROR(SEARCH("X",D7)))</formula>
    </cfRule>
  </conditionalFormatting>
  <conditionalFormatting sqref="AE4:AE6">
    <cfRule type="containsText" priority="487" operator="containsText" text="X">
      <formula>NOT(ISERROR(SEARCH("X",AE4)))</formula>
    </cfRule>
  </conditionalFormatting>
  <conditionalFormatting sqref="AC4:AC6">
    <cfRule type="containsText" priority="486" operator="containsText" text="X">
      <formula>NOT(ISERROR(SEARCH("X",AC4)))</formula>
    </cfRule>
  </conditionalFormatting>
  <conditionalFormatting sqref="AD4">
    <cfRule type="containsText" priority="485" operator="containsText" text="X">
      <formula>NOT(ISERROR(SEARCH("X",AD4)))</formula>
    </cfRule>
  </conditionalFormatting>
  <conditionalFormatting sqref="D14">
    <cfRule type="containsText" priority="240" operator="containsText" text="X">
      <formula>NOT(ISERROR(SEARCH("X",D14)))</formula>
    </cfRule>
  </conditionalFormatting>
  <conditionalFormatting sqref="D15">
    <cfRule type="containsText" priority="238" operator="containsText" text="X">
      <formula>NOT(ISERROR(SEARCH("X",D15)))</formula>
    </cfRule>
  </conditionalFormatting>
  <conditionalFormatting sqref="E32">
    <cfRule type="containsText" priority="150" operator="containsText" text="X">
      <formula>NOT(ISERROR(SEARCH("X",E32)))</formula>
    </cfRule>
  </conditionalFormatting>
  <conditionalFormatting sqref="D32">
    <cfRule type="containsText" priority="148" operator="containsText" text="X">
      <formula>NOT(ISERROR(SEARCH("X",D32)))</formula>
    </cfRule>
  </conditionalFormatting>
  <conditionalFormatting sqref="C34:C39">
    <cfRule type="containsText" priority="152" operator="containsText" text="X">
      <formula>NOT(ISERROR(SEARCH("X",C34)))</formula>
    </cfRule>
  </conditionalFormatting>
  <conditionalFormatting sqref="C42">
    <cfRule type="containsText" priority="144" operator="containsText" text="X">
      <formula>NOT(ISERROR(SEARCH("X",C42)))</formula>
    </cfRule>
  </conditionalFormatting>
  <conditionalFormatting sqref="D42:F42 B42">
    <cfRule type="containsText" priority="145" operator="containsText" text="X">
      <formula>NOT(ISERROR(SEARCH("X",B42)))</formula>
    </cfRule>
  </conditionalFormatting>
  <conditionalFormatting sqref="D27">
    <cfRule type="containsText" priority="157" operator="containsText" text="X">
      <formula>NOT(ISERROR(SEARCH("X",D27)))</formula>
    </cfRule>
  </conditionalFormatting>
  <conditionalFormatting sqref="D24">
    <cfRule type="containsText" priority="159" operator="containsText" text="X">
      <formula>NOT(ISERROR(SEARCH("X",D24)))</formula>
    </cfRule>
  </conditionalFormatting>
  <conditionalFormatting sqref="E27">
    <cfRule type="containsText" priority="158" operator="containsText" text="X">
      <formula>NOT(ISERROR(SEARCH("X",E27)))</formula>
    </cfRule>
  </conditionalFormatting>
  <conditionalFormatting sqref="E9">
    <cfRule type="containsText" priority="119" operator="containsText" text="X">
      <formula>NOT(ISERROR(SEARCH("X",E9)))</formula>
    </cfRule>
  </conditionalFormatting>
  <conditionalFormatting sqref="D9">
    <cfRule type="containsText" priority="117" operator="containsText" text="X">
      <formula>NOT(ISERROR(SEARCH("X",D9)))</formula>
    </cfRule>
  </conditionalFormatting>
  <conditionalFormatting sqref="E14">
    <cfRule type="containsText" priority="116" operator="containsText" text="X">
      <formula>NOT(ISERROR(SEARCH("X",E14)))</formula>
    </cfRule>
  </conditionalFormatting>
  <conditionalFormatting sqref="E16:F16 F17">
    <cfRule type="containsText" priority="115" operator="containsText" text="X">
      <formula>NOT(ISERROR(SEARCH("X",E16)))</formula>
    </cfRule>
  </conditionalFormatting>
  <conditionalFormatting sqref="E22:F22">
    <cfRule type="containsText" priority="114" operator="containsText" text="X">
      <formula>NOT(ISERROR(SEARCH("X",E22)))</formula>
    </cfRule>
  </conditionalFormatting>
  <conditionalFormatting sqref="D22">
    <cfRule type="containsText" priority="113" operator="containsText" text="X">
      <formula>NOT(ISERROR(SEARCH("X",D22)))</formula>
    </cfRule>
  </conditionalFormatting>
  <conditionalFormatting sqref="F25">
    <cfRule type="containsText" priority="111" operator="containsText" text="X">
      <formula>NOT(ISERROR(SEARCH("X",F25)))</formula>
    </cfRule>
  </conditionalFormatting>
  <conditionalFormatting sqref="D25">
    <cfRule type="containsText" priority="110" operator="containsText" text="X">
      <formula>NOT(ISERROR(SEARCH("X",D25)))</formula>
    </cfRule>
  </conditionalFormatting>
  <conditionalFormatting sqref="E25">
    <cfRule type="containsText" priority="109" operator="containsText" text="X">
      <formula>NOT(ISERROR(SEARCH("X",E25)))</formula>
    </cfRule>
  </conditionalFormatting>
  <conditionalFormatting sqref="D28">
    <cfRule type="containsText" priority="108" operator="containsText" text="X">
      <formula>NOT(ISERROR(SEARCH("X",D28)))</formula>
    </cfRule>
  </conditionalFormatting>
  <conditionalFormatting sqref="E28">
    <cfRule type="containsText" priority="107" operator="containsText" text="X">
      <formula>NOT(ISERROR(SEARCH("X",E28)))</formula>
    </cfRule>
  </conditionalFormatting>
  <conditionalFormatting sqref="AD7:AD84">
    <cfRule type="notContainsBlanks" dxfId="137" priority="106">
      <formula>LEN(TRIM(AD7))&gt;0</formula>
    </cfRule>
  </conditionalFormatting>
  <conditionalFormatting sqref="P3">
    <cfRule type="cellIs" dxfId="136" priority="9" stopIfTrue="1" operator="lessThan">
      <formula>$N$3</formula>
    </cfRule>
  </conditionalFormatting>
  <conditionalFormatting sqref="G7:G84">
    <cfRule type="cellIs" dxfId="135" priority="6" operator="greaterThan">
      <formula>0</formula>
    </cfRule>
    <cfRule type="cellIs" dxfId="134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133" priority="2" operator="equal">
      <formula>0</formula>
    </cfRule>
    <cfRule type="cellIs" dxfId="132" priority="3" operator="greaterThan">
      <formula>0</formula>
    </cfRule>
    <cfRule type="cellIs" dxfId="131" priority="4" operator="greaterThan">
      <formula>0</formula>
    </cfRule>
  </conditionalFormatting>
  <conditionalFormatting sqref="I3">
    <cfRule type="cellIs" dxfId="130" priority="1" operator="greaterThan">
      <formula>3</formula>
    </cfRule>
  </conditionalFormatting>
  <dataValidations count="3">
    <dataValidation type="list" allowBlank="1" showInputMessage="1" showErrorMessage="1" sqref="F7:F84">
      <formula1>검사방법</formula1>
    </dataValidation>
    <dataValidation type="list" allowBlank="1" showInputMessage="1" showErrorMessage="1" sqref="C7:C84">
      <formula1>Model</formula1>
    </dataValidation>
    <dataValidation type="list" allowBlank="1" showInputMessage="1" showErrorMessage="1" sqref="D7:D84">
      <formula1>규격</formula1>
    </dataValidation>
  </dataValidations>
  <pageMargins left="0.18" right="0.11811023622047245" top="0.74803149606299213" bottom="0.15748031496062992" header="0.31496062992125984" footer="0.11811023622047245"/>
  <pageSetup paperSize="9" scale="69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BF280"/>
  <sheetViews>
    <sheetView showGridLines="0" zoomScale="112" zoomScaleNormal="112" zoomScaleSheetLayoutView="9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875" style="129" bestFit="1" customWidth="1"/>
    <col min="2" max="2" width="9" style="127" customWidth="1"/>
    <col min="3" max="3" width="14.625" style="17" bestFit="1" customWidth="1"/>
    <col min="4" max="4" width="12.5" style="18" bestFit="1" customWidth="1"/>
    <col min="5" max="5" width="10.875" style="161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6" width="9.25" style="19" bestFit="1" customWidth="1"/>
    <col min="17" max="17" width="8.625" style="19" customWidth="1"/>
    <col min="18" max="18" width="10.75" style="19" bestFit="1" customWidth="1"/>
    <col min="19" max="19" width="10.625" style="19" bestFit="1" customWidth="1"/>
    <col min="20" max="23" width="8.625" style="19" customWidth="1"/>
    <col min="24" max="24" width="8.5" style="19" customWidth="1"/>
    <col min="25" max="25" width="5.375" style="19" bestFit="1" customWidth="1"/>
    <col min="26" max="26" width="8.625" style="19" bestFit="1" customWidth="1"/>
    <col min="27" max="27" width="7.5" style="19" bestFit="1" customWidth="1"/>
    <col min="28" max="28" width="4.5" style="19" customWidth="1"/>
    <col min="29" max="29" width="6" style="20" bestFit="1" customWidth="1"/>
    <col min="30" max="30" width="42.375" style="20" bestFit="1" customWidth="1"/>
    <col min="31" max="31" width="26.5" style="20" bestFit="1" customWidth="1"/>
    <col min="32" max="32" width="9.625" style="20" customWidth="1"/>
    <col min="33" max="33" width="13.875" style="20" hidden="1" customWidth="1"/>
    <col min="34" max="35" width="11.375" style="20" hidden="1" customWidth="1"/>
    <col min="36" max="36" width="8.125" style="20" hidden="1" customWidth="1"/>
    <col min="37" max="38" width="13.625" style="20" hidden="1" customWidth="1"/>
    <col min="39" max="57" width="9.125" style="20" hidden="1" customWidth="1"/>
    <col min="58" max="58" width="9" style="20" hidden="1" customWidth="1"/>
    <col min="59" max="16384" width="9" style="20"/>
  </cols>
  <sheetData>
    <row r="1" spans="1:58" s="4" customFormat="1" ht="24" customHeight="1">
      <c r="A1" s="1208" t="s">
        <v>26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415</v>
      </c>
      <c r="D3" s="1209" t="s">
        <v>43</v>
      </c>
      <c r="E3" s="1209"/>
      <c r="F3" s="55">
        <f>G85</f>
        <v>18</v>
      </c>
      <c r="G3" s="55"/>
      <c r="H3" s="49" t="s">
        <v>42</v>
      </c>
      <c r="I3" s="50">
        <f>IFERROR(F3*100/C3,"0")</f>
        <v>4.3373493975903612</v>
      </c>
      <c r="J3" s="465" t="s">
        <v>664</v>
      </c>
      <c r="K3" s="466">
        <f>가동율!AM6</f>
        <v>20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19.850000000000001</v>
      </c>
      <c r="Q3" s="623" t="s">
        <v>872</v>
      </c>
      <c r="R3" s="467">
        <f>P3/8</f>
        <v>2.4812500000000002</v>
      </c>
      <c r="S3" s="779" t="s">
        <v>1102</v>
      </c>
      <c r="T3" s="822">
        <f>가동율!AN6</f>
        <v>97.5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25" t="s">
        <v>0</v>
      </c>
      <c r="B4" s="1227" t="s">
        <v>17</v>
      </c>
      <c r="C4" s="1235" t="s">
        <v>18</v>
      </c>
      <c r="D4" s="1237" t="s">
        <v>16</v>
      </c>
      <c r="E4" s="1176" t="s">
        <v>1214</v>
      </c>
      <c r="F4" s="1237" t="s">
        <v>1</v>
      </c>
      <c r="G4" s="1229" t="s">
        <v>4</v>
      </c>
      <c r="H4" s="1216" t="s">
        <v>3</v>
      </c>
      <c r="I4" s="1232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219" t="s">
        <v>46</v>
      </c>
      <c r="AD4" s="1216" t="s">
        <v>60</v>
      </c>
      <c r="AE4" s="1222" t="s">
        <v>14</v>
      </c>
    </row>
    <row r="5" spans="1:58" s="6" customFormat="1" ht="16.149999999999999" customHeight="1">
      <c r="A5" s="1226"/>
      <c r="B5" s="1228"/>
      <c r="C5" s="1236"/>
      <c r="D5" s="1238"/>
      <c r="E5" s="1180"/>
      <c r="F5" s="1238"/>
      <c r="G5" s="1230"/>
      <c r="H5" s="1217"/>
      <c r="I5" s="1233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220"/>
      <c r="AD5" s="1217"/>
      <c r="AE5" s="1223"/>
    </row>
    <row r="6" spans="1:58" s="6" customFormat="1" ht="37.5" customHeight="1" thickBot="1">
      <c r="A6" s="1226"/>
      <c r="B6" s="1228"/>
      <c r="C6" s="1236"/>
      <c r="D6" s="1238"/>
      <c r="E6" s="1182"/>
      <c r="F6" s="1238"/>
      <c r="G6" s="1231"/>
      <c r="H6" s="1218"/>
      <c r="I6" s="1234"/>
      <c r="J6" s="247" t="str">
        <f>불량유형!B2</f>
        <v>Dead</v>
      </c>
      <c r="K6" s="248" t="str">
        <f>불량유형!C2</f>
        <v>GC 200</v>
      </c>
      <c r="L6" s="248" t="str">
        <f>불량유형!D2</f>
        <v>LED</v>
      </c>
      <c r="M6" s="248" t="str">
        <f>불량유형!E2</f>
        <v>Noise</v>
      </c>
      <c r="N6" s="248" t="str">
        <f>불량유형!F2</f>
        <v>Straightness</v>
      </c>
      <c r="O6" s="248" t="str">
        <f>불량유형!G2</f>
        <v>Speed</v>
      </c>
      <c r="P6" s="248" t="str">
        <f>불량유형!H2</f>
        <v>Chattering</v>
      </c>
      <c r="Q6" s="248" t="str">
        <f>불량유형!I2</f>
        <v>Bounding</v>
      </c>
      <c r="R6" s="248" t="str">
        <f>불량유형!J2</f>
        <v>Over 
Current</v>
      </c>
      <c r="S6" s="248" t="str">
        <f>불량유형!K2</f>
        <v>IO Dead</v>
      </c>
      <c r="T6" s="248" t="str">
        <f>불량유형!L2</f>
        <v>Stroke</v>
      </c>
      <c r="U6" s="248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248" t="str">
        <f>불량유형!P2</f>
        <v>Screw missing</v>
      </c>
      <c r="Y6" s="248" t="str">
        <f>불량유형!Q2</f>
        <v>MP</v>
      </c>
      <c r="Z6" s="248" t="str">
        <f>불량유형!R2</f>
        <v>S/C</v>
      </c>
      <c r="AA6" s="248" t="str">
        <f>불량유형!S2</f>
        <v>Gap</v>
      </c>
      <c r="AB6" s="249" t="str">
        <f>불량유형!T2</f>
        <v>ETC</v>
      </c>
      <c r="AC6" s="1221"/>
      <c r="AD6" s="1218"/>
      <c r="AE6" s="1224"/>
    </row>
    <row r="7" spans="1:58" s="9" customFormat="1" ht="15.95" customHeight="1">
      <c r="A7" s="170">
        <v>45692</v>
      </c>
      <c r="B7" s="172" t="s">
        <v>666</v>
      </c>
      <c r="C7" s="228" t="s">
        <v>618</v>
      </c>
      <c r="D7" s="175" t="s">
        <v>667</v>
      </c>
      <c r="E7" s="188" t="s">
        <v>668</v>
      </c>
      <c r="F7" s="226" t="s">
        <v>608</v>
      </c>
      <c r="G7" s="920">
        <f t="shared" ref="G7:G32" si="0">SUM(J7:AB7)</f>
        <v>2</v>
      </c>
      <c r="H7" s="43">
        <f>AC7+G7</f>
        <v>12</v>
      </c>
      <c r="I7" s="922">
        <f t="shared" ref="I7:I70" si="1">IFERROR(G7/H7,"0")</f>
        <v>0.16666666666666666</v>
      </c>
      <c r="J7" s="197"/>
      <c r="K7" s="222"/>
      <c r="L7" s="222"/>
      <c r="M7" s="215">
        <v>1</v>
      </c>
      <c r="N7" s="215"/>
      <c r="O7" s="215"/>
      <c r="P7" s="215"/>
      <c r="Q7" s="215"/>
      <c r="R7" s="215"/>
      <c r="S7" s="215"/>
      <c r="T7" s="215">
        <v>1</v>
      </c>
      <c r="U7" s="215"/>
      <c r="V7" s="202"/>
      <c r="W7" s="222"/>
      <c r="X7" s="215"/>
      <c r="Y7" s="215"/>
      <c r="Z7" s="215"/>
      <c r="AA7" s="215"/>
      <c r="AB7" s="193"/>
      <c r="AC7" s="195">
        <v>10</v>
      </c>
      <c r="AD7" s="166"/>
      <c r="AE7" s="116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0">
        <v>45693</v>
      </c>
      <c r="B8" s="171" t="s">
        <v>119</v>
      </c>
      <c r="C8" s="227" t="s">
        <v>618</v>
      </c>
      <c r="D8" s="218" t="s">
        <v>623</v>
      </c>
      <c r="E8" s="205" t="s">
        <v>669</v>
      </c>
      <c r="F8" s="213" t="s">
        <v>608</v>
      </c>
      <c r="G8" s="921">
        <f t="shared" si="0"/>
        <v>0</v>
      </c>
      <c r="H8" s="43">
        <f t="shared" ref="H8:H70" si="2">AC8+G8</f>
        <v>10</v>
      </c>
      <c r="I8" s="922">
        <f t="shared" si="1"/>
        <v>0</v>
      </c>
      <c r="J8" s="214"/>
      <c r="K8" s="223"/>
      <c r="L8" s="223"/>
      <c r="M8" s="212"/>
      <c r="N8" s="212"/>
      <c r="O8" s="212"/>
      <c r="P8" s="212"/>
      <c r="Q8" s="212"/>
      <c r="R8" s="212"/>
      <c r="S8" s="212"/>
      <c r="T8" s="212"/>
      <c r="U8" s="212"/>
      <c r="V8" s="221"/>
      <c r="W8" s="223"/>
      <c r="X8" s="212"/>
      <c r="Y8" s="212"/>
      <c r="Z8" s="212"/>
      <c r="AA8" s="212"/>
      <c r="AB8" s="213"/>
      <c r="AC8" s="216">
        <v>10</v>
      </c>
      <c r="AD8" s="199"/>
      <c r="AE8" s="106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1"/>
      <c r="B9" s="171" t="s">
        <v>119</v>
      </c>
      <c r="C9" s="227" t="s">
        <v>618</v>
      </c>
      <c r="D9" s="218" t="s">
        <v>673</v>
      </c>
      <c r="E9" s="205" t="s">
        <v>669</v>
      </c>
      <c r="F9" s="213" t="s">
        <v>608</v>
      </c>
      <c r="G9" s="921">
        <f t="shared" si="0"/>
        <v>0</v>
      </c>
      <c r="H9" s="43">
        <f t="shared" si="2"/>
        <v>20</v>
      </c>
      <c r="I9" s="922">
        <f t="shared" si="1"/>
        <v>0</v>
      </c>
      <c r="J9" s="214"/>
      <c r="K9" s="223"/>
      <c r="L9" s="223"/>
      <c r="M9" s="212"/>
      <c r="N9" s="212"/>
      <c r="O9" s="212"/>
      <c r="P9" s="212"/>
      <c r="Q9" s="212"/>
      <c r="R9" s="212"/>
      <c r="S9" s="212"/>
      <c r="T9" s="212"/>
      <c r="U9" s="212"/>
      <c r="V9" s="221"/>
      <c r="W9" s="223"/>
      <c r="X9" s="212"/>
      <c r="Y9" s="212"/>
      <c r="Z9" s="212"/>
      <c r="AA9" s="212"/>
      <c r="AB9" s="213"/>
      <c r="AC9" s="216">
        <v>20</v>
      </c>
      <c r="AD9" s="166"/>
      <c r="AE9" s="116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2"/>
      <c r="B10" s="171" t="s">
        <v>119</v>
      </c>
      <c r="C10" s="227" t="s">
        <v>618</v>
      </c>
      <c r="D10" s="218" t="s">
        <v>641</v>
      </c>
      <c r="E10" s="205" t="s">
        <v>669</v>
      </c>
      <c r="F10" s="213" t="s">
        <v>608</v>
      </c>
      <c r="G10" s="921">
        <f t="shared" si="0"/>
        <v>2</v>
      </c>
      <c r="H10" s="43">
        <f t="shared" si="2"/>
        <v>21</v>
      </c>
      <c r="I10" s="922">
        <f t="shared" si="1"/>
        <v>9.5238095238095233E-2</v>
      </c>
      <c r="J10" s="214"/>
      <c r="K10" s="223"/>
      <c r="L10" s="223">
        <v>1</v>
      </c>
      <c r="M10" s="212"/>
      <c r="N10" s="212"/>
      <c r="O10" s="212"/>
      <c r="P10" s="212"/>
      <c r="Q10" s="212"/>
      <c r="R10" s="212"/>
      <c r="S10" s="212"/>
      <c r="T10" s="212"/>
      <c r="U10" s="212"/>
      <c r="V10" s="221"/>
      <c r="W10" s="223"/>
      <c r="X10" s="212"/>
      <c r="Y10" s="212"/>
      <c r="Z10" s="212"/>
      <c r="AA10" s="212">
        <v>1</v>
      </c>
      <c r="AB10" s="213"/>
      <c r="AC10" s="216">
        <v>19</v>
      </c>
      <c r="AD10" s="267"/>
      <c r="AE10" s="82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0">
        <v>45694</v>
      </c>
      <c r="B11" s="171" t="s">
        <v>119</v>
      </c>
      <c r="C11" s="227" t="s">
        <v>618</v>
      </c>
      <c r="D11" s="218" t="s">
        <v>676</v>
      </c>
      <c r="E11" s="205" t="s">
        <v>669</v>
      </c>
      <c r="F11" s="213" t="s">
        <v>608</v>
      </c>
      <c r="G11" s="921">
        <f t="shared" si="0"/>
        <v>0</v>
      </c>
      <c r="H11" s="43">
        <f t="shared" si="2"/>
        <v>10</v>
      </c>
      <c r="I11" s="922">
        <f t="shared" si="1"/>
        <v>0</v>
      </c>
      <c r="J11" s="214"/>
      <c r="K11" s="223"/>
      <c r="L11" s="223"/>
      <c r="M11" s="212"/>
      <c r="N11" s="212"/>
      <c r="O11" s="212"/>
      <c r="P11" s="212"/>
      <c r="Q11" s="212"/>
      <c r="R11" s="212"/>
      <c r="S11" s="212"/>
      <c r="T11" s="212"/>
      <c r="U11" s="212"/>
      <c r="V11" s="221"/>
      <c r="W11" s="223"/>
      <c r="X11" s="212"/>
      <c r="Y11" s="212"/>
      <c r="Z11" s="212"/>
      <c r="AA11" s="212"/>
      <c r="AB11" s="213"/>
      <c r="AC11" s="216">
        <v>10</v>
      </c>
      <c r="AD11" s="194"/>
      <c r="AE11" s="82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171" t="s">
        <v>119</v>
      </c>
      <c r="C12" s="227" t="s">
        <v>618</v>
      </c>
      <c r="D12" s="218" t="s">
        <v>641</v>
      </c>
      <c r="E12" s="205" t="s">
        <v>680</v>
      </c>
      <c r="F12" s="213" t="s">
        <v>608</v>
      </c>
      <c r="G12" s="921">
        <f t="shared" si="0"/>
        <v>0</v>
      </c>
      <c r="H12" s="43">
        <f t="shared" si="2"/>
        <v>1</v>
      </c>
      <c r="I12" s="922">
        <f t="shared" si="1"/>
        <v>0</v>
      </c>
      <c r="J12" s="214"/>
      <c r="K12" s="223"/>
      <c r="L12" s="223"/>
      <c r="M12" s="212"/>
      <c r="N12" s="212"/>
      <c r="O12" s="212"/>
      <c r="P12" s="212"/>
      <c r="Q12" s="212"/>
      <c r="R12" s="212"/>
      <c r="S12" s="212"/>
      <c r="T12" s="212"/>
      <c r="U12" s="212"/>
      <c r="V12" s="221"/>
      <c r="W12" s="223"/>
      <c r="X12" s="212"/>
      <c r="Y12" s="212"/>
      <c r="Z12" s="212"/>
      <c r="AA12" s="212"/>
      <c r="AB12" s="213"/>
      <c r="AC12" s="216">
        <v>1</v>
      </c>
      <c r="AD12" s="194"/>
      <c r="AE12" s="82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1"/>
      <c r="B13" s="171" t="s">
        <v>119</v>
      </c>
      <c r="C13" s="227" t="s">
        <v>618</v>
      </c>
      <c r="D13" s="218" t="s">
        <v>634</v>
      </c>
      <c r="E13" s="205" t="s">
        <v>682</v>
      </c>
      <c r="F13" s="213" t="s">
        <v>608</v>
      </c>
      <c r="G13" s="921">
        <f t="shared" si="0"/>
        <v>0</v>
      </c>
      <c r="H13" s="43">
        <f t="shared" si="2"/>
        <v>25</v>
      </c>
      <c r="I13" s="922">
        <f t="shared" si="1"/>
        <v>0</v>
      </c>
      <c r="J13" s="214"/>
      <c r="K13" s="223"/>
      <c r="L13" s="223"/>
      <c r="M13" s="212"/>
      <c r="N13" s="212"/>
      <c r="O13" s="212"/>
      <c r="P13" s="212"/>
      <c r="Q13" s="212"/>
      <c r="R13" s="212"/>
      <c r="S13" s="212"/>
      <c r="T13" s="212"/>
      <c r="U13" s="212"/>
      <c r="V13" s="221"/>
      <c r="W13" s="223"/>
      <c r="X13" s="212"/>
      <c r="Y13" s="212"/>
      <c r="Z13" s="212"/>
      <c r="AA13" s="212"/>
      <c r="AB13" s="213"/>
      <c r="AC13" s="216">
        <v>25</v>
      </c>
      <c r="AD13" s="194"/>
      <c r="AE13" s="82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2"/>
      <c r="B14" s="171" t="s">
        <v>119</v>
      </c>
      <c r="C14" s="227" t="s">
        <v>618</v>
      </c>
      <c r="D14" s="218" t="s">
        <v>649</v>
      </c>
      <c r="E14" s="205" t="s">
        <v>682</v>
      </c>
      <c r="F14" s="213" t="s">
        <v>608</v>
      </c>
      <c r="G14" s="921">
        <f t="shared" si="0"/>
        <v>0</v>
      </c>
      <c r="H14" s="43">
        <f t="shared" si="2"/>
        <v>10</v>
      </c>
      <c r="I14" s="922">
        <f t="shared" si="1"/>
        <v>0</v>
      </c>
      <c r="J14" s="214"/>
      <c r="K14" s="223"/>
      <c r="L14" s="223"/>
      <c r="M14" s="212"/>
      <c r="N14" s="212"/>
      <c r="O14" s="212"/>
      <c r="P14" s="212"/>
      <c r="Q14" s="212"/>
      <c r="R14" s="212"/>
      <c r="S14" s="212"/>
      <c r="T14" s="212"/>
      <c r="U14" s="212"/>
      <c r="V14" s="221"/>
      <c r="W14" s="223"/>
      <c r="X14" s="212"/>
      <c r="Y14" s="212"/>
      <c r="Z14" s="212"/>
      <c r="AA14" s="212"/>
      <c r="AB14" s="213"/>
      <c r="AC14" s="216">
        <v>10</v>
      </c>
      <c r="AD14" s="210"/>
      <c r="AE14" s="82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24">
      <c r="A15" s="1210">
        <v>45695</v>
      </c>
      <c r="B15" s="171" t="s">
        <v>119</v>
      </c>
      <c r="C15" s="227" t="s">
        <v>618</v>
      </c>
      <c r="D15" s="218" t="s">
        <v>687</v>
      </c>
      <c r="E15" s="205" t="s">
        <v>688</v>
      </c>
      <c r="F15" s="213" t="s">
        <v>608</v>
      </c>
      <c r="G15" s="921">
        <f t="shared" si="0"/>
        <v>1</v>
      </c>
      <c r="H15" s="43">
        <f t="shared" si="2"/>
        <v>31</v>
      </c>
      <c r="I15" s="922">
        <f t="shared" si="1"/>
        <v>3.2258064516129031E-2</v>
      </c>
      <c r="J15" s="214"/>
      <c r="K15" s="223"/>
      <c r="L15" s="223"/>
      <c r="M15" s="212"/>
      <c r="N15" s="212"/>
      <c r="O15" s="212"/>
      <c r="P15" s="212"/>
      <c r="Q15" s="212"/>
      <c r="R15" s="212"/>
      <c r="S15" s="212"/>
      <c r="T15" s="212"/>
      <c r="U15" s="212"/>
      <c r="V15" s="221"/>
      <c r="W15" s="223"/>
      <c r="X15" s="212"/>
      <c r="Y15" s="212"/>
      <c r="Z15" s="212"/>
      <c r="AA15" s="212">
        <v>1</v>
      </c>
      <c r="AB15" s="213"/>
      <c r="AC15" s="216">
        <v>30</v>
      </c>
      <c r="AD15" s="210" t="s">
        <v>689</v>
      </c>
      <c r="AE15" s="82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1"/>
      <c r="B16" s="171" t="s">
        <v>119</v>
      </c>
      <c r="C16" s="227" t="s">
        <v>618</v>
      </c>
      <c r="D16" s="218" t="s">
        <v>690</v>
      </c>
      <c r="E16" s="205" t="s">
        <v>691</v>
      </c>
      <c r="F16" s="213" t="s">
        <v>608</v>
      </c>
      <c r="G16" s="921">
        <f t="shared" si="0"/>
        <v>3</v>
      </c>
      <c r="H16" s="43">
        <f t="shared" si="2"/>
        <v>12</v>
      </c>
      <c r="I16" s="922">
        <f t="shared" si="1"/>
        <v>0.25</v>
      </c>
      <c r="J16" s="214"/>
      <c r="K16" s="223"/>
      <c r="L16" s="223">
        <v>1</v>
      </c>
      <c r="M16" s="212"/>
      <c r="N16" s="212"/>
      <c r="O16" s="212"/>
      <c r="P16" s="212"/>
      <c r="Q16" s="212"/>
      <c r="R16" s="212"/>
      <c r="S16" s="212"/>
      <c r="T16" s="212">
        <v>2</v>
      </c>
      <c r="U16" s="212"/>
      <c r="V16" s="221"/>
      <c r="W16" s="223"/>
      <c r="X16" s="212"/>
      <c r="Y16" s="212"/>
      <c r="Z16" s="212"/>
      <c r="AA16" s="212"/>
      <c r="AB16" s="213"/>
      <c r="AC16" s="216">
        <v>9</v>
      </c>
      <c r="AD16" s="194"/>
      <c r="AE16" s="82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2"/>
      <c r="B17" s="171" t="s">
        <v>119</v>
      </c>
      <c r="C17" s="227" t="s">
        <v>615</v>
      </c>
      <c r="D17" s="218" t="s">
        <v>694</v>
      </c>
      <c r="E17" s="205" t="s">
        <v>695</v>
      </c>
      <c r="F17" s="213" t="s">
        <v>608</v>
      </c>
      <c r="G17" s="921">
        <f t="shared" si="0"/>
        <v>0</v>
      </c>
      <c r="H17" s="43">
        <f t="shared" si="2"/>
        <v>10</v>
      </c>
      <c r="I17" s="922">
        <f t="shared" si="1"/>
        <v>0</v>
      </c>
      <c r="J17" s="214"/>
      <c r="K17" s="223"/>
      <c r="L17" s="223"/>
      <c r="M17" s="212"/>
      <c r="N17" s="212"/>
      <c r="O17" s="212"/>
      <c r="P17" s="212"/>
      <c r="Q17" s="212"/>
      <c r="R17" s="212"/>
      <c r="S17" s="212"/>
      <c r="T17" s="212"/>
      <c r="U17" s="212"/>
      <c r="V17" s="221"/>
      <c r="W17" s="223"/>
      <c r="X17" s="212"/>
      <c r="Y17" s="212"/>
      <c r="Z17" s="212"/>
      <c r="AA17" s="212"/>
      <c r="AB17" s="213"/>
      <c r="AC17" s="216">
        <v>10</v>
      </c>
      <c r="AD17" s="194"/>
      <c r="AE17" s="82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0">
        <v>45698</v>
      </c>
      <c r="B18" s="171" t="s">
        <v>119</v>
      </c>
      <c r="C18" s="227" t="s">
        <v>618</v>
      </c>
      <c r="D18" s="218" t="s">
        <v>646</v>
      </c>
      <c r="E18" s="205" t="s">
        <v>696</v>
      </c>
      <c r="F18" s="213" t="s">
        <v>608</v>
      </c>
      <c r="G18" s="921">
        <f t="shared" si="0"/>
        <v>0</v>
      </c>
      <c r="H18" s="43">
        <f t="shared" si="2"/>
        <v>10</v>
      </c>
      <c r="I18" s="922">
        <f t="shared" si="1"/>
        <v>0</v>
      </c>
      <c r="J18" s="214"/>
      <c r="K18" s="223"/>
      <c r="L18" s="223"/>
      <c r="M18" s="212"/>
      <c r="N18" s="212"/>
      <c r="O18" s="212"/>
      <c r="P18" s="212"/>
      <c r="Q18" s="212"/>
      <c r="R18" s="212"/>
      <c r="S18" s="212"/>
      <c r="T18" s="212"/>
      <c r="U18" s="212"/>
      <c r="V18" s="221"/>
      <c r="W18" s="223"/>
      <c r="X18" s="212"/>
      <c r="Y18" s="212"/>
      <c r="Z18" s="212"/>
      <c r="AA18" s="212"/>
      <c r="AB18" s="213"/>
      <c r="AC18" s="216">
        <v>10</v>
      </c>
      <c r="AD18" s="194"/>
      <c r="AE18" s="82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1"/>
      <c r="B19" s="171" t="s">
        <v>119</v>
      </c>
      <c r="C19" s="227" t="s">
        <v>618</v>
      </c>
      <c r="D19" s="218" t="s">
        <v>676</v>
      </c>
      <c r="E19" s="205" t="s">
        <v>696</v>
      </c>
      <c r="F19" s="213" t="s">
        <v>608</v>
      </c>
      <c r="G19" s="921">
        <f t="shared" si="0"/>
        <v>0</v>
      </c>
      <c r="H19" s="43">
        <f t="shared" si="2"/>
        <v>10</v>
      </c>
      <c r="I19" s="922">
        <f t="shared" si="1"/>
        <v>0</v>
      </c>
      <c r="J19" s="214"/>
      <c r="K19" s="223"/>
      <c r="L19" s="223"/>
      <c r="M19" s="212"/>
      <c r="N19" s="212"/>
      <c r="O19" s="212"/>
      <c r="P19" s="212"/>
      <c r="Q19" s="212"/>
      <c r="R19" s="212"/>
      <c r="S19" s="212"/>
      <c r="T19" s="212"/>
      <c r="U19" s="212"/>
      <c r="V19" s="221"/>
      <c r="W19" s="223"/>
      <c r="X19" s="212"/>
      <c r="Y19" s="212"/>
      <c r="Z19" s="212"/>
      <c r="AA19" s="212"/>
      <c r="AB19" s="213"/>
      <c r="AC19" s="216">
        <v>10</v>
      </c>
      <c r="AD19" s="194"/>
      <c r="AE19" s="82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2"/>
      <c r="B20" s="171" t="s">
        <v>119</v>
      </c>
      <c r="C20" s="227" t="s">
        <v>606</v>
      </c>
      <c r="D20" s="218" t="s">
        <v>513</v>
      </c>
      <c r="E20" s="205" t="s">
        <v>697</v>
      </c>
      <c r="F20" s="213" t="s">
        <v>608</v>
      </c>
      <c r="G20" s="921">
        <f t="shared" si="0"/>
        <v>0</v>
      </c>
      <c r="H20" s="43">
        <f t="shared" si="2"/>
        <v>10</v>
      </c>
      <c r="I20" s="922">
        <f t="shared" si="1"/>
        <v>0</v>
      </c>
      <c r="J20" s="214"/>
      <c r="K20" s="223"/>
      <c r="L20" s="223"/>
      <c r="M20" s="212"/>
      <c r="N20" s="212"/>
      <c r="O20" s="212"/>
      <c r="P20" s="212"/>
      <c r="Q20" s="212"/>
      <c r="R20" s="212"/>
      <c r="S20" s="212"/>
      <c r="T20" s="212"/>
      <c r="U20" s="212"/>
      <c r="V20" s="221"/>
      <c r="W20" s="223"/>
      <c r="X20" s="212"/>
      <c r="Y20" s="212"/>
      <c r="Z20" s="212"/>
      <c r="AA20" s="212"/>
      <c r="AB20" s="213"/>
      <c r="AC20" s="216">
        <v>10</v>
      </c>
      <c r="AD20" s="194"/>
      <c r="AE20" s="1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209">
        <v>45699</v>
      </c>
      <c r="B21" s="171" t="s">
        <v>119</v>
      </c>
      <c r="C21" s="227" t="s">
        <v>618</v>
      </c>
      <c r="D21" s="218" t="s">
        <v>698</v>
      </c>
      <c r="E21" s="205" t="s">
        <v>699</v>
      </c>
      <c r="F21" s="213" t="s">
        <v>608</v>
      </c>
      <c r="G21" s="921">
        <f t="shared" si="0"/>
        <v>0</v>
      </c>
      <c r="H21" s="43">
        <f t="shared" si="2"/>
        <v>10</v>
      </c>
      <c r="I21" s="922">
        <f t="shared" si="1"/>
        <v>0</v>
      </c>
      <c r="J21" s="214"/>
      <c r="K21" s="223"/>
      <c r="L21" s="223"/>
      <c r="M21" s="212"/>
      <c r="N21" s="212"/>
      <c r="O21" s="212"/>
      <c r="P21" s="212"/>
      <c r="Q21" s="212"/>
      <c r="R21" s="212"/>
      <c r="S21" s="212"/>
      <c r="T21" s="212"/>
      <c r="U21" s="212"/>
      <c r="V21" s="221"/>
      <c r="W21" s="223"/>
      <c r="X21" s="212"/>
      <c r="Y21" s="212"/>
      <c r="Z21" s="212"/>
      <c r="AA21" s="212"/>
      <c r="AB21" s="213"/>
      <c r="AC21" s="216">
        <v>10</v>
      </c>
      <c r="AD21" s="194"/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0">
        <v>45702</v>
      </c>
      <c r="B22" s="171" t="s">
        <v>119</v>
      </c>
      <c r="C22" s="260" t="s">
        <v>615</v>
      </c>
      <c r="D22" s="218" t="s">
        <v>809</v>
      </c>
      <c r="E22" s="206" t="s">
        <v>810</v>
      </c>
      <c r="F22" s="213" t="s">
        <v>608</v>
      </c>
      <c r="G22" s="921">
        <f t="shared" si="0"/>
        <v>0</v>
      </c>
      <c r="H22" s="43">
        <f t="shared" si="2"/>
        <v>10</v>
      </c>
      <c r="I22" s="922">
        <f t="shared" si="1"/>
        <v>0</v>
      </c>
      <c r="J22" s="214"/>
      <c r="K22" s="223"/>
      <c r="L22" s="223"/>
      <c r="M22" s="212"/>
      <c r="N22" s="212"/>
      <c r="O22" s="212"/>
      <c r="P22" s="212"/>
      <c r="Q22" s="212"/>
      <c r="R22" s="212"/>
      <c r="S22" s="212"/>
      <c r="T22" s="212"/>
      <c r="U22" s="212"/>
      <c r="V22" s="221"/>
      <c r="W22" s="223"/>
      <c r="X22" s="212"/>
      <c r="Y22" s="212"/>
      <c r="Z22" s="212"/>
      <c r="AA22" s="212"/>
      <c r="AB22" s="213"/>
      <c r="AC22" s="216">
        <v>10</v>
      </c>
      <c r="AD22" s="194"/>
      <c r="AE22" s="82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2"/>
      <c r="B23" s="171" t="s">
        <v>119</v>
      </c>
      <c r="C23" s="260" t="s">
        <v>615</v>
      </c>
      <c r="D23" s="218" t="s">
        <v>694</v>
      </c>
      <c r="E23" s="206" t="s">
        <v>810</v>
      </c>
      <c r="F23" s="213" t="s">
        <v>608</v>
      </c>
      <c r="G23" s="921">
        <f t="shared" si="0"/>
        <v>0</v>
      </c>
      <c r="H23" s="43">
        <f t="shared" si="2"/>
        <v>10</v>
      </c>
      <c r="I23" s="922">
        <f t="shared" si="1"/>
        <v>0</v>
      </c>
      <c r="J23" s="214"/>
      <c r="K23" s="223"/>
      <c r="L23" s="223"/>
      <c r="M23" s="212"/>
      <c r="N23" s="212"/>
      <c r="O23" s="212"/>
      <c r="P23" s="212"/>
      <c r="Q23" s="212"/>
      <c r="R23" s="212"/>
      <c r="S23" s="212"/>
      <c r="T23" s="212"/>
      <c r="U23" s="212"/>
      <c r="V23" s="221"/>
      <c r="W23" s="223"/>
      <c r="X23" s="212"/>
      <c r="Y23" s="212"/>
      <c r="Z23" s="212"/>
      <c r="AA23" s="212"/>
      <c r="AB23" s="213"/>
      <c r="AC23" s="216">
        <v>10</v>
      </c>
      <c r="AD23" s="194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0">
        <v>45705</v>
      </c>
      <c r="B24" s="171" t="s">
        <v>119</v>
      </c>
      <c r="C24" s="260" t="s">
        <v>618</v>
      </c>
      <c r="D24" s="218" t="s">
        <v>676</v>
      </c>
      <c r="E24" s="206" t="s">
        <v>669</v>
      </c>
      <c r="F24" s="213" t="s">
        <v>608</v>
      </c>
      <c r="G24" s="921">
        <f t="shared" si="0"/>
        <v>1</v>
      </c>
      <c r="H24" s="43">
        <f t="shared" si="2"/>
        <v>6</v>
      </c>
      <c r="I24" s="922">
        <f t="shared" si="1"/>
        <v>0.16666666666666666</v>
      </c>
      <c r="J24" s="214"/>
      <c r="K24" s="223"/>
      <c r="L24" s="223"/>
      <c r="M24" s="212"/>
      <c r="N24" s="212"/>
      <c r="O24" s="212"/>
      <c r="P24" s="212"/>
      <c r="Q24" s="212"/>
      <c r="R24" s="212"/>
      <c r="S24" s="212"/>
      <c r="T24" s="212"/>
      <c r="U24" s="212"/>
      <c r="V24" s="221"/>
      <c r="W24" s="223"/>
      <c r="X24" s="212"/>
      <c r="Y24" s="212"/>
      <c r="Z24" s="212"/>
      <c r="AA24" s="212">
        <v>1</v>
      </c>
      <c r="AB24" s="213"/>
      <c r="AC24" s="216">
        <v>5</v>
      </c>
      <c r="AD24" s="210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2"/>
      <c r="B25" s="171" t="s">
        <v>119</v>
      </c>
      <c r="C25" s="260" t="s">
        <v>618</v>
      </c>
      <c r="D25" s="218" t="s">
        <v>698</v>
      </c>
      <c r="E25" s="205" t="s">
        <v>821</v>
      </c>
      <c r="F25" s="213" t="s">
        <v>608</v>
      </c>
      <c r="G25" s="921">
        <f t="shared" si="0"/>
        <v>0</v>
      </c>
      <c r="H25" s="43">
        <f t="shared" si="2"/>
        <v>10</v>
      </c>
      <c r="I25" s="922">
        <f t="shared" si="1"/>
        <v>0</v>
      </c>
      <c r="J25" s="214"/>
      <c r="K25" s="223"/>
      <c r="L25" s="223"/>
      <c r="M25" s="212"/>
      <c r="N25" s="212"/>
      <c r="O25" s="212"/>
      <c r="P25" s="212"/>
      <c r="Q25" s="212"/>
      <c r="R25" s="212"/>
      <c r="S25" s="212"/>
      <c r="T25" s="212"/>
      <c r="U25" s="212"/>
      <c r="V25" s="221"/>
      <c r="W25" s="223"/>
      <c r="X25" s="212"/>
      <c r="Y25" s="212"/>
      <c r="Z25" s="212"/>
      <c r="AA25" s="212"/>
      <c r="AB25" s="213"/>
      <c r="AC25" s="216">
        <v>10</v>
      </c>
      <c r="AD25" s="210"/>
      <c r="AE25" s="1"/>
      <c r="AG25" s="788" t="s">
        <v>214</v>
      </c>
      <c r="AH25" s="749">
        <f t="shared" si="3"/>
        <v>0</v>
      </c>
      <c r="AI25" s="749">
        <f t="shared" si="4"/>
        <v>0</v>
      </c>
      <c r="AJ25" s="382" t="str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1210">
        <v>45708</v>
      </c>
      <c r="B26" s="171" t="s">
        <v>119</v>
      </c>
      <c r="C26" s="260" t="s">
        <v>618</v>
      </c>
      <c r="D26" s="218" t="s">
        <v>836</v>
      </c>
      <c r="E26" s="205" t="s">
        <v>837</v>
      </c>
      <c r="F26" s="213" t="s">
        <v>608</v>
      </c>
      <c r="G26" s="921">
        <f t="shared" si="0"/>
        <v>0</v>
      </c>
      <c r="H26" s="43">
        <f t="shared" si="2"/>
        <v>10</v>
      </c>
      <c r="I26" s="922">
        <f t="shared" si="1"/>
        <v>0</v>
      </c>
      <c r="J26" s="214"/>
      <c r="K26" s="223"/>
      <c r="L26" s="223"/>
      <c r="M26" s="212"/>
      <c r="N26" s="212"/>
      <c r="O26" s="212"/>
      <c r="P26" s="212"/>
      <c r="Q26" s="212"/>
      <c r="R26" s="212"/>
      <c r="S26" s="212"/>
      <c r="T26" s="212"/>
      <c r="U26" s="212"/>
      <c r="V26" s="221"/>
      <c r="W26" s="223"/>
      <c r="X26" s="212"/>
      <c r="Y26" s="212"/>
      <c r="Z26" s="212"/>
      <c r="AA26" s="212"/>
      <c r="AB26" s="213"/>
      <c r="AC26" s="216">
        <v>10</v>
      </c>
      <c r="AD26" s="155"/>
      <c r="AE26" s="1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2"/>
      <c r="B27" s="171" t="s">
        <v>119</v>
      </c>
      <c r="C27" s="260" t="s">
        <v>615</v>
      </c>
      <c r="D27" s="218" t="s">
        <v>834</v>
      </c>
      <c r="E27" s="205" t="s">
        <v>837</v>
      </c>
      <c r="F27" s="213" t="s">
        <v>608</v>
      </c>
      <c r="G27" s="921">
        <f t="shared" si="0"/>
        <v>0</v>
      </c>
      <c r="H27" s="43">
        <f t="shared" si="2"/>
        <v>1</v>
      </c>
      <c r="I27" s="922">
        <f t="shared" si="1"/>
        <v>0</v>
      </c>
      <c r="J27" s="214" t="s">
        <v>692</v>
      </c>
      <c r="K27" s="223"/>
      <c r="L27" s="223"/>
      <c r="M27" s="212"/>
      <c r="N27" s="212"/>
      <c r="O27" s="212"/>
      <c r="P27" s="212"/>
      <c r="Q27" s="212"/>
      <c r="R27" s="212"/>
      <c r="S27" s="212"/>
      <c r="T27" s="212"/>
      <c r="U27" s="212"/>
      <c r="V27" s="221"/>
      <c r="W27" s="223"/>
      <c r="X27" s="212"/>
      <c r="Y27" s="212"/>
      <c r="Z27" s="212"/>
      <c r="AA27" s="212"/>
      <c r="AB27" s="213"/>
      <c r="AC27" s="216">
        <v>1</v>
      </c>
      <c r="AD27" s="155"/>
      <c r="AE27" s="82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0">
        <v>45709</v>
      </c>
      <c r="B28" s="171" t="s">
        <v>119</v>
      </c>
      <c r="C28" s="260" t="s">
        <v>618</v>
      </c>
      <c r="D28" s="218" t="s">
        <v>839</v>
      </c>
      <c r="E28" s="205" t="s">
        <v>840</v>
      </c>
      <c r="F28" s="213" t="s">
        <v>608</v>
      </c>
      <c r="G28" s="921">
        <f t="shared" si="0"/>
        <v>0</v>
      </c>
      <c r="H28" s="43">
        <f t="shared" si="2"/>
        <v>10</v>
      </c>
      <c r="I28" s="922">
        <f t="shared" si="1"/>
        <v>0</v>
      </c>
      <c r="J28" s="214"/>
      <c r="K28" s="223"/>
      <c r="L28" s="223"/>
      <c r="M28" s="212"/>
      <c r="N28" s="212"/>
      <c r="O28" s="212"/>
      <c r="P28" s="212"/>
      <c r="Q28" s="212"/>
      <c r="R28" s="212"/>
      <c r="S28" s="212"/>
      <c r="T28" s="212"/>
      <c r="U28" s="212"/>
      <c r="V28" s="221"/>
      <c r="W28" s="223"/>
      <c r="X28" s="212"/>
      <c r="Y28" s="212"/>
      <c r="Z28" s="212"/>
      <c r="AA28" s="212"/>
      <c r="AB28" s="213"/>
      <c r="AC28" s="216">
        <v>10</v>
      </c>
      <c r="AD28" s="155"/>
      <c r="AE28" s="82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11"/>
      <c r="B29" s="171" t="s">
        <v>119</v>
      </c>
      <c r="C29" s="260" t="s">
        <v>618</v>
      </c>
      <c r="D29" s="218" t="s">
        <v>841</v>
      </c>
      <c r="E29" s="205" t="s">
        <v>842</v>
      </c>
      <c r="F29" s="213" t="s">
        <v>608</v>
      </c>
      <c r="G29" s="921">
        <f t="shared" si="0"/>
        <v>0</v>
      </c>
      <c r="H29" s="43">
        <f t="shared" si="2"/>
        <v>10</v>
      </c>
      <c r="I29" s="922">
        <f t="shared" si="1"/>
        <v>0</v>
      </c>
      <c r="J29" s="214"/>
      <c r="K29" s="223"/>
      <c r="L29" s="223"/>
      <c r="M29" s="212"/>
      <c r="N29" s="212"/>
      <c r="O29" s="212"/>
      <c r="P29" s="212"/>
      <c r="Q29" s="212"/>
      <c r="R29" s="212"/>
      <c r="S29" s="212"/>
      <c r="T29" s="212"/>
      <c r="U29" s="212"/>
      <c r="V29" s="221"/>
      <c r="W29" s="223"/>
      <c r="X29" s="212"/>
      <c r="Y29" s="212"/>
      <c r="Z29" s="212"/>
      <c r="AA29" s="212"/>
      <c r="AB29" s="213"/>
      <c r="AC29" s="216">
        <v>10</v>
      </c>
      <c r="AD29" s="155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1212"/>
      <c r="B30" s="171" t="s">
        <v>119</v>
      </c>
      <c r="C30" s="260" t="s">
        <v>618</v>
      </c>
      <c r="D30" s="218" t="s">
        <v>676</v>
      </c>
      <c r="E30" s="198" t="s">
        <v>842</v>
      </c>
      <c r="F30" s="213" t="s">
        <v>608</v>
      </c>
      <c r="G30" s="921">
        <f t="shared" si="0"/>
        <v>1</v>
      </c>
      <c r="H30" s="43">
        <f t="shared" si="2"/>
        <v>21</v>
      </c>
      <c r="I30" s="922">
        <f t="shared" si="1"/>
        <v>4.7619047619047616E-2</v>
      </c>
      <c r="J30" s="214"/>
      <c r="K30" s="223"/>
      <c r="L30" s="223"/>
      <c r="M30" s="212"/>
      <c r="N30" s="212"/>
      <c r="O30" s="212"/>
      <c r="P30" s="212"/>
      <c r="Q30" s="212"/>
      <c r="R30" s="212"/>
      <c r="S30" s="212"/>
      <c r="T30" s="212"/>
      <c r="U30" s="212"/>
      <c r="V30" s="221"/>
      <c r="W30" s="223"/>
      <c r="X30" s="212"/>
      <c r="Y30" s="212"/>
      <c r="Z30" s="212"/>
      <c r="AA30" s="212">
        <v>1</v>
      </c>
      <c r="AB30" s="213"/>
      <c r="AC30" s="216">
        <v>20</v>
      </c>
      <c r="AD30" s="262"/>
      <c r="AE30" s="82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10">
        <v>45712</v>
      </c>
      <c r="B31" s="171" t="s">
        <v>119</v>
      </c>
      <c r="C31" s="260" t="s">
        <v>618</v>
      </c>
      <c r="D31" s="218" t="s">
        <v>845</v>
      </c>
      <c r="E31" s="381" t="s">
        <v>846</v>
      </c>
      <c r="F31" s="213" t="s">
        <v>608</v>
      </c>
      <c r="G31" s="921">
        <f t="shared" si="0"/>
        <v>1</v>
      </c>
      <c r="H31" s="43">
        <f t="shared" si="2"/>
        <v>5</v>
      </c>
      <c r="I31" s="922">
        <f t="shared" si="1"/>
        <v>0.2</v>
      </c>
      <c r="J31" s="214"/>
      <c r="K31" s="223"/>
      <c r="L31" s="223"/>
      <c r="M31" s="212"/>
      <c r="N31" s="212"/>
      <c r="O31" s="212"/>
      <c r="P31" s="212"/>
      <c r="Q31" s="212"/>
      <c r="R31" s="212"/>
      <c r="S31" s="212"/>
      <c r="T31" s="212">
        <v>1</v>
      </c>
      <c r="U31" s="212"/>
      <c r="V31" s="221"/>
      <c r="W31" s="223"/>
      <c r="X31" s="212"/>
      <c r="Y31" s="212"/>
      <c r="Z31" s="212"/>
      <c r="AA31" s="212"/>
      <c r="AB31" s="213"/>
      <c r="AC31" s="216">
        <v>4</v>
      </c>
      <c r="AD31" s="210"/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11"/>
      <c r="B32" s="171" t="s">
        <v>119</v>
      </c>
      <c r="C32" s="260" t="s">
        <v>618</v>
      </c>
      <c r="D32" s="218" t="s">
        <v>847</v>
      </c>
      <c r="E32" s="198" t="s">
        <v>846</v>
      </c>
      <c r="F32" s="213" t="s">
        <v>608</v>
      </c>
      <c r="G32" s="921">
        <f t="shared" si="0"/>
        <v>0</v>
      </c>
      <c r="H32" s="43">
        <f t="shared" si="2"/>
        <v>5</v>
      </c>
      <c r="I32" s="922">
        <f t="shared" si="1"/>
        <v>0</v>
      </c>
      <c r="J32" s="214"/>
      <c r="K32" s="223"/>
      <c r="L32" s="223"/>
      <c r="M32" s="212"/>
      <c r="N32" s="212"/>
      <c r="O32" s="212"/>
      <c r="P32" s="212"/>
      <c r="Q32" s="212"/>
      <c r="R32" s="212"/>
      <c r="S32" s="212"/>
      <c r="T32" s="212"/>
      <c r="U32" s="212"/>
      <c r="V32" s="221"/>
      <c r="W32" s="223"/>
      <c r="X32" s="212"/>
      <c r="Y32" s="212"/>
      <c r="Z32" s="212"/>
      <c r="AA32" s="212"/>
      <c r="AB32" s="213"/>
      <c r="AC32" s="216">
        <v>5</v>
      </c>
      <c r="AD32" s="210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1211"/>
      <c r="B33" s="171" t="s">
        <v>119</v>
      </c>
      <c r="C33" s="260" t="s">
        <v>618</v>
      </c>
      <c r="D33" s="218" t="s">
        <v>848</v>
      </c>
      <c r="E33" s="198" t="s">
        <v>846</v>
      </c>
      <c r="F33" s="213" t="s">
        <v>608</v>
      </c>
      <c r="G33" s="921">
        <f t="shared" ref="G33:G64" si="26">SUM(J33:AA33)</f>
        <v>2</v>
      </c>
      <c r="H33" s="43">
        <f t="shared" si="2"/>
        <v>4</v>
      </c>
      <c r="I33" s="922">
        <f t="shared" si="1"/>
        <v>0.5</v>
      </c>
      <c r="J33" s="164"/>
      <c r="K33" s="223"/>
      <c r="L33" s="223"/>
      <c r="M33" s="162"/>
      <c r="N33" s="162"/>
      <c r="O33" s="162"/>
      <c r="P33" s="162"/>
      <c r="Q33" s="162"/>
      <c r="R33" s="162"/>
      <c r="S33" s="162"/>
      <c r="T33" s="162">
        <v>2</v>
      </c>
      <c r="U33" s="162"/>
      <c r="V33" s="167"/>
      <c r="W33" s="168"/>
      <c r="X33" s="162"/>
      <c r="Y33" s="212"/>
      <c r="Z33" s="162"/>
      <c r="AA33" s="162"/>
      <c r="AB33" s="163"/>
      <c r="AC33" s="165">
        <v>2</v>
      </c>
      <c r="AD33" s="169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12"/>
      <c r="B34" s="171" t="s">
        <v>119</v>
      </c>
      <c r="C34" s="260" t="s">
        <v>618</v>
      </c>
      <c r="D34" s="218" t="s">
        <v>849</v>
      </c>
      <c r="E34" s="198" t="s">
        <v>846</v>
      </c>
      <c r="F34" s="213" t="s">
        <v>608</v>
      </c>
      <c r="G34" s="921">
        <f t="shared" si="26"/>
        <v>3</v>
      </c>
      <c r="H34" s="43">
        <f t="shared" si="2"/>
        <v>6</v>
      </c>
      <c r="I34" s="922">
        <f t="shared" si="1"/>
        <v>0.5</v>
      </c>
      <c r="J34" s="164"/>
      <c r="K34" s="223"/>
      <c r="L34" s="223"/>
      <c r="M34" s="162"/>
      <c r="N34" s="162"/>
      <c r="O34" s="162"/>
      <c r="P34" s="162"/>
      <c r="Q34" s="162"/>
      <c r="R34" s="162"/>
      <c r="S34" s="162"/>
      <c r="T34" s="162">
        <v>3</v>
      </c>
      <c r="U34" s="162"/>
      <c r="V34" s="167"/>
      <c r="W34" s="168"/>
      <c r="X34" s="162"/>
      <c r="Y34" s="212"/>
      <c r="Z34" s="162"/>
      <c r="AA34" s="162"/>
      <c r="AB34" s="163"/>
      <c r="AC34" s="165">
        <v>3</v>
      </c>
      <c r="AD34" s="169"/>
      <c r="AE34" s="1"/>
      <c r="AG34" s="789" t="s">
        <v>220</v>
      </c>
      <c r="AH34" s="749">
        <f t="shared" si="3"/>
        <v>10</v>
      </c>
      <c r="AI34" s="749">
        <f t="shared" si="4"/>
        <v>0</v>
      </c>
      <c r="AJ34" s="382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10">
        <v>45713</v>
      </c>
      <c r="B35" s="171" t="s">
        <v>119</v>
      </c>
      <c r="C35" s="260" t="s">
        <v>618</v>
      </c>
      <c r="D35" s="218" t="s">
        <v>850</v>
      </c>
      <c r="E35" s="198" t="s">
        <v>846</v>
      </c>
      <c r="F35" s="213" t="s">
        <v>608</v>
      </c>
      <c r="G35" s="921">
        <f t="shared" si="26"/>
        <v>0</v>
      </c>
      <c r="H35" s="43">
        <f t="shared" si="2"/>
        <v>10</v>
      </c>
      <c r="I35" s="922">
        <f t="shared" si="1"/>
        <v>0</v>
      </c>
      <c r="J35" s="164"/>
      <c r="K35" s="223"/>
      <c r="L35" s="223"/>
      <c r="M35" s="162"/>
      <c r="N35" s="162"/>
      <c r="O35" s="162"/>
      <c r="P35" s="162"/>
      <c r="Q35" s="162"/>
      <c r="R35" s="162"/>
      <c r="S35" s="162"/>
      <c r="T35" s="162"/>
      <c r="U35" s="162"/>
      <c r="V35" s="167"/>
      <c r="W35" s="168"/>
      <c r="X35" s="162"/>
      <c r="Y35" s="212"/>
      <c r="Z35" s="162"/>
      <c r="AA35" s="162"/>
      <c r="AB35" s="163"/>
      <c r="AC35" s="165">
        <v>10</v>
      </c>
      <c r="AD35" s="169"/>
      <c r="AE35" s="1"/>
      <c r="AG35" s="789" t="s">
        <v>221</v>
      </c>
      <c r="AH35" s="749">
        <f t="shared" si="3"/>
        <v>20</v>
      </c>
      <c r="AI35" s="749">
        <f t="shared" si="4"/>
        <v>0</v>
      </c>
      <c r="AJ35" s="382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11"/>
      <c r="B36" s="171" t="s">
        <v>119</v>
      </c>
      <c r="C36" s="260" t="s">
        <v>618</v>
      </c>
      <c r="D36" s="218" t="s">
        <v>852</v>
      </c>
      <c r="E36" s="198" t="s">
        <v>846</v>
      </c>
      <c r="F36" s="213" t="s">
        <v>608</v>
      </c>
      <c r="G36" s="921">
        <f t="shared" si="26"/>
        <v>0</v>
      </c>
      <c r="H36" s="43">
        <f t="shared" si="2"/>
        <v>10</v>
      </c>
      <c r="I36" s="922">
        <f t="shared" si="1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26">
        <v>10</v>
      </c>
      <c r="AD36" s="130"/>
      <c r="AE36" s="1"/>
      <c r="AG36" s="788" t="s">
        <v>222</v>
      </c>
      <c r="AH36" s="749">
        <f t="shared" si="3"/>
        <v>20</v>
      </c>
      <c r="AI36" s="749">
        <f t="shared" si="4"/>
        <v>0</v>
      </c>
      <c r="AJ36" s="382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211"/>
      <c r="B37" s="171" t="s">
        <v>119</v>
      </c>
      <c r="C37" s="260" t="s">
        <v>618</v>
      </c>
      <c r="D37" s="218" t="s">
        <v>849</v>
      </c>
      <c r="E37" s="198" t="s">
        <v>846</v>
      </c>
      <c r="F37" s="213" t="s">
        <v>608</v>
      </c>
      <c r="G37" s="921">
        <f t="shared" si="26"/>
        <v>2</v>
      </c>
      <c r="H37" s="43">
        <f t="shared" si="2"/>
        <v>2</v>
      </c>
      <c r="I37" s="922">
        <f t="shared" si="1"/>
        <v>1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>
        <v>2</v>
      </c>
      <c r="U37" s="8"/>
      <c r="V37" s="103"/>
      <c r="W37" s="113"/>
      <c r="X37" s="8"/>
      <c r="Y37" s="212"/>
      <c r="Z37" s="8"/>
      <c r="AA37" s="8"/>
      <c r="AB37" s="10"/>
      <c r="AC37" s="26">
        <v>0</v>
      </c>
      <c r="AD37" s="130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211"/>
      <c r="B38" s="171" t="s">
        <v>119</v>
      </c>
      <c r="C38" s="260" t="s">
        <v>618</v>
      </c>
      <c r="D38" s="218" t="s">
        <v>845</v>
      </c>
      <c r="E38" s="381" t="s">
        <v>846</v>
      </c>
      <c r="F38" s="213" t="s">
        <v>608</v>
      </c>
      <c r="G38" s="921">
        <f t="shared" si="26"/>
        <v>0</v>
      </c>
      <c r="H38" s="43">
        <f t="shared" si="2"/>
        <v>1</v>
      </c>
      <c r="I38" s="922">
        <f t="shared" si="1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26">
        <v>1</v>
      </c>
      <c r="AD38" s="130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211"/>
      <c r="B39" s="171" t="s">
        <v>119</v>
      </c>
      <c r="C39" s="260" t="s">
        <v>618</v>
      </c>
      <c r="D39" s="218" t="s">
        <v>858</v>
      </c>
      <c r="E39" s="206" t="s">
        <v>860</v>
      </c>
      <c r="F39" s="213" t="s">
        <v>608</v>
      </c>
      <c r="G39" s="921">
        <f t="shared" si="26"/>
        <v>0</v>
      </c>
      <c r="H39" s="43">
        <f t="shared" si="2"/>
        <v>10</v>
      </c>
      <c r="I39" s="922">
        <f t="shared" si="1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26">
        <v>10</v>
      </c>
      <c r="AD39" s="130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212"/>
      <c r="B40" s="171" t="s">
        <v>119</v>
      </c>
      <c r="C40" s="260" t="s">
        <v>618</v>
      </c>
      <c r="D40" s="218" t="s">
        <v>859</v>
      </c>
      <c r="E40" s="206" t="s">
        <v>860</v>
      </c>
      <c r="F40" s="213" t="s">
        <v>608</v>
      </c>
      <c r="G40" s="921">
        <f t="shared" si="26"/>
        <v>0</v>
      </c>
      <c r="H40" s="43">
        <f t="shared" si="2"/>
        <v>10</v>
      </c>
      <c r="I40" s="922">
        <f t="shared" si="1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26">
        <v>10</v>
      </c>
      <c r="AD40" s="130"/>
      <c r="AE40" s="1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09">
        <v>45714</v>
      </c>
      <c r="B41" s="171" t="s">
        <v>119</v>
      </c>
      <c r="C41" s="260" t="s">
        <v>606</v>
      </c>
      <c r="D41" s="218" t="s">
        <v>512</v>
      </c>
      <c r="E41" s="206" t="s">
        <v>866</v>
      </c>
      <c r="F41" s="213" t="s">
        <v>608</v>
      </c>
      <c r="G41" s="921">
        <f t="shared" si="26"/>
        <v>0</v>
      </c>
      <c r="H41" s="43">
        <f t="shared" si="2"/>
        <v>20</v>
      </c>
      <c r="I41" s="922">
        <f t="shared" si="1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26">
        <v>20</v>
      </c>
      <c r="AD41" s="130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1210">
        <v>45715</v>
      </c>
      <c r="B42" s="171" t="s">
        <v>119</v>
      </c>
      <c r="C42" s="260" t="s">
        <v>606</v>
      </c>
      <c r="D42" s="218" t="s">
        <v>361</v>
      </c>
      <c r="E42" s="206" t="s">
        <v>867</v>
      </c>
      <c r="F42" s="213" t="s">
        <v>608</v>
      </c>
      <c r="G42" s="921">
        <f t="shared" si="26"/>
        <v>0</v>
      </c>
      <c r="H42" s="43">
        <f t="shared" si="2"/>
        <v>20</v>
      </c>
      <c r="I42" s="922">
        <f t="shared" si="1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26">
        <v>20</v>
      </c>
      <c r="AD42" s="130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1212"/>
      <c r="B43" s="171" t="s">
        <v>119</v>
      </c>
      <c r="C43" s="260" t="s">
        <v>618</v>
      </c>
      <c r="D43" s="218" t="s">
        <v>868</v>
      </c>
      <c r="E43" s="206" t="s">
        <v>869</v>
      </c>
      <c r="F43" s="213" t="s">
        <v>608</v>
      </c>
      <c r="G43" s="921">
        <f t="shared" si="26"/>
        <v>0</v>
      </c>
      <c r="H43" s="43">
        <f t="shared" si="2"/>
        <v>2</v>
      </c>
      <c r="I43" s="922">
        <f t="shared" si="1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26">
        <v>2</v>
      </c>
      <c r="AD43" s="130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>
        <v>45716</v>
      </c>
      <c r="B44" s="171" t="s">
        <v>119</v>
      </c>
      <c r="C44" s="260" t="s">
        <v>615</v>
      </c>
      <c r="D44" s="218" t="s">
        <v>694</v>
      </c>
      <c r="E44" s="206" t="s">
        <v>874</v>
      </c>
      <c r="F44" s="213" t="s">
        <v>608</v>
      </c>
      <c r="G44" s="921">
        <f t="shared" si="26"/>
        <v>0</v>
      </c>
      <c r="H44" s="43">
        <f t="shared" si="2"/>
        <v>20</v>
      </c>
      <c r="I44" s="922">
        <f t="shared" si="1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26">
        <v>20</v>
      </c>
      <c r="AD44" s="130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71"/>
      <c r="C45" s="260"/>
      <c r="D45" s="218"/>
      <c r="E45" s="206"/>
      <c r="F45" s="213"/>
      <c r="G45" s="921">
        <f t="shared" si="26"/>
        <v>0</v>
      </c>
      <c r="H45" s="43">
        <f t="shared" si="2"/>
        <v>0</v>
      </c>
      <c r="I45" s="922" t="str">
        <f t="shared" si="1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26"/>
      <c r="AD45" s="130"/>
      <c r="AE45" s="1"/>
      <c r="AG45" s="407" t="s">
        <v>278</v>
      </c>
      <c r="AH45" s="749">
        <f t="shared" si="3"/>
        <v>25</v>
      </c>
      <c r="AI45" s="749">
        <f t="shared" si="4"/>
        <v>0</v>
      </c>
      <c r="AJ45" s="382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71"/>
      <c r="C46" s="260"/>
      <c r="D46" s="218"/>
      <c r="E46" s="206"/>
      <c r="F46" s="213"/>
      <c r="G46" s="921">
        <f t="shared" si="26"/>
        <v>0</v>
      </c>
      <c r="H46" s="43">
        <f t="shared" si="2"/>
        <v>0</v>
      </c>
      <c r="I46" s="922" t="str">
        <f t="shared" si="1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26"/>
      <c r="AD46" s="130"/>
      <c r="AE46" s="1"/>
      <c r="AG46" s="407" t="s">
        <v>279</v>
      </c>
      <c r="AH46" s="749">
        <f t="shared" si="3"/>
        <v>47</v>
      </c>
      <c r="AI46" s="749">
        <f t="shared" si="4"/>
        <v>2</v>
      </c>
      <c r="AJ46" s="382">
        <f t="shared" si="5"/>
        <v>4.2553191489361701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71"/>
      <c r="C47" s="260"/>
      <c r="D47" s="218"/>
      <c r="E47" s="206"/>
      <c r="F47" s="213"/>
      <c r="G47" s="921">
        <f t="shared" si="26"/>
        <v>0</v>
      </c>
      <c r="H47" s="43">
        <f t="shared" si="2"/>
        <v>0</v>
      </c>
      <c r="I47" s="922" t="str">
        <f t="shared" si="1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26"/>
      <c r="AD47" s="130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6"/>
        <v>0</v>
      </c>
      <c r="H48" s="43">
        <f t="shared" si="2"/>
        <v>0</v>
      </c>
      <c r="I48" s="922" t="str">
        <f t="shared" si="1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26"/>
      <c r="AD48" s="130"/>
      <c r="AE48" s="1"/>
      <c r="AG48" s="407" t="s">
        <v>855</v>
      </c>
      <c r="AH48" s="749">
        <f t="shared" si="3"/>
        <v>10</v>
      </c>
      <c r="AI48" s="749">
        <f t="shared" si="4"/>
        <v>0</v>
      </c>
      <c r="AJ48" s="382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2"/>
        <v>0</v>
      </c>
      <c r="I49" s="922" t="str">
        <f t="shared" si="1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26"/>
      <c r="AD49" s="130"/>
      <c r="AE49" s="1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6"/>
        <v>0</v>
      </c>
      <c r="H50" s="43">
        <f t="shared" si="2"/>
        <v>0</v>
      </c>
      <c r="I50" s="922" t="str">
        <f t="shared" si="1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26"/>
      <c r="AD50" s="130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6"/>
        <v>0</v>
      </c>
      <c r="H51" s="43">
        <f t="shared" si="2"/>
        <v>0</v>
      </c>
      <c r="I51" s="922" t="str">
        <f t="shared" si="1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26"/>
      <c r="AD51" s="130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6"/>
        <v>0</v>
      </c>
      <c r="H52" s="43">
        <f t="shared" si="2"/>
        <v>0</v>
      </c>
      <c r="I52" s="922" t="str">
        <f t="shared" si="1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26"/>
      <c r="AD52" s="130"/>
      <c r="AE52" s="1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6"/>
        <v>0</v>
      </c>
      <c r="H53" s="43">
        <f t="shared" si="2"/>
        <v>0</v>
      </c>
      <c r="I53" s="922" t="str">
        <f t="shared" si="1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26"/>
      <c r="AD53" s="130"/>
      <c r="AE53" s="1"/>
      <c r="AG53" s="407" t="s">
        <v>283</v>
      </c>
      <c r="AH53" s="749">
        <f t="shared" si="3"/>
        <v>22</v>
      </c>
      <c r="AI53" s="749">
        <f t="shared" si="4"/>
        <v>2</v>
      </c>
      <c r="AJ53" s="382">
        <f t="shared" si="5"/>
        <v>9.0909090909090917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6"/>
        <v>0</v>
      </c>
      <c r="H54" s="43">
        <f t="shared" si="2"/>
        <v>0</v>
      </c>
      <c r="I54" s="922" t="str">
        <f t="shared" si="1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26"/>
      <c r="AD54" s="130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6"/>
        <v>0</v>
      </c>
      <c r="H55" s="43">
        <f t="shared" si="2"/>
        <v>0</v>
      </c>
      <c r="I55" s="922" t="str">
        <f t="shared" si="1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26"/>
      <c r="AD55" s="130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6"/>
        <v>0</v>
      </c>
      <c r="H56" s="43">
        <f t="shared" si="2"/>
        <v>0</v>
      </c>
      <c r="I56" s="922" t="str">
        <f t="shared" si="1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26"/>
      <c r="AD56" s="130"/>
      <c r="AE56" s="1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6"/>
        <v>0</v>
      </c>
      <c r="H57" s="43">
        <f t="shared" si="2"/>
        <v>0</v>
      </c>
      <c r="I57" s="922" t="str">
        <f t="shared" si="1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26"/>
      <c r="AD57" s="130"/>
      <c r="AE57" s="1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6"/>
        <v>0</v>
      </c>
      <c r="H58" s="43">
        <f t="shared" si="2"/>
        <v>0</v>
      </c>
      <c r="I58" s="922" t="str">
        <f t="shared" si="1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26"/>
      <c r="AD58" s="130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6"/>
        <v>0</v>
      </c>
      <c r="H59" s="43">
        <f t="shared" si="2"/>
        <v>0</v>
      </c>
      <c r="I59" s="922" t="str">
        <f t="shared" si="1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26"/>
      <c r="AD59" s="130"/>
      <c r="AE59" s="1"/>
      <c r="AG59" s="407" t="s">
        <v>854</v>
      </c>
      <c r="AH59" s="749">
        <f t="shared" si="3"/>
        <v>10</v>
      </c>
      <c r="AI59" s="749">
        <f t="shared" si="4"/>
        <v>0</v>
      </c>
      <c r="AJ59" s="382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6"/>
        <v>0</v>
      </c>
      <c r="H60" s="43">
        <f t="shared" si="2"/>
        <v>0</v>
      </c>
      <c r="I60" s="922" t="str">
        <f t="shared" si="1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26"/>
      <c r="AD60" s="130"/>
      <c r="AE60" s="1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6"/>
        <v>0</v>
      </c>
      <c r="H61" s="43">
        <f t="shared" si="2"/>
        <v>0</v>
      </c>
      <c r="I61" s="922" t="str">
        <f t="shared" si="1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26"/>
      <c r="AD61" s="23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6"/>
        <v>0</v>
      </c>
      <c r="H62" s="43">
        <f t="shared" si="2"/>
        <v>0</v>
      </c>
      <c r="I62" s="922" t="str">
        <f t="shared" si="1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26"/>
      <c r="AD62" s="23"/>
      <c r="AE62" s="1"/>
      <c r="AG62" s="407" t="s">
        <v>579</v>
      </c>
      <c r="AH62" s="87">
        <f t="shared" si="3"/>
        <v>31</v>
      </c>
      <c r="AI62" s="87">
        <f t="shared" si="4"/>
        <v>1</v>
      </c>
      <c r="AJ62" s="331">
        <f t="shared" si="5"/>
        <v>3.225806451612903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6"/>
        <v>0</v>
      </c>
      <c r="H63" s="43">
        <f t="shared" si="2"/>
        <v>0</v>
      </c>
      <c r="I63" s="922" t="str">
        <f t="shared" si="1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26"/>
      <c r="AD63" s="23"/>
      <c r="AE63" s="1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6"/>
        <v>0</v>
      </c>
      <c r="H64" s="43">
        <f t="shared" si="2"/>
        <v>0</v>
      </c>
      <c r="I64" s="922" t="str">
        <f t="shared" si="1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26"/>
      <c r="AD64" s="23"/>
      <c r="AE64" s="1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2"/>
        <v>0</v>
      </c>
      <c r="I65" s="922" t="str">
        <f t="shared" si="1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26"/>
      <c r="AD65" s="23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7"/>
        <v>0</v>
      </c>
      <c r="H66" s="43">
        <f t="shared" si="2"/>
        <v>0</v>
      </c>
      <c r="I66" s="922" t="str">
        <f t="shared" si="1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26"/>
      <c r="AD66" s="23"/>
      <c r="AE66" s="1"/>
      <c r="AG66" s="790" t="s">
        <v>835</v>
      </c>
      <c r="AH66" s="87">
        <f t="shared" si="3"/>
        <v>1</v>
      </c>
      <c r="AI66" s="87">
        <f t="shared" si="4"/>
        <v>0</v>
      </c>
      <c r="AJ66" s="87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7"/>
        <v>0</v>
      </c>
      <c r="H67" s="43">
        <f t="shared" si="2"/>
        <v>0</v>
      </c>
      <c r="I67" s="922" t="str">
        <f t="shared" si="1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26"/>
      <c r="AD67" s="23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7"/>
        <v>0</v>
      </c>
      <c r="H68" s="43">
        <f t="shared" si="2"/>
        <v>0</v>
      </c>
      <c r="I68" s="922" t="str">
        <f t="shared" si="1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26"/>
      <c r="AD68" s="23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7"/>
        <v>0</v>
      </c>
      <c r="H69" s="43">
        <f t="shared" si="2"/>
        <v>0</v>
      </c>
      <c r="I69" s="922" t="str">
        <f t="shared" si="1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26"/>
      <c r="AD69" s="23"/>
      <c r="AE69" s="1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7"/>
        <v>0</v>
      </c>
      <c r="H70" s="43">
        <f t="shared" si="2"/>
        <v>0</v>
      </c>
      <c r="I70" s="922" t="str">
        <f t="shared" si="1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26"/>
      <c r="AD70" s="23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26"/>
      <c r="AD71" s="23"/>
      <c r="AE71" s="1"/>
      <c r="AG71" s="791" t="s">
        <v>302</v>
      </c>
      <c r="AH71" s="749">
        <f t="shared" si="3"/>
        <v>10</v>
      </c>
      <c r="AI71" s="749">
        <f t="shared" si="4"/>
        <v>0</v>
      </c>
      <c r="AJ71" s="382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26"/>
      <c r="AD72" s="23"/>
      <c r="AE72" s="1"/>
      <c r="AG72" s="791" t="s">
        <v>303</v>
      </c>
      <c r="AH72" s="749">
        <f t="shared" si="3"/>
        <v>40</v>
      </c>
      <c r="AI72" s="749">
        <f t="shared" si="4"/>
        <v>0</v>
      </c>
      <c r="AJ72" s="382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26"/>
      <c r="AD73" s="23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26"/>
      <c r="AD74" s="23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26"/>
      <c r="AD75" s="23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26"/>
      <c r="AD76" s="23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3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3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3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3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3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3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26"/>
      <c r="AD83" s="23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31"/>
      <c r="B84" s="125"/>
      <c r="C84" s="261"/>
      <c r="D84" s="97"/>
      <c r="E84" s="118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117"/>
      <c r="AD84" s="31"/>
      <c r="AE84" s="104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128"/>
      <c r="B85" s="126" t="str">
        <f>IFERROR(VLOOKUP(D85,#REF!,7,0),"")</f>
        <v/>
      </c>
      <c r="C85" s="30" t="str">
        <f>IFERROR(VLOOKUP(D85,#REF!,6,0),"")</f>
        <v/>
      </c>
      <c r="D85" s="123"/>
      <c r="E85" s="124"/>
      <c r="F85" s="152"/>
      <c r="G85" s="51">
        <f>SUM(G7:G84)</f>
        <v>18</v>
      </c>
      <c r="H85" s="51">
        <f>SUM(H7:H84)</f>
        <v>415</v>
      </c>
      <c r="I85" s="52">
        <f>IFERROR((G85*100/H85),"0")</f>
        <v>4.3373493975903612</v>
      </c>
      <c r="J85" s="53">
        <f t="shared" ref="J85:AB85" si="50">SUM(J7:J84)</f>
        <v>0</v>
      </c>
      <c r="K85" s="53">
        <f t="shared" si="50"/>
        <v>0</v>
      </c>
      <c r="L85" s="53">
        <f t="shared" si="50"/>
        <v>2</v>
      </c>
      <c r="M85" s="53">
        <f t="shared" si="50"/>
        <v>1</v>
      </c>
      <c r="N85" s="53">
        <f t="shared" si="50"/>
        <v>0</v>
      </c>
      <c r="O85" s="53">
        <f t="shared" si="50"/>
        <v>0</v>
      </c>
      <c r="P85" s="53">
        <f t="shared" si="50"/>
        <v>0</v>
      </c>
      <c r="Q85" s="53">
        <f t="shared" si="50"/>
        <v>0</v>
      </c>
      <c r="R85" s="53">
        <f t="shared" si="50"/>
        <v>0</v>
      </c>
      <c r="S85" s="53">
        <f t="shared" si="50"/>
        <v>0</v>
      </c>
      <c r="T85" s="53">
        <f t="shared" si="50"/>
        <v>11</v>
      </c>
      <c r="U85" s="53">
        <f t="shared" si="50"/>
        <v>0</v>
      </c>
      <c r="V85" s="53">
        <f t="shared" si="50"/>
        <v>0</v>
      </c>
      <c r="W85" s="53">
        <f t="shared" si="50"/>
        <v>0</v>
      </c>
      <c r="X85" s="53">
        <f t="shared" si="50"/>
        <v>0</v>
      </c>
      <c r="Y85" s="53">
        <f t="shared" si="50"/>
        <v>0</v>
      </c>
      <c r="Z85" s="53">
        <f t="shared" si="50"/>
        <v>0</v>
      </c>
      <c r="AA85" s="53">
        <f t="shared" si="50"/>
        <v>4</v>
      </c>
      <c r="AB85" s="53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1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 t="shared" ref="K92:AB92" si="51">K6</f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5.95" customHeight="1" thickBot="1">
      <c r="J93" s="78">
        <f>J85</f>
        <v>0</v>
      </c>
      <c r="K93" s="234">
        <f t="shared" ref="K93:AB93" si="52">K85</f>
        <v>0</v>
      </c>
      <c r="L93" s="234">
        <f t="shared" si="52"/>
        <v>2</v>
      </c>
      <c r="M93" s="234">
        <f t="shared" si="52"/>
        <v>1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0</v>
      </c>
      <c r="T93" s="234">
        <f t="shared" si="52"/>
        <v>11</v>
      </c>
      <c r="U93" s="234">
        <f t="shared" si="52"/>
        <v>0</v>
      </c>
      <c r="V93" s="234">
        <f t="shared" si="52"/>
        <v>0</v>
      </c>
      <c r="W93" s="234">
        <f t="shared" si="52"/>
        <v>0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4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 ht="15.95" customHeight="1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2</v>
      </c>
      <c r="BE94" s="749">
        <f t="shared" si="48"/>
        <v>0</v>
      </c>
      <c r="BF94" s="159">
        <f t="shared" si="49"/>
        <v>2</v>
      </c>
    </row>
    <row r="95" spans="1:58" ht="15.95" customHeight="1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 ht="15.95" customHeight="1">
      <c r="I96" s="87" t="s">
        <v>49</v>
      </c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 ht="15.95" customHeight="1">
      <c r="I97" s="87" t="s">
        <v>50</v>
      </c>
      <c r="J97" s="77">
        <f>J93</f>
        <v>0</v>
      </c>
      <c r="K97" s="86">
        <f t="shared" si="53"/>
        <v>0</v>
      </c>
      <c r="L97" s="86">
        <f t="shared" si="53"/>
        <v>2</v>
      </c>
      <c r="M97" s="86">
        <f t="shared" si="53"/>
        <v>1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0</v>
      </c>
      <c r="T97" s="86">
        <f t="shared" si="53"/>
        <v>11</v>
      </c>
      <c r="U97" s="86">
        <f t="shared" si="53"/>
        <v>0</v>
      </c>
      <c r="V97" s="86">
        <f t="shared" si="53"/>
        <v>0</v>
      </c>
      <c r="W97" s="86">
        <f t="shared" si="53"/>
        <v>0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4</v>
      </c>
      <c r="AB97" s="86">
        <f t="shared" si="53"/>
        <v>0</v>
      </c>
      <c r="AC97" s="121">
        <f>SUM(J97:AB97)</f>
        <v>18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 ht="15.95" customHeight="1">
      <c r="I98" s="87" t="s">
        <v>51</v>
      </c>
      <c r="J98" s="255">
        <f>J97*100/AC97</f>
        <v>0</v>
      </c>
      <c r="K98" s="256">
        <f>K97*100/AC97</f>
        <v>0</v>
      </c>
      <c r="L98" s="256">
        <f>L97*100/AC97</f>
        <v>11.111111111111111</v>
      </c>
      <c r="M98" s="256">
        <f>M97*100/AC97</f>
        <v>5.5555555555555554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61.111111111111114</v>
      </c>
      <c r="U98" s="256">
        <f>U97*100/AC97</f>
        <v>0</v>
      </c>
      <c r="V98" s="256">
        <f>V97*100/AC97</f>
        <v>0</v>
      </c>
      <c r="W98" s="256">
        <f>W97*100/AC97</f>
        <v>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22.222222222222221</v>
      </c>
      <c r="AB98" s="256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5.95" customHeight="1" thickBot="1">
      <c r="I99" s="87" t="s">
        <v>52</v>
      </c>
      <c r="J99" s="235">
        <f>J98</f>
        <v>0</v>
      </c>
      <c r="K99" s="236">
        <f>J99+K98</f>
        <v>0</v>
      </c>
      <c r="L99" s="236">
        <f>K99+L98</f>
        <v>11.111111111111111</v>
      </c>
      <c r="M99" s="236">
        <f>K99+M98</f>
        <v>5.5555555555555554</v>
      </c>
      <c r="N99" s="236">
        <f t="shared" ref="N99:AB99" si="54">M99+N98</f>
        <v>5.5555555555555554</v>
      </c>
      <c r="O99" s="236">
        <f t="shared" si="54"/>
        <v>5.5555555555555554</v>
      </c>
      <c r="P99" s="236">
        <f t="shared" si="54"/>
        <v>5.5555555555555554</v>
      </c>
      <c r="Q99" s="236">
        <f t="shared" si="54"/>
        <v>5.5555555555555554</v>
      </c>
      <c r="R99" s="236">
        <f t="shared" si="54"/>
        <v>5.5555555555555554</v>
      </c>
      <c r="S99" s="236">
        <f t="shared" si="54"/>
        <v>5.5555555555555554</v>
      </c>
      <c r="T99" s="236">
        <f t="shared" si="54"/>
        <v>66.666666666666671</v>
      </c>
      <c r="U99" s="236">
        <f t="shared" si="54"/>
        <v>66.666666666666671</v>
      </c>
      <c r="V99" s="236">
        <f t="shared" si="54"/>
        <v>66.666666666666671</v>
      </c>
      <c r="W99" s="236">
        <f t="shared" si="54"/>
        <v>66.666666666666671</v>
      </c>
      <c r="X99" s="236">
        <f t="shared" si="54"/>
        <v>66.666666666666671</v>
      </c>
      <c r="Y99" s="236">
        <f t="shared" si="54"/>
        <v>66.666666666666671</v>
      </c>
      <c r="Z99" s="236">
        <f t="shared" si="54"/>
        <v>66.666666666666671</v>
      </c>
      <c r="AA99" s="236">
        <f t="shared" si="54"/>
        <v>88.888888888888886</v>
      </c>
      <c r="AB99" s="236">
        <f t="shared" si="54"/>
        <v>88.888888888888886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5.95" customHeight="1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 ht="15.95" customHeight="1">
      <c r="A101" s="787" t="s">
        <v>126</v>
      </c>
      <c r="B101" s="268">
        <f t="shared" ref="B101:B132" si="55">IFERROR(VLOOKUP(A101,$AG$8:$AJ$182,4,0),"")</f>
        <v>62.5</v>
      </c>
      <c r="C101" s="101"/>
      <c r="D101" s="387"/>
      <c r="E101" s="17"/>
      <c r="F101" s="18"/>
      <c r="G101" s="161"/>
      <c r="I101" s="16"/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C101" s="19"/>
      <c r="AD101" s="19"/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 ht="15.95" customHeight="1">
      <c r="A102" s="787" t="s">
        <v>131</v>
      </c>
      <c r="B102" s="268">
        <f t="shared" si="55"/>
        <v>50</v>
      </c>
      <c r="C102" s="101"/>
      <c r="D102" s="387"/>
      <c r="E102" s="17"/>
      <c r="F102" s="18"/>
      <c r="G102" s="161"/>
      <c r="I102" s="16"/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C102" s="19"/>
      <c r="AD102" s="19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 ht="15.95" customHeight="1">
      <c r="A103" s="787" t="s">
        <v>288</v>
      </c>
      <c r="B103" s="268">
        <f t="shared" si="55"/>
        <v>25</v>
      </c>
      <c r="C103" s="101"/>
      <c r="D103" s="387"/>
      <c r="E103" s="17"/>
      <c r="F103" s="18"/>
      <c r="G103" s="161"/>
      <c r="I103" s="16"/>
      <c r="S103" s="903" t="s">
        <v>1114</v>
      </c>
      <c r="T103" s="159">
        <f>SUM(AH8:AH65)-SUM(AI8:AI65)</f>
        <v>190</v>
      </c>
      <c r="U103" s="159">
        <f>SUM(AH66:AH76)-SUM(AI66:AI76)</f>
        <v>51</v>
      </c>
      <c r="V103" s="159">
        <f>SUM(AH77:AH176)-SUM(AI77:AI176)</f>
        <v>156</v>
      </c>
      <c r="W103" s="159">
        <f>SUM(AH177:AH187)-SUM(AI177:AI187)</f>
        <v>0</v>
      </c>
      <c r="X103" s="796">
        <f>SUM(T103:W103)</f>
        <v>397</v>
      </c>
      <c r="AC103" s="19"/>
      <c r="AD103" s="19"/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1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1</v>
      </c>
      <c r="BE103" s="749">
        <f t="shared" si="48"/>
        <v>0</v>
      </c>
      <c r="BF103" s="159">
        <f>SUM(AM103:BE103)</f>
        <v>2</v>
      </c>
    </row>
    <row r="104" spans="1:58" ht="15.95" customHeight="1">
      <c r="A104" s="787" t="s">
        <v>142</v>
      </c>
      <c r="B104" s="268">
        <f t="shared" si="55"/>
        <v>16.666666666666668</v>
      </c>
      <c r="C104" s="101"/>
      <c r="D104" s="387"/>
      <c r="E104" s="17"/>
      <c r="F104" s="18"/>
      <c r="G104" s="161"/>
      <c r="I104" s="16"/>
      <c r="S104" s="903" t="s">
        <v>1115</v>
      </c>
      <c r="T104" s="792">
        <f>IFERROR(T103*100/X103,"0")</f>
        <v>47.858942065491185</v>
      </c>
      <c r="U104" s="792">
        <f>IFERROR(U103*100/X103,"0")</f>
        <v>12.846347607052897</v>
      </c>
      <c r="V104" s="792">
        <f>IFERROR(V103*100/X103,"0")</f>
        <v>39.294710327455917</v>
      </c>
      <c r="W104" s="792">
        <f>IFERROR(W103*100/X103,"0")</f>
        <v>0</v>
      </c>
      <c r="X104" s="796">
        <f>SUM(T104:W104)</f>
        <v>100</v>
      </c>
      <c r="AC104" s="19"/>
      <c r="AD104" s="19"/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 ht="15.95" customHeight="1">
      <c r="A105" s="787" t="s">
        <v>590</v>
      </c>
      <c r="B105" s="268">
        <f t="shared" si="55"/>
        <v>16.666666666666668</v>
      </c>
      <c r="C105" s="101"/>
      <c r="D105" s="387"/>
      <c r="E105" s="17"/>
      <c r="F105" s="18"/>
      <c r="G105" s="161"/>
      <c r="I105" s="16"/>
      <c r="S105" s="1139" t="s">
        <v>1113</v>
      </c>
      <c r="T105" s="928">
        <f>IFERROR(T104/X104,"0")</f>
        <v>0.47858942065491183</v>
      </c>
      <c r="U105" s="928">
        <f>IFERROR(U104/X104,"0")</f>
        <v>0.12846347607052896</v>
      </c>
      <c r="V105" s="928">
        <f>IFERROR(V104/X104,"0")</f>
        <v>0.39294710327455917</v>
      </c>
      <c r="W105" s="928">
        <f>IFERROR(W104/X104,"0")</f>
        <v>0</v>
      </c>
      <c r="X105" s="797">
        <f>SUM(T105:W105)</f>
        <v>1</v>
      </c>
      <c r="AC105" s="19"/>
      <c r="AD105" s="19"/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5.95" customHeight="1" thickBot="1">
      <c r="A106" s="407" t="s">
        <v>283</v>
      </c>
      <c r="B106" s="268">
        <f t="shared" si="55"/>
        <v>9.0909090909090917</v>
      </c>
      <c r="C106" s="101"/>
      <c r="D106" s="387"/>
      <c r="E106" s="17"/>
      <c r="F106" s="18"/>
      <c r="G106" s="161"/>
      <c r="I106" s="16"/>
      <c r="S106" s="1140"/>
      <c r="T106" s="929">
        <f>IFERROR(T102*T105,"0")</f>
        <v>1.1964735516372795</v>
      </c>
      <c r="U106" s="929">
        <f>IFERROR(U102*U105,"0")</f>
        <v>0.35969773299748109</v>
      </c>
      <c r="V106" s="929">
        <f>IFERROR(V102*V105,"0")</f>
        <v>0.82518891687657425</v>
      </c>
      <c r="W106" s="929">
        <f>IFERROR(W102*W105,"0")</f>
        <v>0</v>
      </c>
      <c r="X106" s="812">
        <f>SUM(T106:W106)</f>
        <v>2.3813602015113347</v>
      </c>
      <c r="AC106" s="19"/>
      <c r="AD106" s="19"/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 ht="15.95" customHeight="1">
      <c r="A107" s="407" t="s">
        <v>279</v>
      </c>
      <c r="B107" s="268">
        <f t="shared" si="55"/>
        <v>4.2553191489361701</v>
      </c>
      <c r="C107" s="101"/>
      <c r="D107" s="387"/>
      <c r="E107" s="17"/>
      <c r="F107" s="18"/>
      <c r="G107" s="161"/>
      <c r="I107" s="16"/>
      <c r="AC107" s="19"/>
      <c r="AD107" s="19"/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 ht="15.95" customHeight="1">
      <c r="A108" s="407" t="s">
        <v>579</v>
      </c>
      <c r="B108" s="268">
        <f t="shared" si="55"/>
        <v>3.225806451612903</v>
      </c>
      <c r="C108" s="101"/>
      <c r="D108" s="387"/>
      <c r="E108" s="17"/>
      <c r="F108" s="18"/>
      <c r="G108" s="161"/>
      <c r="I108" s="16"/>
      <c r="AC108" s="19"/>
      <c r="AD108" s="19"/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 ht="15.95" customHeight="1">
      <c r="A109" s="788" t="s">
        <v>198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 ht="15.95" customHeight="1">
      <c r="A110" s="788" t="s">
        <v>199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200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1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2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3</v>
      </c>
    </row>
    <row r="112" spans="1:58">
      <c r="A112" s="788" t="s">
        <v>201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202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203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204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5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5</v>
      </c>
    </row>
    <row r="116" spans="1:58">
      <c r="A116" s="788" t="s">
        <v>205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206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207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208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209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210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788" t="s">
        <v>211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8" t="s">
        <v>212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2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2</v>
      </c>
    </row>
    <row r="124" spans="1:58">
      <c r="A124" s="789" t="s">
        <v>294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213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8" t="s">
        <v>214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8" t="s">
        <v>215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8" t="s">
        <v>985</v>
      </c>
      <c r="B128" s="268" t="str">
        <f t="shared" si="55"/>
        <v>0</v>
      </c>
      <c r="AG128" s="787" t="s">
        <v>288</v>
      </c>
      <c r="AH128" s="749">
        <f t="shared" si="57"/>
        <v>12</v>
      </c>
      <c r="AI128" s="749">
        <f t="shared" si="58"/>
        <v>3</v>
      </c>
      <c r="AJ128" s="382">
        <f t="shared" si="59"/>
        <v>25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9" t="s">
        <v>272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8" t="s">
        <v>216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8" t="s">
        <v>217</v>
      </c>
      <c r="B131" s="268" t="str">
        <f t="shared" si="55"/>
        <v>0</v>
      </c>
      <c r="AG131" s="787" t="s">
        <v>125</v>
      </c>
      <c r="AH131" s="749">
        <f t="shared" si="57"/>
        <v>10</v>
      </c>
      <c r="AI131" s="749">
        <f t="shared" si="58"/>
        <v>0</v>
      </c>
      <c r="AJ131" s="382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218</v>
      </c>
      <c r="B132" s="268" t="str">
        <f t="shared" si="55"/>
        <v>0</v>
      </c>
      <c r="AG132" s="787" t="s">
        <v>126</v>
      </c>
      <c r="AH132" s="749">
        <f t="shared" si="57"/>
        <v>8</v>
      </c>
      <c r="AI132" s="749">
        <f t="shared" si="58"/>
        <v>5</v>
      </c>
      <c r="AJ132" s="382">
        <f t="shared" si="59"/>
        <v>62.5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553</v>
      </c>
      <c r="B133" s="268" t="str">
        <f t="shared" ref="B133:B168" si="60">IFERROR(VLOOKUP(A133,$AG$8:$AJ$182,4,0),"")</f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219</v>
      </c>
      <c r="B134" s="268" t="str">
        <f t="shared" si="60"/>
        <v>0</v>
      </c>
      <c r="AG134" s="787" t="s">
        <v>312</v>
      </c>
      <c r="AH134" s="749">
        <f t="shared" si="57"/>
        <v>10</v>
      </c>
      <c r="AI134" s="749">
        <f>SUMIF($D$7:$D$84,AG134,$G$7:$G$84)</f>
        <v>0</v>
      </c>
      <c r="AJ134" s="382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223</v>
      </c>
      <c r="B135" s="268" t="str">
        <f t="shared" si="60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562</v>
      </c>
      <c r="B136" s="268" t="str">
        <f t="shared" si="60"/>
        <v>0</v>
      </c>
      <c r="AG136" s="787" t="s">
        <v>290</v>
      </c>
      <c r="AH136" s="749">
        <f t="shared" si="57"/>
        <v>0</v>
      </c>
      <c r="AI136" s="749">
        <f t="shared" si="58"/>
        <v>0</v>
      </c>
      <c r="AJ136" s="382" t="str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789" t="s">
        <v>306</v>
      </c>
      <c r="B137" s="268" t="str">
        <f t="shared" si="60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789" t="s">
        <v>543</v>
      </c>
      <c r="B138" s="268" t="str">
        <f t="shared" si="60"/>
        <v>0</v>
      </c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789" t="s">
        <v>318</v>
      </c>
      <c r="B139" s="268" t="str">
        <f t="shared" si="60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789" t="s">
        <v>319</v>
      </c>
      <c r="B140" s="268" t="str">
        <f t="shared" si="60"/>
        <v>0</v>
      </c>
      <c r="AG140" s="787" t="s">
        <v>131</v>
      </c>
      <c r="AH140" s="749">
        <f t="shared" si="57"/>
        <v>4</v>
      </c>
      <c r="AI140" s="749">
        <f t="shared" si="58"/>
        <v>2</v>
      </c>
      <c r="AJ140" s="382">
        <f t="shared" si="59"/>
        <v>50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1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1</v>
      </c>
    </row>
    <row r="141" spans="1:58">
      <c r="A141" s="789" t="s">
        <v>320</v>
      </c>
      <c r="B141" s="268" t="str">
        <f t="shared" si="60"/>
        <v>0</v>
      </c>
      <c r="AG141" s="787" t="s">
        <v>132</v>
      </c>
      <c r="AH141" s="749">
        <f t="shared" si="57"/>
        <v>0</v>
      </c>
      <c r="AI141" s="749">
        <f t="shared" si="58"/>
        <v>0</v>
      </c>
      <c r="AJ141" s="382" t="str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789" t="s">
        <v>321</v>
      </c>
      <c r="B142" s="268" t="str">
        <f t="shared" si="60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280</v>
      </c>
      <c r="B143" s="268" t="str">
        <f t="shared" si="60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407" t="s">
        <v>281</v>
      </c>
      <c r="B144" s="268" t="str">
        <f t="shared" si="60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407" t="s">
        <v>282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284</v>
      </c>
      <c r="B146" s="268" t="str">
        <f t="shared" si="60"/>
        <v>0</v>
      </c>
      <c r="AG146" s="787" t="s">
        <v>135</v>
      </c>
      <c r="AH146" s="749">
        <f t="shared" si="57"/>
        <v>10</v>
      </c>
      <c r="AI146" s="749">
        <f t="shared" si="58"/>
        <v>0</v>
      </c>
      <c r="AJ146" s="382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285</v>
      </c>
      <c r="B147" s="268" t="str">
        <f t="shared" si="60"/>
        <v>0</v>
      </c>
      <c r="AG147" s="787" t="s">
        <v>136</v>
      </c>
      <c r="AH147" s="749">
        <f t="shared" si="57"/>
        <v>20</v>
      </c>
      <c r="AI147" s="749">
        <f t="shared" si="58"/>
        <v>0</v>
      </c>
      <c r="AJ147" s="382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407" t="s">
        <v>286</v>
      </c>
      <c r="B148" s="268" t="str">
        <f t="shared" si="60"/>
        <v>0</v>
      </c>
      <c r="AG148" s="787" t="s">
        <v>146</v>
      </c>
      <c r="AH148" s="749">
        <f t="shared" si="57"/>
        <v>5</v>
      </c>
      <c r="AI148" s="749">
        <f t="shared" si="58"/>
        <v>0</v>
      </c>
      <c r="AJ148" s="382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287</v>
      </c>
      <c r="B149" s="268" t="str">
        <f t="shared" si="60"/>
        <v>0</v>
      </c>
      <c r="AG149" s="787" t="s">
        <v>137</v>
      </c>
      <c r="AH149" s="749">
        <f t="shared" si="57"/>
        <v>10</v>
      </c>
      <c r="AI149" s="749">
        <f t="shared" si="58"/>
        <v>0</v>
      </c>
      <c r="AJ149" s="382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576</v>
      </c>
      <c r="B150" s="268" t="str">
        <f t="shared" si="60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1371</v>
      </c>
      <c r="B151" s="268" t="str">
        <f>IFERROR(VLOOKUP(A151,$AG$8:$AJ$187,4,0),"")</f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1369</v>
      </c>
      <c r="B152" s="268" t="str">
        <f>IFERROR(VLOOKUP(A152,$AG$8:$AJ$187,4,0),"")</f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1372</v>
      </c>
      <c r="B153" s="268" t="str">
        <f>IFERROR(VLOOKUP(A153,$AG$8:$AJ$187,4,0),"")</f>
        <v>0</v>
      </c>
      <c r="AG153" s="787" t="s">
        <v>293</v>
      </c>
      <c r="AH153" s="749">
        <f t="shared" si="57"/>
        <v>20</v>
      </c>
      <c r="AI153" s="749">
        <f t="shared" si="58"/>
        <v>0</v>
      </c>
      <c r="AJ153" s="382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1373</v>
      </c>
      <c r="B154" s="268" t="str">
        <f>IFERROR(VLOOKUP(A154,$AG$8:$AJ$187,4,0),"")</f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584</v>
      </c>
      <c r="B155" s="268" t="str">
        <f t="shared" si="60"/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585</v>
      </c>
      <c r="B156" s="268" t="str">
        <f t="shared" si="60"/>
        <v>0</v>
      </c>
      <c r="AG156" s="787" t="s">
        <v>141</v>
      </c>
      <c r="AH156" s="749">
        <f t="shared" si="57"/>
        <v>10</v>
      </c>
      <c r="AI156" s="749">
        <f t="shared" si="58"/>
        <v>0</v>
      </c>
      <c r="AJ156" s="382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407" t="s">
        <v>586</v>
      </c>
      <c r="B157" s="268" t="str">
        <f t="shared" si="60"/>
        <v>0</v>
      </c>
      <c r="AG157" s="787" t="s">
        <v>142</v>
      </c>
      <c r="AH157" s="749">
        <f t="shared" si="57"/>
        <v>6</v>
      </c>
      <c r="AI157" s="749">
        <f t="shared" si="58"/>
        <v>1</v>
      </c>
      <c r="AJ157" s="382">
        <f t="shared" si="59"/>
        <v>16.666666666666668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791" t="s">
        <v>299</v>
      </c>
      <c r="B158" s="268" t="str">
        <f t="shared" si="60"/>
        <v>0</v>
      </c>
      <c r="AG158" s="787" t="s">
        <v>143</v>
      </c>
      <c r="AH158" s="749">
        <f t="shared" si="57"/>
        <v>10</v>
      </c>
      <c r="AI158" s="749">
        <f t="shared" si="58"/>
        <v>0</v>
      </c>
      <c r="AJ158" s="382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791" t="s">
        <v>359</v>
      </c>
      <c r="B159" s="268" t="str">
        <f t="shared" si="60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791" t="s">
        <v>300</v>
      </c>
      <c r="B160" s="268" t="str">
        <f t="shared" si="60"/>
        <v>0</v>
      </c>
      <c r="AG160" s="787" t="s">
        <v>147</v>
      </c>
      <c r="AH160" s="749">
        <f t="shared" si="57"/>
        <v>2</v>
      </c>
      <c r="AI160" s="749">
        <f t="shared" si="58"/>
        <v>0</v>
      </c>
      <c r="AJ160" s="382">
        <f t="shared" si="59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791" t="s">
        <v>301</v>
      </c>
      <c r="B161" s="268" t="str">
        <f t="shared" si="60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1" t="s">
        <v>358</v>
      </c>
      <c r="B162" s="268" t="str">
        <f t="shared" si="60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791" t="s">
        <v>322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1023</v>
      </c>
      <c r="B164" s="268" t="str">
        <f t="shared" si="60"/>
        <v>0</v>
      </c>
      <c r="AG164" s="787" t="s">
        <v>145</v>
      </c>
      <c r="AH164" s="749">
        <f t="shared" si="57"/>
        <v>20</v>
      </c>
      <c r="AI164" s="749">
        <f t="shared" si="58"/>
        <v>0</v>
      </c>
      <c r="AJ164" s="382">
        <f t="shared" si="59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1024</v>
      </c>
      <c r="B165" s="268" t="str">
        <f t="shared" si="60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407" t="s">
        <v>224</v>
      </c>
      <c r="B166" s="268" t="str">
        <f t="shared" si="60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407" t="s">
        <v>225</v>
      </c>
      <c r="B167" s="268" t="str">
        <f t="shared" si="60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407" t="s">
        <v>226</v>
      </c>
      <c r="B168" s="268" t="str">
        <f t="shared" si="60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407" t="s">
        <v>227</v>
      </c>
      <c r="B169" s="268" t="str">
        <f t="shared" ref="B169:B200" si="82">IFERROR(VLOOKUP(A169,$AG$8:$AJ$182,4,0),"")</f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228</v>
      </c>
      <c r="B170" s="268" t="str">
        <f t="shared" si="82"/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229</v>
      </c>
      <c r="B171" s="268" t="str">
        <f t="shared" si="82"/>
        <v>0</v>
      </c>
      <c r="AG171" s="407" t="s">
        <v>590</v>
      </c>
      <c r="AH171" s="87">
        <f t="shared" si="57"/>
        <v>12</v>
      </c>
      <c r="AI171" s="87">
        <f t="shared" si="58"/>
        <v>2</v>
      </c>
      <c r="AJ171" s="331">
        <f t="shared" si="59"/>
        <v>16.666666666666668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230</v>
      </c>
      <c r="B172" s="268" t="str">
        <f t="shared" si="82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231</v>
      </c>
      <c r="B173" s="268" t="str">
        <f t="shared" si="82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1</v>
      </c>
      <c r="BE173" s="749">
        <f t="shared" si="80"/>
        <v>0</v>
      </c>
      <c r="BF173" s="159">
        <f t="shared" si="81"/>
        <v>1</v>
      </c>
    </row>
    <row r="174" spans="1:58">
      <c r="A174" s="407" t="s">
        <v>232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233</v>
      </c>
      <c r="B175" s="268" t="str">
        <f t="shared" si="82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234</v>
      </c>
      <c r="B176" s="268" t="str">
        <f t="shared" si="82"/>
        <v>0</v>
      </c>
      <c r="AG176" s="407" t="s">
        <v>595</v>
      </c>
      <c r="AH176" s="87">
        <f t="shared" si="57"/>
        <v>0</v>
      </c>
      <c r="AI176" s="87">
        <f t="shared" si="58"/>
        <v>0</v>
      </c>
      <c r="AJ176" s="331" t="str">
        <f t="shared" si="59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235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236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237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238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1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1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2</v>
      </c>
    </row>
    <row r="181" spans="1:58">
      <c r="A181" s="407" t="s">
        <v>239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240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241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242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243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244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245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246</v>
      </c>
      <c r="B188" s="268" t="str">
        <f t="shared" si="82"/>
        <v>0</v>
      </c>
      <c r="AG188" s="749" t="s">
        <v>197</v>
      </c>
      <c r="AH188" s="749">
        <f>SUM(AH8:AH181)</f>
        <v>415</v>
      </c>
      <c r="AI188" s="749">
        <f>SUM(AI8:AI181)</f>
        <v>18</v>
      </c>
      <c r="AJ188" s="289">
        <f t="shared" si="86"/>
        <v>4.3373493975903612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247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0</v>
      </c>
      <c r="AN189" s="749">
        <f t="shared" si="87"/>
        <v>0</v>
      </c>
      <c r="AO189" s="749">
        <f t="shared" si="87"/>
        <v>2</v>
      </c>
      <c r="AP189" s="749">
        <f t="shared" si="87"/>
        <v>1</v>
      </c>
      <c r="AQ189" s="749">
        <f t="shared" si="87"/>
        <v>0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0</v>
      </c>
      <c r="AV189" s="749">
        <f t="shared" si="87"/>
        <v>0</v>
      </c>
      <c r="AW189" s="749">
        <f t="shared" si="87"/>
        <v>11</v>
      </c>
      <c r="AX189" s="749">
        <f t="shared" si="87"/>
        <v>0</v>
      </c>
      <c r="AY189" s="749">
        <f t="shared" si="87"/>
        <v>0</v>
      </c>
      <c r="AZ189" s="749">
        <f t="shared" si="87"/>
        <v>0</v>
      </c>
      <c r="BA189" s="749">
        <f t="shared" si="87"/>
        <v>0</v>
      </c>
      <c r="BB189" s="749">
        <f t="shared" si="87"/>
        <v>0</v>
      </c>
      <c r="BC189" s="749">
        <f t="shared" si="87"/>
        <v>0</v>
      </c>
      <c r="BD189" s="749">
        <f t="shared" si="87"/>
        <v>4</v>
      </c>
      <c r="BE189" s="749">
        <f t="shared" si="87"/>
        <v>0</v>
      </c>
      <c r="BF189" s="749">
        <f t="shared" si="87"/>
        <v>18</v>
      </c>
    </row>
    <row r="190" spans="1:58">
      <c r="A190" s="407" t="s">
        <v>248</v>
      </c>
      <c r="B190" s="268" t="str">
        <f t="shared" si="82"/>
        <v>0</v>
      </c>
    </row>
    <row r="191" spans="1:58">
      <c r="A191" s="407" t="s">
        <v>249</v>
      </c>
      <c r="B191" s="268" t="str">
        <f t="shared" si="82"/>
        <v>0</v>
      </c>
      <c r="C191" s="18"/>
      <c r="G191" s="19"/>
      <c r="AA191" s="20"/>
      <c r="AB191" s="20"/>
    </row>
    <row r="192" spans="1:58">
      <c r="A192" s="407" t="s">
        <v>250</v>
      </c>
      <c r="B192" s="268" t="str">
        <f t="shared" si="82"/>
        <v>0</v>
      </c>
      <c r="C192" s="18"/>
      <c r="G192" s="19"/>
      <c r="AA192" s="20"/>
      <c r="AB192" s="20"/>
    </row>
    <row r="193" spans="1:28">
      <c r="A193" s="407" t="s">
        <v>251</v>
      </c>
      <c r="B193" s="268" t="str">
        <f t="shared" si="82"/>
        <v>0</v>
      </c>
      <c r="C193" s="18"/>
      <c r="G193" s="19"/>
      <c r="AA193" s="20"/>
      <c r="AB193" s="20"/>
    </row>
    <row r="194" spans="1:28">
      <c r="A194" s="407" t="s">
        <v>252</v>
      </c>
      <c r="B194" s="268" t="str">
        <f t="shared" si="82"/>
        <v>0</v>
      </c>
      <c r="C194" s="18"/>
      <c r="G194" s="19"/>
      <c r="AA194" s="20"/>
      <c r="AB194" s="20"/>
    </row>
    <row r="195" spans="1:28">
      <c r="A195" s="407" t="s">
        <v>253</v>
      </c>
      <c r="B195" s="268" t="str">
        <f t="shared" si="82"/>
        <v>0</v>
      </c>
      <c r="C195" s="18"/>
      <c r="G195" s="19"/>
      <c r="AA195" s="20"/>
      <c r="AB195" s="20"/>
    </row>
    <row r="196" spans="1:28">
      <c r="A196" s="407" t="s">
        <v>254</v>
      </c>
      <c r="B196" s="268" t="str">
        <f t="shared" si="82"/>
        <v>0</v>
      </c>
      <c r="C196" s="18"/>
      <c r="G196" s="19"/>
      <c r="AA196" s="20"/>
      <c r="AB196" s="20"/>
    </row>
    <row r="197" spans="1:28">
      <c r="A197" s="407" t="s">
        <v>255</v>
      </c>
      <c r="B197" s="268" t="str">
        <f t="shared" si="82"/>
        <v>0</v>
      </c>
      <c r="D197" s="19"/>
      <c r="E197" s="127"/>
    </row>
    <row r="198" spans="1:28">
      <c r="A198" s="407" t="s">
        <v>256</v>
      </c>
      <c r="B198" s="268" t="str">
        <f t="shared" si="82"/>
        <v>0</v>
      </c>
      <c r="D198" s="19"/>
      <c r="E198" s="127"/>
    </row>
    <row r="199" spans="1:28">
      <c r="A199" s="407" t="s">
        <v>257</v>
      </c>
      <c r="B199" s="268" t="str">
        <f t="shared" si="82"/>
        <v>0</v>
      </c>
      <c r="D199" s="19"/>
      <c r="E199" s="127"/>
    </row>
    <row r="200" spans="1:28">
      <c r="A200" s="407" t="s">
        <v>258</v>
      </c>
      <c r="B200" s="268" t="str">
        <f t="shared" si="82"/>
        <v>0</v>
      </c>
      <c r="D200" s="19"/>
      <c r="E200" s="127"/>
    </row>
    <row r="201" spans="1:28">
      <c r="A201" s="407" t="s">
        <v>259</v>
      </c>
      <c r="B201" s="268" t="str">
        <f t="shared" ref="B201:B232" si="88">IFERROR(VLOOKUP(A201,$AG$8:$AJ$182,4,0),"")</f>
        <v>0</v>
      </c>
      <c r="D201" s="19"/>
      <c r="E201" s="127"/>
    </row>
    <row r="202" spans="1:28">
      <c r="A202" s="407" t="s">
        <v>260</v>
      </c>
      <c r="B202" s="268" t="str">
        <f t="shared" si="88"/>
        <v>0</v>
      </c>
      <c r="D202" s="19"/>
      <c r="E202" s="127"/>
    </row>
    <row r="203" spans="1:28">
      <c r="A203" s="407" t="s">
        <v>261</v>
      </c>
      <c r="B203" s="268" t="str">
        <f t="shared" si="88"/>
        <v>0</v>
      </c>
    </row>
    <row r="204" spans="1:28">
      <c r="A204" s="407" t="s">
        <v>262</v>
      </c>
      <c r="B204" s="268" t="str">
        <f t="shared" si="88"/>
        <v>0</v>
      </c>
    </row>
    <row r="205" spans="1:28">
      <c r="A205" s="407" t="s">
        <v>263</v>
      </c>
      <c r="B205" s="268" t="str">
        <f t="shared" si="88"/>
        <v>0</v>
      </c>
    </row>
    <row r="206" spans="1:28">
      <c r="A206" s="407" t="s">
        <v>264</v>
      </c>
      <c r="B206" s="268" t="str">
        <f t="shared" si="88"/>
        <v>0</v>
      </c>
    </row>
    <row r="207" spans="1:28">
      <c r="A207" s="407" t="s">
        <v>265</v>
      </c>
      <c r="B207" s="268" t="str">
        <f t="shared" si="88"/>
        <v>0</v>
      </c>
    </row>
    <row r="208" spans="1:28">
      <c r="A208" s="407" t="s">
        <v>266</v>
      </c>
      <c r="B208" s="268" t="str">
        <f t="shared" si="88"/>
        <v>0</v>
      </c>
    </row>
    <row r="209" spans="1:2">
      <c r="A209" s="407" t="s">
        <v>267</v>
      </c>
      <c r="B209" s="268" t="str">
        <f t="shared" si="88"/>
        <v>0</v>
      </c>
    </row>
    <row r="210" spans="1:2">
      <c r="A210" s="407" t="s">
        <v>268</v>
      </c>
      <c r="B210" s="268" t="str">
        <f t="shared" si="88"/>
        <v>0</v>
      </c>
    </row>
    <row r="211" spans="1:2">
      <c r="A211" s="407" t="s">
        <v>269</v>
      </c>
      <c r="B211" s="268" t="str">
        <f t="shared" si="88"/>
        <v>0</v>
      </c>
    </row>
    <row r="212" spans="1:2">
      <c r="A212" s="407" t="s">
        <v>270</v>
      </c>
      <c r="B212" s="268" t="str">
        <f t="shared" si="88"/>
        <v>0</v>
      </c>
    </row>
    <row r="213" spans="1:2">
      <c r="A213" s="407" t="s">
        <v>271</v>
      </c>
      <c r="B213" s="268" t="str">
        <f t="shared" si="88"/>
        <v>0</v>
      </c>
    </row>
    <row r="214" spans="1:2">
      <c r="A214" s="407" t="s">
        <v>310</v>
      </c>
      <c r="B214" s="268" t="str">
        <f t="shared" si="88"/>
        <v>0</v>
      </c>
    </row>
    <row r="215" spans="1:2">
      <c r="A215" s="407" t="s">
        <v>309</v>
      </c>
      <c r="B215" s="268" t="str">
        <f t="shared" si="88"/>
        <v>0</v>
      </c>
    </row>
    <row r="216" spans="1:2">
      <c r="A216" s="407" t="s">
        <v>124</v>
      </c>
      <c r="B216" s="268" t="str">
        <f t="shared" si="88"/>
        <v>0</v>
      </c>
    </row>
    <row r="217" spans="1:2">
      <c r="A217" s="407" t="s">
        <v>289</v>
      </c>
      <c r="B217" s="268" t="str">
        <f t="shared" si="88"/>
        <v>0</v>
      </c>
    </row>
    <row r="218" spans="1:2">
      <c r="A218" s="407" t="s">
        <v>127</v>
      </c>
      <c r="B218" s="268" t="str">
        <f t="shared" si="88"/>
        <v>0</v>
      </c>
    </row>
    <row r="219" spans="1:2">
      <c r="A219" s="407" t="s">
        <v>128</v>
      </c>
      <c r="B219" s="268" t="str">
        <f t="shared" si="88"/>
        <v>0</v>
      </c>
    </row>
    <row r="220" spans="1:2">
      <c r="A220" s="407" t="s">
        <v>290</v>
      </c>
      <c r="B220" s="268" t="str">
        <f t="shared" si="88"/>
        <v>0</v>
      </c>
    </row>
    <row r="221" spans="1:2">
      <c r="A221" s="407" t="s">
        <v>129</v>
      </c>
      <c r="B221" s="268" t="str">
        <f t="shared" si="88"/>
        <v>0</v>
      </c>
    </row>
    <row r="222" spans="1:2">
      <c r="A222" s="407" t="s">
        <v>291</v>
      </c>
      <c r="B222" s="268" t="str">
        <f t="shared" si="88"/>
        <v>0</v>
      </c>
    </row>
    <row r="223" spans="1:2">
      <c r="A223" s="407" t="s">
        <v>130</v>
      </c>
      <c r="B223" s="268" t="str">
        <f t="shared" si="88"/>
        <v>0</v>
      </c>
    </row>
    <row r="224" spans="1:2">
      <c r="A224" s="407" t="s">
        <v>132</v>
      </c>
      <c r="B224" s="268" t="str">
        <f t="shared" si="88"/>
        <v>0</v>
      </c>
    </row>
    <row r="225" spans="1:2">
      <c r="A225" s="407" t="s">
        <v>313</v>
      </c>
      <c r="B225" s="268" t="str">
        <f t="shared" si="88"/>
        <v>0</v>
      </c>
    </row>
    <row r="226" spans="1:2">
      <c r="A226" s="787" t="s">
        <v>133</v>
      </c>
      <c r="B226" s="268" t="str">
        <f t="shared" si="88"/>
        <v>0</v>
      </c>
    </row>
    <row r="227" spans="1:2">
      <c r="A227" s="787" t="s">
        <v>292</v>
      </c>
      <c r="B227" s="268" t="str">
        <f t="shared" si="88"/>
        <v>0</v>
      </c>
    </row>
    <row r="228" spans="1:2">
      <c r="A228" s="787" t="s">
        <v>134</v>
      </c>
      <c r="B228" s="268" t="str">
        <f t="shared" si="88"/>
        <v>0</v>
      </c>
    </row>
    <row r="229" spans="1:2">
      <c r="A229" s="787" t="s">
        <v>1263</v>
      </c>
      <c r="B229" s="268" t="str">
        <f t="shared" si="88"/>
        <v>0</v>
      </c>
    </row>
    <row r="230" spans="1:2">
      <c r="A230" s="787" t="s">
        <v>314</v>
      </c>
      <c r="B230" s="268" t="str">
        <f t="shared" si="88"/>
        <v>0</v>
      </c>
    </row>
    <row r="231" spans="1:2">
      <c r="A231" s="787" t="s">
        <v>138</v>
      </c>
      <c r="B231" s="268" t="str">
        <f t="shared" si="88"/>
        <v>0</v>
      </c>
    </row>
    <row r="232" spans="1:2">
      <c r="A232" s="787" t="s">
        <v>139</v>
      </c>
      <c r="B232" s="268" t="str">
        <f t="shared" si="88"/>
        <v>0</v>
      </c>
    </row>
    <row r="233" spans="1:2">
      <c r="A233" s="787" t="s">
        <v>140</v>
      </c>
      <c r="B233" s="268" t="str">
        <f t="shared" ref="B233:B265" si="89">IFERROR(VLOOKUP(A233,$AG$8:$AJ$182,4,0),"")</f>
        <v>0</v>
      </c>
    </row>
    <row r="234" spans="1:2">
      <c r="A234" s="787" t="s">
        <v>315</v>
      </c>
      <c r="B234" s="268" t="str">
        <f t="shared" si="89"/>
        <v>0</v>
      </c>
    </row>
    <row r="235" spans="1:2">
      <c r="A235" s="787" t="s">
        <v>144</v>
      </c>
      <c r="B235" s="268" t="str">
        <f t="shared" si="89"/>
        <v>0</v>
      </c>
    </row>
    <row r="236" spans="1:2">
      <c r="A236" s="787" t="s">
        <v>316</v>
      </c>
      <c r="B236" s="268" t="str">
        <f t="shared" si="89"/>
        <v>0</v>
      </c>
    </row>
    <row r="237" spans="1:2">
      <c r="A237" s="787" t="s">
        <v>148</v>
      </c>
      <c r="B237" s="268" t="str">
        <f t="shared" si="89"/>
        <v>0</v>
      </c>
    </row>
    <row r="238" spans="1:2">
      <c r="A238" s="787" t="s">
        <v>295</v>
      </c>
      <c r="B238" s="268" t="str">
        <f t="shared" si="89"/>
        <v>0</v>
      </c>
    </row>
    <row r="239" spans="1:2">
      <c r="A239" s="787" t="s">
        <v>296</v>
      </c>
      <c r="B239" s="268" t="str">
        <f t="shared" si="89"/>
        <v>0</v>
      </c>
    </row>
    <row r="240" spans="1:2">
      <c r="A240" s="787" t="s">
        <v>298</v>
      </c>
      <c r="B240" s="268" t="str">
        <f t="shared" si="89"/>
        <v>0</v>
      </c>
    </row>
    <row r="241" spans="1:2">
      <c r="A241" s="787" t="s">
        <v>1347</v>
      </c>
      <c r="B241" s="268" t="str">
        <f>IFERROR(VLOOKUP(A241,$AG$8:$AJ$183,4,0),"")</f>
        <v>0</v>
      </c>
    </row>
    <row r="242" spans="1:2">
      <c r="A242" s="787" t="s">
        <v>587</v>
      </c>
      <c r="B242" s="268" t="str">
        <f t="shared" si="89"/>
        <v>0</v>
      </c>
    </row>
    <row r="243" spans="1:2">
      <c r="A243" s="787" t="s">
        <v>588</v>
      </c>
      <c r="B243" s="268" t="str">
        <f t="shared" si="89"/>
        <v>0</v>
      </c>
    </row>
    <row r="244" spans="1:2">
      <c r="A244" s="787" t="s">
        <v>589</v>
      </c>
      <c r="B244" s="268" t="str">
        <f t="shared" si="89"/>
        <v>0</v>
      </c>
    </row>
    <row r="245" spans="1:2">
      <c r="A245" s="787" t="s">
        <v>591</v>
      </c>
      <c r="B245" s="268" t="str">
        <f t="shared" si="89"/>
        <v>0</v>
      </c>
    </row>
    <row r="246" spans="1:2">
      <c r="A246" s="787" t="s">
        <v>592</v>
      </c>
      <c r="B246" s="268" t="str">
        <f t="shared" si="89"/>
        <v>0</v>
      </c>
    </row>
    <row r="247" spans="1:2">
      <c r="A247" s="787" t="s">
        <v>593</v>
      </c>
      <c r="B247" s="268" t="str">
        <f t="shared" si="89"/>
        <v>0</v>
      </c>
    </row>
    <row r="248" spans="1:2">
      <c r="A248" s="787" t="s">
        <v>594</v>
      </c>
      <c r="B248" s="268" t="str">
        <f t="shared" si="89"/>
        <v>0</v>
      </c>
    </row>
    <row r="249" spans="1:2">
      <c r="A249" s="787" t="s">
        <v>595</v>
      </c>
      <c r="B249" s="268" t="str">
        <f t="shared" si="89"/>
        <v>0</v>
      </c>
    </row>
    <row r="250" spans="1:2">
      <c r="A250" s="787" t="s">
        <v>304</v>
      </c>
      <c r="B250" s="268" t="str">
        <f t="shared" si="89"/>
        <v>0</v>
      </c>
    </row>
    <row r="251" spans="1:2">
      <c r="A251" s="787" t="s">
        <v>305</v>
      </c>
      <c r="B251" s="268" t="str">
        <f t="shared" si="89"/>
        <v>0</v>
      </c>
    </row>
    <row r="252" spans="1:2">
      <c r="A252" s="787" t="s">
        <v>574</v>
      </c>
      <c r="B252" s="268" t="str">
        <f t="shared" si="89"/>
        <v>0</v>
      </c>
    </row>
    <row r="253" spans="1:2">
      <c r="A253" s="787" t="s">
        <v>856</v>
      </c>
      <c r="B253" s="268" t="str">
        <f t="shared" si="89"/>
        <v>0</v>
      </c>
    </row>
    <row r="254" spans="1:2">
      <c r="A254" s="787" t="s">
        <v>857</v>
      </c>
      <c r="B254" s="268" t="str">
        <f t="shared" si="89"/>
        <v>0</v>
      </c>
    </row>
    <row r="255" spans="1:2">
      <c r="A255" s="787" t="s">
        <v>273</v>
      </c>
      <c r="B255" s="268" t="str">
        <f t="shared" si="89"/>
        <v>0</v>
      </c>
    </row>
    <row r="256" spans="1:2">
      <c r="A256" s="787" t="s">
        <v>274</v>
      </c>
      <c r="B256" s="268" t="str">
        <f t="shared" si="89"/>
        <v/>
      </c>
    </row>
    <row r="257" spans="1:2">
      <c r="A257" s="787" t="s">
        <v>275</v>
      </c>
      <c r="B257" s="268" t="str">
        <f t="shared" si="89"/>
        <v/>
      </c>
    </row>
    <row r="258" spans="1:2">
      <c r="A258" s="787" t="s">
        <v>276</v>
      </c>
      <c r="B258" s="268" t="str">
        <f t="shared" si="89"/>
        <v/>
      </c>
    </row>
    <row r="259" spans="1:2">
      <c r="A259" s="787" t="s">
        <v>277</v>
      </c>
      <c r="B259" s="268" t="str">
        <f t="shared" si="89"/>
        <v/>
      </c>
    </row>
    <row r="260" spans="1:2">
      <c r="A260" s="787" t="s">
        <v>297</v>
      </c>
      <c r="B260" s="268" t="str">
        <f t="shared" si="89"/>
        <v/>
      </c>
    </row>
    <row r="261" spans="1:2">
      <c r="A261" s="789" t="s">
        <v>220</v>
      </c>
      <c r="B261" s="268">
        <f t="shared" si="89"/>
        <v>0</v>
      </c>
    </row>
    <row r="262" spans="1:2">
      <c r="A262" s="789" t="s">
        <v>221</v>
      </c>
      <c r="B262" s="268">
        <f t="shared" si="89"/>
        <v>0</v>
      </c>
    </row>
    <row r="263" spans="1:2">
      <c r="A263" s="788" t="s">
        <v>222</v>
      </c>
      <c r="B263" s="268">
        <f t="shared" si="89"/>
        <v>0</v>
      </c>
    </row>
    <row r="264" spans="1:2">
      <c r="A264" s="407" t="s">
        <v>278</v>
      </c>
      <c r="B264" s="268">
        <f t="shared" si="89"/>
        <v>0</v>
      </c>
    </row>
    <row r="265" spans="1:2">
      <c r="A265" s="407" t="s">
        <v>855</v>
      </c>
      <c r="B265" s="268">
        <f t="shared" si="89"/>
        <v>0</v>
      </c>
    </row>
    <row r="266" spans="1:2">
      <c r="A266" s="407" t="s">
        <v>854</v>
      </c>
      <c r="B266" s="268">
        <f t="shared" ref="B266:B280" si="90">IFERROR(VLOOKUP(A266,$AG$8:$AJ$182,4,0),"")</f>
        <v>0</v>
      </c>
    </row>
    <row r="267" spans="1:2">
      <c r="A267" s="790" t="s">
        <v>835</v>
      </c>
      <c r="B267" s="268">
        <f t="shared" si="90"/>
        <v>0</v>
      </c>
    </row>
    <row r="268" spans="1:2">
      <c r="A268" s="791" t="s">
        <v>302</v>
      </c>
      <c r="B268" s="268">
        <f t="shared" si="90"/>
        <v>0</v>
      </c>
    </row>
    <row r="269" spans="1:2">
      <c r="A269" s="791" t="s">
        <v>303</v>
      </c>
      <c r="B269" s="268">
        <f t="shared" si="90"/>
        <v>0</v>
      </c>
    </row>
    <row r="270" spans="1:2">
      <c r="A270" s="407" t="s">
        <v>125</v>
      </c>
      <c r="B270" s="268">
        <f t="shared" si="90"/>
        <v>0</v>
      </c>
    </row>
    <row r="271" spans="1:2">
      <c r="A271" s="407" t="s">
        <v>312</v>
      </c>
      <c r="B271" s="268">
        <f t="shared" si="90"/>
        <v>0</v>
      </c>
    </row>
    <row r="272" spans="1:2">
      <c r="A272" s="407" t="s">
        <v>135</v>
      </c>
      <c r="B272" s="268">
        <f t="shared" si="90"/>
        <v>0</v>
      </c>
    </row>
    <row r="273" spans="1:2">
      <c r="A273" s="407" t="s">
        <v>136</v>
      </c>
      <c r="B273" s="268">
        <f t="shared" si="90"/>
        <v>0</v>
      </c>
    </row>
    <row r="274" spans="1:2">
      <c r="A274" s="407" t="s">
        <v>146</v>
      </c>
      <c r="B274" s="268">
        <f t="shared" si="90"/>
        <v>0</v>
      </c>
    </row>
    <row r="275" spans="1:2">
      <c r="A275" s="407" t="s">
        <v>137</v>
      </c>
      <c r="B275" s="268">
        <f t="shared" si="90"/>
        <v>0</v>
      </c>
    </row>
    <row r="276" spans="1:2">
      <c r="A276" s="407" t="s">
        <v>293</v>
      </c>
      <c r="B276" s="268">
        <f t="shared" si="90"/>
        <v>0</v>
      </c>
    </row>
    <row r="277" spans="1:2">
      <c r="A277" s="407" t="s">
        <v>141</v>
      </c>
      <c r="B277" s="268">
        <f t="shared" si="90"/>
        <v>0</v>
      </c>
    </row>
    <row r="278" spans="1:2">
      <c r="A278" s="407" t="s">
        <v>143</v>
      </c>
      <c r="B278" s="268">
        <f t="shared" si="90"/>
        <v>0</v>
      </c>
    </row>
    <row r="279" spans="1:2">
      <c r="A279" s="407" t="s">
        <v>147</v>
      </c>
      <c r="B279" s="268">
        <f t="shared" si="90"/>
        <v>0</v>
      </c>
    </row>
    <row r="280" spans="1:2">
      <c r="A280" s="407" t="s">
        <v>145</v>
      </c>
      <c r="B280" s="268">
        <f t="shared" si="90"/>
        <v>0</v>
      </c>
    </row>
  </sheetData>
  <autoFilter ref="A4:I85"/>
  <sortState ref="A101:B275">
    <sortCondition descending="1" ref="B101"/>
  </sortState>
  <mergeCells count="51">
    <mergeCell ref="S105:S106"/>
    <mergeCell ref="A3:B3"/>
    <mergeCell ref="D3:E3"/>
    <mergeCell ref="A8:A10"/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L3:M3"/>
    <mergeCell ref="AU7:AU8"/>
    <mergeCell ref="AD4:AD6"/>
    <mergeCell ref="AC4:AC6"/>
    <mergeCell ref="AE4:AE6"/>
    <mergeCell ref="J4:AB5"/>
    <mergeCell ref="AL7:AL8"/>
    <mergeCell ref="AM7:AM8"/>
    <mergeCell ref="AR7:AR8"/>
    <mergeCell ref="AS7:AS8"/>
    <mergeCell ref="AT7:AT8"/>
    <mergeCell ref="AN7:AN8"/>
    <mergeCell ref="AO7:AO8"/>
    <mergeCell ref="AP7:AP8"/>
    <mergeCell ref="AQ7:AQ8"/>
    <mergeCell ref="BF7:BF8"/>
    <mergeCell ref="AV7:AV8"/>
    <mergeCell ref="AW7:AW8"/>
    <mergeCell ref="AX7:AX8"/>
    <mergeCell ref="AY7:AY8"/>
    <mergeCell ref="BD7:BD8"/>
    <mergeCell ref="BE7:BE8"/>
    <mergeCell ref="BC7:BC8"/>
    <mergeCell ref="BB7:BB8"/>
    <mergeCell ref="AZ7:AZ8"/>
    <mergeCell ref="BA7:BA8"/>
    <mergeCell ref="A15:A17"/>
    <mergeCell ref="A18:A20"/>
    <mergeCell ref="A28:A30"/>
    <mergeCell ref="A11:A14"/>
    <mergeCell ref="A22:A23"/>
    <mergeCell ref="A42:A43"/>
    <mergeCell ref="A31:A34"/>
    <mergeCell ref="A35:A40"/>
    <mergeCell ref="A26:A27"/>
    <mergeCell ref="A24:A25"/>
  </mergeCells>
  <phoneticPr fontId="23" type="noConversion"/>
  <conditionalFormatting sqref="I87:Y90 A85:H85 AE33:AE84 I86:AD86 I92:I99 I109:Y109 K107:V108 X107:AA108 AF7:AF85 C128:D128 G128:G129 A48:F48 G131:G133 B49:F60 A61:F61 B62:F62 A63:F63 A75:F84 B64:F74 C138:G138 F136:G137 C129:C137 I91:AD91 AC87:AD90 AD92:AD99 C139:C141 I110:AD190 C164:G177 C162:E163 C142:G145 C149:G161 C146:E148 D94:G94 A99:G99 H136:H190 F139:G141 AC85:AE85 J7:AB32 J33:AC84 AE136:AF190 AI198:AJ65525 AG190:AJ197 C95:G98 A86:G92 C93:G93 D33 BF190:BF65526 AE197:AF65526 AG198:AH65527 AK190:AK65524 AL190:BE65525 D35:D36 D43:F47 A281:B65265 F191:AF196 D218:E246 F197:AD65524 C100:G100 C109:G127 I100:AD100 AB109:AD109 AD104:AF108 H86:H100 H109:H133 E101:J108 BG101:IX108 D104:D108 D196:E214 D39:D42 C178:C65524 D186:E187 D249:E65530 F178:G190 Y101:AF103 K101:R106 Y104:AA106 BG7:IY36 AD1:IV2 AF4:IX6 BG37:IX85 BG197:IV65524 BG191:IT196 AF3:IV3 BG86:IV100 BG109:IV190">
    <cfRule type="containsText" priority="1661" operator="containsText" text="X">
      <formula>NOT(ISERROR(SEARCH("X",A1)))</formula>
    </cfRule>
  </conditionalFormatting>
  <conditionalFormatting sqref="I4:I6 A4:D6 AB1:AC2 E24 E19:E22 E32">
    <cfRule type="containsText" priority="1652" operator="containsText" text="X">
      <formula>NOT(ISERROR(SEARCH("X",A1)))</formula>
    </cfRule>
  </conditionalFormatting>
  <conditionalFormatting sqref="F4:G4">
    <cfRule type="containsText" priority="1651" operator="containsText" text="X">
      <formula>NOT(ISERROR(SEARCH("X",F4)))</formula>
    </cfRule>
  </conditionalFormatting>
  <conditionalFormatting sqref="H4">
    <cfRule type="containsText" priority="1649" operator="containsText" text="X">
      <formula>NOT(ISERROR(SEARCH("X",H4)))</formula>
    </cfRule>
  </conditionalFormatting>
  <conditionalFormatting sqref="D12 D14:D15 D26:D27 D17:D22 D32">
    <cfRule type="containsText" priority="1648" operator="containsText" text="X">
      <formula>NOT(ISERROR(SEARCH("X",D12)))</formula>
    </cfRule>
  </conditionalFormatting>
  <conditionalFormatting sqref="AC10:AC32 AE10:AE27 AE29 AE31:AE32">
    <cfRule type="containsText" priority="1646" operator="containsText" text="X">
      <formula>NOT(ISERROR(SEARCH("X",AC10)))</formula>
    </cfRule>
  </conditionalFormatting>
  <conditionalFormatting sqref="C22:C23">
    <cfRule type="containsText" priority="1650" operator="containsText" text="X">
      <formula>NOT(ISERROR(SEARCH("X",C22)))</formula>
    </cfRule>
  </conditionalFormatting>
  <conditionalFormatting sqref="AD7 AD10:AD27 AD29:AD84">
    <cfRule type="containsText" dxfId="129" priority="1644" operator="containsText" text="RE">
      <formula>NOT(ISERROR(SEARCH("RE",AD7)))</formula>
    </cfRule>
  </conditionalFormatting>
  <conditionalFormatting sqref="AD28">
    <cfRule type="containsText" dxfId="128" priority="1136" operator="containsText" text="RE">
      <formula>NOT(ISERROR(SEARCH("RE",AD28)))</formula>
    </cfRule>
  </conditionalFormatting>
  <conditionalFormatting sqref="AD7:AD84">
    <cfRule type="notContainsBlanks" dxfId="127" priority="922">
      <formula>LEN(TRIM(AD7))&gt;0</formula>
    </cfRule>
  </conditionalFormatting>
  <conditionalFormatting sqref="P3">
    <cfRule type="cellIs" dxfId="126" priority="15" stopIfTrue="1" operator="lessThan">
      <formula>$N$3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125" priority="6" operator="greaterThan">
      <formula>0</formula>
    </cfRule>
    <cfRule type="cellIs" dxfId="124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123" priority="2" operator="equal">
      <formula>0</formula>
    </cfRule>
    <cfRule type="cellIs" dxfId="122" priority="3" operator="greaterThan">
      <formula>0</formula>
    </cfRule>
    <cfRule type="cellIs" dxfId="121" priority="4" operator="greaterThan">
      <formula>0</formula>
    </cfRule>
  </conditionalFormatting>
  <conditionalFormatting sqref="I3">
    <cfRule type="cellIs" dxfId="120" priority="1" operator="greaterThan">
      <formula>3</formula>
    </cfRule>
  </conditionalFormatting>
  <dataValidations count="3">
    <dataValidation type="list" allowBlank="1" showInputMessage="1" showErrorMessage="1" sqref="F7:F84">
      <formula1>검사방법</formula1>
    </dataValidation>
    <dataValidation type="list" allowBlank="1" showInputMessage="1" showErrorMessage="1" sqref="C7:C84">
      <formula1>Model</formula1>
    </dataValidation>
    <dataValidation type="list" allowBlank="1" showInputMessage="1" showErrorMessage="1" sqref="D7:D84">
      <formula1>규격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0070C0"/>
  </sheetPr>
  <dimension ref="A1:BF281"/>
  <sheetViews>
    <sheetView showGridLines="0" zoomScale="110" zoomScaleNormal="11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875" style="129" bestFit="1" customWidth="1"/>
    <col min="2" max="2" width="12.75" style="127" bestFit="1" customWidth="1"/>
    <col min="3" max="3" width="13.125" style="150" bestFit="1" customWidth="1"/>
    <col min="4" max="4" width="11.875" style="18" bestFit="1" customWidth="1"/>
    <col min="5" max="5" width="10.875" style="18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0" width="9.625" style="19" bestFit="1" customWidth="1"/>
    <col min="11" max="11" width="6.75" style="19" bestFit="1" customWidth="1"/>
    <col min="12" max="12" width="8" style="19" customWidth="1"/>
    <col min="13" max="13" width="8.25" style="19" customWidth="1"/>
    <col min="14" max="15" width="10.625" style="19" customWidth="1"/>
    <col min="16" max="16" width="9.25" style="19" bestFit="1" customWidth="1"/>
    <col min="17" max="17" width="8.375" style="19" bestFit="1" customWidth="1"/>
    <col min="18" max="18" width="10.375" style="19" bestFit="1" customWidth="1"/>
    <col min="19" max="19" width="10.625" style="19" bestFit="1" customWidth="1"/>
    <col min="20" max="20" width="7.375" style="19" bestFit="1" customWidth="1"/>
    <col min="21" max="22" width="6.75" style="19" customWidth="1"/>
    <col min="23" max="23" width="8.625" style="19" customWidth="1"/>
    <col min="24" max="24" width="12.125" style="19" bestFit="1" customWidth="1"/>
    <col min="25" max="26" width="8.625" style="19" customWidth="1"/>
    <col min="27" max="27" width="7.5" style="19" bestFit="1" customWidth="1"/>
    <col min="28" max="28" width="6.75" style="19" customWidth="1"/>
    <col min="29" max="29" width="6.75" style="20" bestFit="1" customWidth="1"/>
    <col min="30" max="30" width="34.625" style="161" customWidth="1"/>
    <col min="31" max="31" width="12.375" style="20" customWidth="1"/>
    <col min="32" max="32" width="11.375" style="20" customWidth="1"/>
    <col min="33" max="33" width="12.375" style="20" hidden="1" customWidth="1"/>
    <col min="34" max="35" width="11.625" style="20" hidden="1" customWidth="1"/>
    <col min="36" max="36" width="8.125" style="20" hidden="1" customWidth="1"/>
    <col min="37" max="37" width="9" style="20" hidden="1" customWidth="1"/>
    <col min="38" max="38" width="12.37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115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  <c r="AD1" s="264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  <c r="AD2" s="265"/>
    </row>
    <row r="3" spans="1:58" s="4" customFormat="1" ht="24" customHeight="1" thickBot="1">
      <c r="A3" s="1209" t="s">
        <v>107</v>
      </c>
      <c r="B3" s="1209"/>
      <c r="C3" s="404">
        <f>H85</f>
        <v>712</v>
      </c>
      <c r="D3" s="1209" t="s">
        <v>43</v>
      </c>
      <c r="E3" s="1209"/>
      <c r="F3" s="55">
        <f>G85</f>
        <v>17</v>
      </c>
      <c r="G3" s="55"/>
      <c r="H3" s="49" t="s">
        <v>42</v>
      </c>
      <c r="I3" s="50">
        <f>IFERROR(F3*100/C3,"0")</f>
        <v>2.3876404494382024</v>
      </c>
      <c r="J3" s="465" t="s">
        <v>664</v>
      </c>
      <c r="K3" s="466">
        <f>가동율!AM7</f>
        <v>20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34.75</v>
      </c>
      <c r="Q3" s="623" t="s">
        <v>872</v>
      </c>
      <c r="R3" s="467">
        <f>P3/8</f>
        <v>4.34375</v>
      </c>
      <c r="S3" s="779" t="s">
        <v>1102</v>
      </c>
      <c r="T3" s="822">
        <f>가동율!AN7</f>
        <v>97.5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626" t="str">
        <f>불량유형!C2</f>
        <v>GC 200</v>
      </c>
      <c r="L6" s="626" t="str">
        <f>불량유형!D2</f>
        <v>LED</v>
      </c>
      <c r="M6" s="626" t="str">
        <f>불량유형!E2</f>
        <v>Noise</v>
      </c>
      <c r="N6" s="626" t="str">
        <f>불량유형!F2</f>
        <v>Straightness</v>
      </c>
      <c r="O6" s="626" t="str">
        <f>불량유형!G2</f>
        <v>Speed</v>
      </c>
      <c r="P6" s="626" t="str">
        <f>불량유형!H2</f>
        <v>Chattering</v>
      </c>
      <c r="Q6" s="626" t="str">
        <f>불량유형!I2</f>
        <v>Bounding</v>
      </c>
      <c r="R6" s="626" t="str">
        <f>불량유형!J2</f>
        <v>Over 
Current</v>
      </c>
      <c r="S6" s="626" t="str">
        <f>불량유형!K2</f>
        <v>IO Dead</v>
      </c>
      <c r="T6" s="626" t="str">
        <f>불량유형!L2</f>
        <v>Stroke</v>
      </c>
      <c r="U6" s="626" t="str">
        <f>불량유형!M2</f>
        <v>Slip</v>
      </c>
      <c r="V6" s="739" t="str">
        <f>불량유형!N2</f>
        <v>Jitter</v>
      </c>
      <c r="W6" s="254" t="str">
        <f>불량유형!O2</f>
        <v>CH Dead</v>
      </c>
      <c r="X6" s="626" t="str">
        <f>불량유형!P2</f>
        <v>Screw missing</v>
      </c>
      <c r="Y6" s="626" t="str">
        <f>불량유형!Q2</f>
        <v>MP</v>
      </c>
      <c r="Z6" s="626" t="str">
        <f>불량유형!R2</f>
        <v>S/C</v>
      </c>
      <c r="AA6" s="626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625">
        <v>45720</v>
      </c>
      <c r="B7" s="418" t="s">
        <v>119</v>
      </c>
      <c r="C7" s="627" t="s">
        <v>615</v>
      </c>
      <c r="D7" s="628" t="s">
        <v>694</v>
      </c>
      <c r="E7" s="400" t="s">
        <v>874</v>
      </c>
      <c r="F7" s="193" t="s">
        <v>608</v>
      </c>
      <c r="G7" s="920">
        <f t="shared" ref="G7:G32" si="0">SUM(J7:AB7)</f>
        <v>0</v>
      </c>
      <c r="H7" s="243">
        <f t="shared" ref="H7:H14" si="1">AC7+G7</f>
        <v>21</v>
      </c>
      <c r="I7" s="922">
        <f t="shared" ref="I7:I70" si="2">IFERROR(G7/H7,"0")</f>
        <v>0</v>
      </c>
      <c r="J7" s="197"/>
      <c r="K7" s="222"/>
      <c r="L7" s="222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22"/>
      <c r="X7" s="215"/>
      <c r="Y7" s="215"/>
      <c r="Z7" s="215"/>
      <c r="AA7" s="215"/>
      <c r="AB7" s="193"/>
      <c r="AC7" s="629">
        <v>21</v>
      </c>
      <c r="AD7" s="416"/>
      <c r="AE7" s="116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209">
        <v>45721</v>
      </c>
      <c r="B8" s="208" t="s">
        <v>119</v>
      </c>
      <c r="C8" s="260" t="s">
        <v>618</v>
      </c>
      <c r="D8" s="218" t="s">
        <v>625</v>
      </c>
      <c r="E8" s="205" t="s">
        <v>669</v>
      </c>
      <c r="F8" s="213" t="s">
        <v>608</v>
      </c>
      <c r="G8" s="921">
        <f t="shared" si="0"/>
        <v>0</v>
      </c>
      <c r="H8" s="43">
        <f t="shared" si="1"/>
        <v>3</v>
      </c>
      <c r="I8" s="922">
        <f t="shared" si="2"/>
        <v>0</v>
      </c>
      <c r="J8" s="214"/>
      <c r="K8" s="223"/>
      <c r="L8" s="223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23"/>
      <c r="X8" s="212"/>
      <c r="Y8" s="212"/>
      <c r="Z8" s="212"/>
      <c r="AA8" s="212"/>
      <c r="AB8" s="213"/>
      <c r="AC8" s="174">
        <v>3</v>
      </c>
      <c r="AD8" s="263"/>
      <c r="AE8" s="106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0">
        <v>45722</v>
      </c>
      <c r="B9" s="208" t="s">
        <v>119</v>
      </c>
      <c r="C9" s="260" t="s">
        <v>618</v>
      </c>
      <c r="D9" s="218" t="s">
        <v>676</v>
      </c>
      <c r="E9" s="198" t="s">
        <v>877</v>
      </c>
      <c r="F9" s="213" t="s">
        <v>608</v>
      </c>
      <c r="G9" s="921">
        <f t="shared" si="0"/>
        <v>0</v>
      </c>
      <c r="H9" s="43">
        <f t="shared" si="1"/>
        <v>10</v>
      </c>
      <c r="I9" s="922">
        <f t="shared" si="2"/>
        <v>0</v>
      </c>
      <c r="J9" s="214"/>
      <c r="K9" s="223"/>
      <c r="L9" s="223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23"/>
      <c r="X9" s="212"/>
      <c r="Y9" s="212"/>
      <c r="Z9" s="212"/>
      <c r="AA9" s="212"/>
      <c r="AB9" s="213"/>
      <c r="AC9" s="174">
        <v>10</v>
      </c>
      <c r="AD9" s="210"/>
      <c r="AE9" s="106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2"/>
      <c r="B10" s="208" t="s">
        <v>119</v>
      </c>
      <c r="C10" s="260" t="s">
        <v>618</v>
      </c>
      <c r="D10" s="218" t="s">
        <v>876</v>
      </c>
      <c r="E10" s="198" t="s">
        <v>877</v>
      </c>
      <c r="F10" s="213" t="s">
        <v>608</v>
      </c>
      <c r="G10" s="921">
        <f t="shared" si="0"/>
        <v>0</v>
      </c>
      <c r="H10" s="43">
        <f t="shared" si="1"/>
        <v>5</v>
      </c>
      <c r="I10" s="922">
        <f t="shared" si="2"/>
        <v>0</v>
      </c>
      <c r="J10" s="214"/>
      <c r="K10" s="223"/>
      <c r="L10" s="223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23"/>
      <c r="X10" s="212"/>
      <c r="Y10" s="212"/>
      <c r="Z10" s="212"/>
      <c r="AA10" s="212"/>
      <c r="AB10" s="213"/>
      <c r="AC10" s="174">
        <v>5</v>
      </c>
      <c r="AD10" s="263"/>
      <c r="AE10" s="106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0">
        <v>45723</v>
      </c>
      <c r="B11" s="208" t="s">
        <v>119</v>
      </c>
      <c r="C11" s="260" t="s">
        <v>618</v>
      </c>
      <c r="D11" s="218" t="s">
        <v>878</v>
      </c>
      <c r="E11" s="198" t="s">
        <v>877</v>
      </c>
      <c r="F11" s="213" t="s">
        <v>608</v>
      </c>
      <c r="G11" s="921">
        <f t="shared" si="0"/>
        <v>0</v>
      </c>
      <c r="H11" s="43">
        <f t="shared" si="1"/>
        <v>3</v>
      </c>
      <c r="I11" s="922">
        <f t="shared" si="2"/>
        <v>0</v>
      </c>
      <c r="J11" s="214"/>
      <c r="K11" s="223"/>
      <c r="L11" s="223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23"/>
      <c r="X11" s="212"/>
      <c r="Y11" s="212"/>
      <c r="Z11" s="212"/>
      <c r="AA11" s="212"/>
      <c r="AB11" s="213"/>
      <c r="AC11" s="174">
        <v>3</v>
      </c>
      <c r="AD11" s="263"/>
      <c r="AE11" s="106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208" t="s">
        <v>119</v>
      </c>
      <c r="C12" s="260" t="s">
        <v>618</v>
      </c>
      <c r="D12" s="218" t="s">
        <v>646</v>
      </c>
      <c r="E12" s="206" t="s">
        <v>879</v>
      </c>
      <c r="F12" s="213" t="s">
        <v>608</v>
      </c>
      <c r="G12" s="921">
        <f t="shared" si="0"/>
        <v>2</v>
      </c>
      <c r="H12" s="43">
        <f t="shared" si="1"/>
        <v>4</v>
      </c>
      <c r="I12" s="922">
        <f t="shared" si="2"/>
        <v>0.5</v>
      </c>
      <c r="J12" s="214"/>
      <c r="K12" s="223"/>
      <c r="L12" s="223"/>
      <c r="M12" s="212"/>
      <c r="N12" s="212"/>
      <c r="O12" s="212"/>
      <c r="P12" s="212">
        <v>1</v>
      </c>
      <c r="Q12" s="212"/>
      <c r="R12" s="212"/>
      <c r="S12" s="212"/>
      <c r="T12" s="212"/>
      <c r="U12" s="212">
        <v>1</v>
      </c>
      <c r="V12" s="212"/>
      <c r="W12" s="223"/>
      <c r="X12" s="212"/>
      <c r="Y12" s="212"/>
      <c r="Z12" s="212"/>
      <c r="AA12" s="212"/>
      <c r="AB12" s="213"/>
      <c r="AC12" s="174">
        <v>2</v>
      </c>
      <c r="AD12" s="263"/>
      <c r="AE12" s="106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1"/>
      <c r="B13" s="208" t="s">
        <v>119</v>
      </c>
      <c r="C13" s="260" t="s">
        <v>618</v>
      </c>
      <c r="D13" s="218" t="s">
        <v>623</v>
      </c>
      <c r="E13" s="206" t="s">
        <v>879</v>
      </c>
      <c r="F13" s="213" t="s">
        <v>608</v>
      </c>
      <c r="G13" s="921">
        <f t="shared" si="0"/>
        <v>0</v>
      </c>
      <c r="H13" s="43">
        <f t="shared" si="1"/>
        <v>4</v>
      </c>
      <c r="I13" s="922">
        <f t="shared" si="2"/>
        <v>0</v>
      </c>
      <c r="J13" s="214"/>
      <c r="K13" s="223"/>
      <c r="L13" s="223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23"/>
      <c r="X13" s="212"/>
      <c r="Y13" s="212"/>
      <c r="Z13" s="212"/>
      <c r="AA13" s="212"/>
      <c r="AB13" s="213"/>
      <c r="AC13" s="174">
        <v>4</v>
      </c>
      <c r="AD13" s="263"/>
      <c r="AE13" s="106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2"/>
      <c r="B14" s="208" t="s">
        <v>119</v>
      </c>
      <c r="C14" s="260" t="s">
        <v>618</v>
      </c>
      <c r="D14" s="218" t="s">
        <v>649</v>
      </c>
      <c r="E14" s="206" t="s">
        <v>879</v>
      </c>
      <c r="F14" s="213" t="s">
        <v>608</v>
      </c>
      <c r="G14" s="921">
        <f t="shared" si="0"/>
        <v>2</v>
      </c>
      <c r="H14" s="43">
        <f t="shared" si="1"/>
        <v>20</v>
      </c>
      <c r="I14" s="922">
        <f t="shared" si="2"/>
        <v>0.1</v>
      </c>
      <c r="J14" s="214"/>
      <c r="K14" s="223">
        <v>1</v>
      </c>
      <c r="L14" s="223"/>
      <c r="M14" s="212"/>
      <c r="N14" s="212"/>
      <c r="O14" s="212"/>
      <c r="P14" s="212"/>
      <c r="Q14" s="212"/>
      <c r="R14" s="212"/>
      <c r="S14" s="212"/>
      <c r="T14" s="212"/>
      <c r="U14" s="212"/>
      <c r="V14" s="212">
        <v>1</v>
      </c>
      <c r="W14" s="223"/>
      <c r="X14" s="212"/>
      <c r="Y14" s="212"/>
      <c r="Z14" s="212"/>
      <c r="AA14" s="212"/>
      <c r="AB14" s="213"/>
      <c r="AC14" s="174">
        <v>18</v>
      </c>
      <c r="AD14" s="263"/>
      <c r="AE14" s="106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0">
        <v>45726</v>
      </c>
      <c r="B15" s="208" t="s">
        <v>119</v>
      </c>
      <c r="C15" s="260" t="s">
        <v>618</v>
      </c>
      <c r="D15" s="218" t="s">
        <v>676</v>
      </c>
      <c r="E15" s="205" t="s">
        <v>881</v>
      </c>
      <c r="F15" s="213" t="s">
        <v>608</v>
      </c>
      <c r="G15" s="921">
        <f t="shared" si="0"/>
        <v>1</v>
      </c>
      <c r="H15" s="43">
        <f t="shared" ref="H15:H70" si="26">AC15+G15</f>
        <v>18</v>
      </c>
      <c r="I15" s="922">
        <f t="shared" si="2"/>
        <v>5.5555555555555552E-2</v>
      </c>
      <c r="J15" s="214"/>
      <c r="K15" s="223"/>
      <c r="L15" s="223">
        <v>1</v>
      </c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23"/>
      <c r="X15" s="212"/>
      <c r="Y15" s="212"/>
      <c r="Z15" s="212"/>
      <c r="AA15" s="212"/>
      <c r="AB15" s="213"/>
      <c r="AC15" s="174">
        <v>17</v>
      </c>
      <c r="AD15" s="263"/>
      <c r="AE15" s="106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1"/>
      <c r="B16" s="208" t="s">
        <v>119</v>
      </c>
      <c r="C16" s="260" t="s">
        <v>618</v>
      </c>
      <c r="D16" s="218" t="s">
        <v>880</v>
      </c>
      <c r="E16" s="205" t="s">
        <v>881</v>
      </c>
      <c r="F16" s="213" t="s">
        <v>608</v>
      </c>
      <c r="G16" s="921">
        <f t="shared" si="0"/>
        <v>0</v>
      </c>
      <c r="H16" s="43">
        <f t="shared" si="26"/>
        <v>1</v>
      </c>
      <c r="I16" s="922">
        <f t="shared" si="2"/>
        <v>0</v>
      </c>
      <c r="J16" s="214"/>
      <c r="K16" s="223"/>
      <c r="L16" s="223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23"/>
      <c r="X16" s="212"/>
      <c r="Y16" s="212"/>
      <c r="Z16" s="212"/>
      <c r="AA16" s="212"/>
      <c r="AB16" s="213"/>
      <c r="AC16" s="174">
        <v>1</v>
      </c>
      <c r="AD16" s="263"/>
      <c r="AE16" s="106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1"/>
      <c r="B17" s="208" t="s">
        <v>119</v>
      </c>
      <c r="C17" s="260" t="s">
        <v>618</v>
      </c>
      <c r="D17" s="218" t="s">
        <v>646</v>
      </c>
      <c r="E17" s="206" t="s">
        <v>879</v>
      </c>
      <c r="F17" s="213" t="s">
        <v>608</v>
      </c>
      <c r="G17" s="921">
        <f t="shared" si="0"/>
        <v>0</v>
      </c>
      <c r="H17" s="43">
        <f t="shared" si="26"/>
        <v>2</v>
      </c>
      <c r="I17" s="922">
        <f t="shared" si="2"/>
        <v>0</v>
      </c>
      <c r="J17" s="214"/>
      <c r="K17" s="223"/>
      <c r="L17" s="223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23"/>
      <c r="X17" s="212"/>
      <c r="Y17" s="212"/>
      <c r="Z17" s="212"/>
      <c r="AA17" s="212"/>
      <c r="AB17" s="213"/>
      <c r="AC17" s="174">
        <v>2</v>
      </c>
      <c r="AD17" s="263"/>
      <c r="AE17" s="106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2"/>
      <c r="B18" s="208" t="s">
        <v>119</v>
      </c>
      <c r="C18" s="260" t="s">
        <v>618</v>
      </c>
      <c r="D18" s="218" t="s">
        <v>649</v>
      </c>
      <c r="E18" s="206" t="s">
        <v>879</v>
      </c>
      <c r="F18" s="213" t="s">
        <v>608</v>
      </c>
      <c r="G18" s="921">
        <f t="shared" si="0"/>
        <v>0</v>
      </c>
      <c r="H18" s="43">
        <f t="shared" si="26"/>
        <v>2</v>
      </c>
      <c r="I18" s="922">
        <f t="shared" si="2"/>
        <v>0</v>
      </c>
      <c r="J18" s="214"/>
      <c r="K18" s="223"/>
      <c r="L18" s="223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23"/>
      <c r="X18" s="212"/>
      <c r="Y18" s="212"/>
      <c r="Z18" s="212"/>
      <c r="AA18" s="212"/>
      <c r="AB18" s="213"/>
      <c r="AC18" s="174">
        <v>2</v>
      </c>
      <c r="AD18" s="263"/>
      <c r="AE18" s="106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209">
        <v>45727</v>
      </c>
      <c r="B19" s="208" t="s">
        <v>119</v>
      </c>
      <c r="C19" s="260" t="s">
        <v>618</v>
      </c>
      <c r="D19" s="218" t="s">
        <v>882</v>
      </c>
      <c r="E19" s="205" t="s">
        <v>883</v>
      </c>
      <c r="F19" s="213" t="s">
        <v>608</v>
      </c>
      <c r="G19" s="921">
        <f t="shared" si="0"/>
        <v>0</v>
      </c>
      <c r="H19" s="43">
        <f t="shared" si="26"/>
        <v>10</v>
      </c>
      <c r="I19" s="922">
        <f t="shared" si="2"/>
        <v>0</v>
      </c>
      <c r="J19" s="214"/>
      <c r="K19" s="223"/>
      <c r="L19" s="223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23"/>
      <c r="X19" s="212"/>
      <c r="Y19" s="212"/>
      <c r="Z19" s="212"/>
      <c r="AA19" s="212"/>
      <c r="AB19" s="213"/>
      <c r="AC19" s="174">
        <v>10</v>
      </c>
      <c r="AD19" s="210"/>
      <c r="AE19" s="106"/>
      <c r="AG19" s="788" t="s">
        <v>209</v>
      </c>
      <c r="AH19" s="749">
        <f t="shared" si="3"/>
        <v>11</v>
      </c>
      <c r="AI19" s="749">
        <f t="shared" si="4"/>
        <v>0</v>
      </c>
      <c r="AJ19" s="382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0">
        <v>45728</v>
      </c>
      <c r="B20" s="208" t="s">
        <v>119</v>
      </c>
      <c r="C20" s="260" t="s">
        <v>606</v>
      </c>
      <c r="D20" s="218" t="s">
        <v>369</v>
      </c>
      <c r="E20" s="205" t="s">
        <v>986</v>
      </c>
      <c r="F20" s="213" t="s">
        <v>608</v>
      </c>
      <c r="G20" s="921">
        <f t="shared" si="0"/>
        <v>0</v>
      </c>
      <c r="H20" s="43">
        <f t="shared" si="26"/>
        <v>10</v>
      </c>
      <c r="I20" s="922">
        <f t="shared" si="2"/>
        <v>0</v>
      </c>
      <c r="J20" s="214"/>
      <c r="K20" s="223"/>
      <c r="L20" s="223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23"/>
      <c r="X20" s="212"/>
      <c r="Y20" s="212"/>
      <c r="Z20" s="212"/>
      <c r="AA20" s="212"/>
      <c r="AB20" s="213"/>
      <c r="AC20" s="174">
        <v>10</v>
      </c>
      <c r="AD20" s="263"/>
      <c r="AE20" s="106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1"/>
      <c r="B21" s="208" t="s">
        <v>119</v>
      </c>
      <c r="C21" s="260" t="s">
        <v>606</v>
      </c>
      <c r="D21" s="218" t="s">
        <v>513</v>
      </c>
      <c r="E21" s="205" t="s">
        <v>986</v>
      </c>
      <c r="F21" s="213" t="s">
        <v>608</v>
      </c>
      <c r="G21" s="921">
        <f t="shared" si="0"/>
        <v>0</v>
      </c>
      <c r="H21" s="43">
        <f t="shared" si="26"/>
        <v>10</v>
      </c>
      <c r="I21" s="922">
        <f t="shared" si="2"/>
        <v>0</v>
      </c>
      <c r="J21" s="214"/>
      <c r="K21" s="223"/>
      <c r="L21" s="223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23"/>
      <c r="X21" s="212"/>
      <c r="Y21" s="212"/>
      <c r="Z21" s="212"/>
      <c r="AA21" s="212"/>
      <c r="AB21" s="213"/>
      <c r="AC21" s="174">
        <v>10</v>
      </c>
      <c r="AD21" s="210"/>
      <c r="AE21" s="106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2"/>
      <c r="B22" s="208" t="s">
        <v>119</v>
      </c>
      <c r="C22" s="260" t="s">
        <v>618</v>
      </c>
      <c r="D22" s="218" t="s">
        <v>630</v>
      </c>
      <c r="E22" s="205" t="s">
        <v>987</v>
      </c>
      <c r="F22" s="213" t="s">
        <v>608</v>
      </c>
      <c r="G22" s="921">
        <f t="shared" si="0"/>
        <v>0</v>
      </c>
      <c r="H22" s="43">
        <f t="shared" si="26"/>
        <v>9</v>
      </c>
      <c r="I22" s="922">
        <f t="shared" si="2"/>
        <v>0</v>
      </c>
      <c r="J22" s="214"/>
      <c r="K22" s="223"/>
      <c r="L22" s="223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23"/>
      <c r="X22" s="212"/>
      <c r="Y22" s="212"/>
      <c r="Z22" s="212"/>
      <c r="AA22" s="212"/>
      <c r="AB22" s="213"/>
      <c r="AC22" s="174">
        <v>9</v>
      </c>
      <c r="AD22" s="263"/>
      <c r="AE22" s="106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209">
        <v>45729</v>
      </c>
      <c r="B23" s="208" t="s">
        <v>119</v>
      </c>
      <c r="C23" s="260" t="s">
        <v>618</v>
      </c>
      <c r="D23" s="218" t="s">
        <v>621</v>
      </c>
      <c r="E23" s="205" t="s">
        <v>990</v>
      </c>
      <c r="F23" s="213" t="s">
        <v>608</v>
      </c>
      <c r="G23" s="921">
        <f t="shared" si="0"/>
        <v>1</v>
      </c>
      <c r="H23" s="43">
        <f t="shared" si="26"/>
        <v>26</v>
      </c>
      <c r="I23" s="922">
        <f t="shared" si="2"/>
        <v>3.8461538461538464E-2</v>
      </c>
      <c r="J23" s="214">
        <v>1</v>
      </c>
      <c r="K23" s="223"/>
      <c r="L23" s="223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23"/>
      <c r="X23" s="212"/>
      <c r="Y23" s="212"/>
      <c r="Z23" s="212"/>
      <c r="AA23" s="212"/>
      <c r="AB23" s="213"/>
      <c r="AC23" s="174">
        <v>25</v>
      </c>
      <c r="AD23" s="263"/>
      <c r="AE23" s="106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0">
        <v>45730</v>
      </c>
      <c r="B24" s="208" t="s">
        <v>119</v>
      </c>
      <c r="C24" s="260" t="s">
        <v>606</v>
      </c>
      <c r="D24" s="218" t="s">
        <v>366</v>
      </c>
      <c r="E24" s="205" t="s">
        <v>991</v>
      </c>
      <c r="F24" s="213" t="s">
        <v>608</v>
      </c>
      <c r="G24" s="921">
        <f t="shared" si="0"/>
        <v>0</v>
      </c>
      <c r="H24" s="43">
        <f t="shared" si="26"/>
        <v>10</v>
      </c>
      <c r="I24" s="922">
        <f t="shared" si="2"/>
        <v>0</v>
      </c>
      <c r="J24" s="214"/>
      <c r="K24" s="223"/>
      <c r="L24" s="223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23"/>
      <c r="X24" s="212"/>
      <c r="Y24" s="212"/>
      <c r="Z24" s="212"/>
      <c r="AA24" s="212"/>
      <c r="AB24" s="213"/>
      <c r="AC24" s="174">
        <v>10</v>
      </c>
      <c r="AD24" s="263"/>
      <c r="AE24" s="106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1"/>
      <c r="B25" s="208" t="s">
        <v>119</v>
      </c>
      <c r="C25" s="260" t="s">
        <v>618</v>
      </c>
      <c r="D25" s="218" t="s">
        <v>876</v>
      </c>
      <c r="E25" s="205" t="s">
        <v>992</v>
      </c>
      <c r="F25" s="213" t="s">
        <v>608</v>
      </c>
      <c r="G25" s="921">
        <f t="shared" si="0"/>
        <v>0</v>
      </c>
      <c r="H25" s="43">
        <f t="shared" si="26"/>
        <v>15</v>
      </c>
      <c r="I25" s="922">
        <f t="shared" si="2"/>
        <v>0</v>
      </c>
      <c r="J25" s="214"/>
      <c r="K25" s="223"/>
      <c r="L25" s="223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23"/>
      <c r="X25" s="212"/>
      <c r="Y25" s="212"/>
      <c r="Z25" s="212"/>
      <c r="AA25" s="212"/>
      <c r="AB25" s="213"/>
      <c r="AC25" s="174">
        <v>15</v>
      </c>
      <c r="AD25" s="263"/>
      <c r="AE25" s="106"/>
      <c r="AG25" s="788" t="s">
        <v>214</v>
      </c>
      <c r="AH25" s="749">
        <f t="shared" si="3"/>
        <v>0</v>
      </c>
      <c r="AI25" s="749">
        <f t="shared" si="4"/>
        <v>0</v>
      </c>
      <c r="AJ25" s="382" t="str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48">
      <c r="A26" s="1212"/>
      <c r="B26" s="208" t="s">
        <v>119</v>
      </c>
      <c r="C26" s="260" t="s">
        <v>606</v>
      </c>
      <c r="D26" s="218" t="s">
        <v>993</v>
      </c>
      <c r="E26" s="205" t="s">
        <v>994</v>
      </c>
      <c r="F26" s="213" t="s">
        <v>608</v>
      </c>
      <c r="G26" s="921">
        <f t="shared" si="0"/>
        <v>0</v>
      </c>
      <c r="H26" s="43">
        <f t="shared" si="26"/>
        <v>10</v>
      </c>
      <c r="I26" s="922">
        <f t="shared" si="2"/>
        <v>0</v>
      </c>
      <c r="J26" s="214"/>
      <c r="K26" s="223"/>
      <c r="L26" s="223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23"/>
      <c r="X26" s="212"/>
      <c r="Y26" s="212"/>
      <c r="Z26" s="212"/>
      <c r="AA26" s="212"/>
      <c r="AB26" s="213"/>
      <c r="AC26" s="174">
        <v>10</v>
      </c>
      <c r="AD26" s="210" t="s">
        <v>995</v>
      </c>
      <c r="AE26" s="106"/>
      <c r="AG26" s="788" t="s">
        <v>215</v>
      </c>
      <c r="AH26" s="749">
        <f t="shared" si="3"/>
        <v>235</v>
      </c>
      <c r="AI26" s="749">
        <f t="shared" si="4"/>
        <v>5</v>
      </c>
      <c r="AJ26" s="382">
        <f t="shared" si="5"/>
        <v>2.1276595744680851</v>
      </c>
      <c r="AL26" s="219" t="s">
        <v>215</v>
      </c>
      <c r="AM26" s="749">
        <f t="shared" si="6"/>
        <v>2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3</v>
      </c>
      <c r="BE26" s="749">
        <f t="shared" si="24"/>
        <v>0</v>
      </c>
      <c r="BF26" s="159">
        <f t="shared" si="25"/>
        <v>5</v>
      </c>
    </row>
    <row r="27" spans="1:58" s="9" customFormat="1" ht="15.95" customHeight="1">
      <c r="A27" s="209">
        <v>45733</v>
      </c>
      <c r="B27" s="208" t="s">
        <v>996</v>
      </c>
      <c r="C27" s="260" t="s">
        <v>606</v>
      </c>
      <c r="D27" s="218" t="s">
        <v>997</v>
      </c>
      <c r="E27" s="205" t="s">
        <v>998</v>
      </c>
      <c r="F27" s="213" t="s">
        <v>608</v>
      </c>
      <c r="G27" s="921">
        <f t="shared" si="0"/>
        <v>0</v>
      </c>
      <c r="H27" s="43">
        <f t="shared" si="26"/>
        <v>50</v>
      </c>
      <c r="I27" s="922">
        <f t="shared" si="2"/>
        <v>0</v>
      </c>
      <c r="J27" s="214"/>
      <c r="K27" s="223"/>
      <c r="L27" s="223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23"/>
      <c r="X27" s="212"/>
      <c r="Y27" s="212"/>
      <c r="Z27" s="212"/>
      <c r="AA27" s="212"/>
      <c r="AB27" s="213"/>
      <c r="AC27" s="174">
        <v>50</v>
      </c>
      <c r="AD27" s="206"/>
      <c r="AE27" s="79"/>
      <c r="AG27" s="788" t="s">
        <v>985</v>
      </c>
      <c r="AH27" s="749">
        <f t="shared" si="3"/>
        <v>10</v>
      </c>
      <c r="AI27" s="749">
        <f t="shared" si="4"/>
        <v>0</v>
      </c>
      <c r="AJ27" s="382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209">
        <v>45734</v>
      </c>
      <c r="B28" s="208" t="s">
        <v>119</v>
      </c>
      <c r="C28" s="260" t="s">
        <v>618</v>
      </c>
      <c r="D28" s="218" t="s">
        <v>978</v>
      </c>
      <c r="E28" s="205" t="s">
        <v>999</v>
      </c>
      <c r="F28" s="213" t="s">
        <v>608</v>
      </c>
      <c r="G28" s="921">
        <f t="shared" si="0"/>
        <v>0</v>
      </c>
      <c r="H28" s="43">
        <f t="shared" si="26"/>
        <v>10</v>
      </c>
      <c r="I28" s="922">
        <f t="shared" si="2"/>
        <v>0</v>
      </c>
      <c r="J28" s="214"/>
      <c r="K28" s="223"/>
      <c r="L28" s="223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23"/>
      <c r="X28" s="212"/>
      <c r="Y28" s="212"/>
      <c r="Z28" s="212"/>
      <c r="AA28" s="212"/>
      <c r="AB28" s="213"/>
      <c r="AC28" s="174">
        <v>10</v>
      </c>
      <c r="AD28" s="206"/>
      <c r="AE28" s="79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50">
        <v>45735</v>
      </c>
      <c r="B29" s="208" t="s">
        <v>119</v>
      </c>
      <c r="C29" s="260" t="s">
        <v>606</v>
      </c>
      <c r="D29" s="218" t="s">
        <v>369</v>
      </c>
      <c r="E29" s="205" t="s">
        <v>1001</v>
      </c>
      <c r="F29" s="213" t="s">
        <v>608</v>
      </c>
      <c r="G29" s="921">
        <f t="shared" si="0"/>
        <v>1</v>
      </c>
      <c r="H29" s="43">
        <f t="shared" si="26"/>
        <v>51</v>
      </c>
      <c r="I29" s="922">
        <f t="shared" si="2"/>
        <v>1.9607843137254902E-2</v>
      </c>
      <c r="J29" s="214">
        <v>1</v>
      </c>
      <c r="K29" s="223"/>
      <c r="L29" s="223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23"/>
      <c r="X29" s="212"/>
      <c r="Y29" s="212"/>
      <c r="Z29" s="212"/>
      <c r="AA29" s="212"/>
      <c r="AB29" s="213"/>
      <c r="AC29" s="174">
        <v>50</v>
      </c>
      <c r="AD29" s="263"/>
      <c r="AE29" s="79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1251"/>
      <c r="B30" s="208" t="s">
        <v>996</v>
      </c>
      <c r="C30" s="260" t="s">
        <v>606</v>
      </c>
      <c r="D30" s="218" t="s">
        <v>997</v>
      </c>
      <c r="E30" s="205" t="s">
        <v>1002</v>
      </c>
      <c r="F30" s="213" t="s">
        <v>608</v>
      </c>
      <c r="G30" s="921">
        <f t="shared" si="0"/>
        <v>1</v>
      </c>
      <c r="H30" s="43">
        <f t="shared" si="26"/>
        <v>51</v>
      </c>
      <c r="I30" s="922">
        <f t="shared" si="2"/>
        <v>1.9607843137254902E-2</v>
      </c>
      <c r="J30" s="214">
        <v>1</v>
      </c>
      <c r="K30" s="223"/>
      <c r="L30" s="223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23"/>
      <c r="X30" s="212"/>
      <c r="Y30" s="212"/>
      <c r="Z30" s="212"/>
      <c r="AA30" s="212"/>
      <c r="AB30" s="213"/>
      <c r="AC30" s="174">
        <v>50</v>
      </c>
      <c r="AD30" s="263"/>
      <c r="AE30" s="79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48">
        <v>45736</v>
      </c>
      <c r="B31" s="208" t="s">
        <v>119</v>
      </c>
      <c r="C31" s="260" t="s">
        <v>606</v>
      </c>
      <c r="D31" s="218" t="s">
        <v>369</v>
      </c>
      <c r="E31" s="205" t="s">
        <v>1004</v>
      </c>
      <c r="F31" s="213" t="s">
        <v>608</v>
      </c>
      <c r="G31" s="921">
        <f t="shared" si="0"/>
        <v>0</v>
      </c>
      <c r="H31" s="43">
        <f t="shared" si="26"/>
        <v>40</v>
      </c>
      <c r="I31" s="922">
        <f t="shared" si="2"/>
        <v>0</v>
      </c>
      <c r="J31" s="214"/>
      <c r="K31" s="223"/>
      <c r="L31" s="223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23"/>
      <c r="X31" s="212"/>
      <c r="Y31" s="212"/>
      <c r="Z31" s="212"/>
      <c r="AA31" s="212"/>
      <c r="AB31" s="213"/>
      <c r="AC31" s="174">
        <v>40</v>
      </c>
      <c r="AD31" s="263"/>
      <c r="AE31" s="79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49"/>
      <c r="B32" s="208" t="s">
        <v>119</v>
      </c>
      <c r="C32" s="260" t="s">
        <v>618</v>
      </c>
      <c r="D32" s="218" t="s">
        <v>623</v>
      </c>
      <c r="E32" s="198" t="s">
        <v>1005</v>
      </c>
      <c r="F32" s="213" t="s">
        <v>608</v>
      </c>
      <c r="G32" s="921">
        <f t="shared" si="0"/>
        <v>0</v>
      </c>
      <c r="H32" s="43">
        <f t="shared" si="26"/>
        <v>15</v>
      </c>
      <c r="I32" s="922">
        <f t="shared" si="2"/>
        <v>0</v>
      </c>
      <c r="J32" s="214"/>
      <c r="K32" s="223"/>
      <c r="L32" s="223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23"/>
      <c r="X32" s="212"/>
      <c r="Y32" s="212"/>
      <c r="Z32" s="212"/>
      <c r="AA32" s="212"/>
      <c r="AB32" s="213"/>
      <c r="AC32" s="174">
        <v>15</v>
      </c>
      <c r="AD32" s="263"/>
      <c r="AE32" s="79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1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1</v>
      </c>
    </row>
    <row r="33" spans="1:58" s="9" customFormat="1" ht="15.95" customHeight="1">
      <c r="A33" s="1248">
        <v>45737</v>
      </c>
      <c r="B33" s="208" t="s">
        <v>1007</v>
      </c>
      <c r="C33" s="260" t="s">
        <v>606</v>
      </c>
      <c r="D33" s="218" t="s">
        <v>371</v>
      </c>
      <c r="E33" s="206" t="s">
        <v>1006</v>
      </c>
      <c r="F33" s="213" t="s">
        <v>608</v>
      </c>
      <c r="G33" s="921">
        <f t="shared" ref="G33:G64" si="27">SUM(J33:AA33)</f>
        <v>0</v>
      </c>
      <c r="H33" s="43">
        <f t="shared" si="26"/>
        <v>50</v>
      </c>
      <c r="I33" s="922">
        <f t="shared" si="2"/>
        <v>0</v>
      </c>
      <c r="J33" s="214"/>
      <c r="K33" s="223"/>
      <c r="L33" s="223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23"/>
      <c r="X33" s="212"/>
      <c r="Y33" s="212"/>
      <c r="Z33" s="212"/>
      <c r="AA33" s="212"/>
      <c r="AB33" s="213"/>
      <c r="AC33" s="174">
        <v>50</v>
      </c>
      <c r="AD33" s="263"/>
      <c r="AE33" s="79"/>
      <c r="AG33" s="789" t="s">
        <v>219</v>
      </c>
      <c r="AH33" s="749">
        <f t="shared" si="3"/>
        <v>101</v>
      </c>
      <c r="AI33" s="749">
        <f t="shared" si="4"/>
        <v>1</v>
      </c>
      <c r="AJ33" s="382">
        <f t="shared" si="5"/>
        <v>0.99009900990099009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49"/>
      <c r="B34" s="208" t="s">
        <v>119</v>
      </c>
      <c r="C34" s="260" t="s">
        <v>606</v>
      </c>
      <c r="D34" s="218" t="s">
        <v>366</v>
      </c>
      <c r="E34" s="206" t="s">
        <v>1008</v>
      </c>
      <c r="F34" s="213" t="s">
        <v>608</v>
      </c>
      <c r="G34" s="921">
        <f t="shared" si="27"/>
        <v>0</v>
      </c>
      <c r="H34" s="43">
        <f t="shared" si="26"/>
        <v>1</v>
      </c>
      <c r="I34" s="922">
        <f t="shared" si="2"/>
        <v>0</v>
      </c>
      <c r="J34" s="214"/>
      <c r="K34" s="223"/>
      <c r="L34" s="223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23"/>
      <c r="X34" s="212"/>
      <c r="Y34" s="212"/>
      <c r="Z34" s="212"/>
      <c r="AA34" s="212"/>
      <c r="AB34" s="213"/>
      <c r="AC34" s="174">
        <v>1</v>
      </c>
      <c r="AD34" s="263"/>
      <c r="AE34" s="79"/>
      <c r="AG34" s="789" t="s">
        <v>220</v>
      </c>
      <c r="AH34" s="749">
        <f t="shared" si="3"/>
        <v>10</v>
      </c>
      <c r="AI34" s="749">
        <f t="shared" si="4"/>
        <v>0</v>
      </c>
      <c r="AJ34" s="382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50">
        <v>45740</v>
      </c>
      <c r="B35" s="208" t="s">
        <v>119</v>
      </c>
      <c r="C35" s="260" t="s">
        <v>606</v>
      </c>
      <c r="D35" s="218" t="s">
        <v>371</v>
      </c>
      <c r="E35" s="206" t="s">
        <v>1008</v>
      </c>
      <c r="F35" s="213" t="s">
        <v>608</v>
      </c>
      <c r="G35" s="921">
        <f t="shared" si="27"/>
        <v>2</v>
      </c>
      <c r="H35" s="43">
        <f t="shared" si="26"/>
        <v>32</v>
      </c>
      <c r="I35" s="922">
        <f t="shared" si="2"/>
        <v>6.25E-2</v>
      </c>
      <c r="J35" s="214">
        <v>1</v>
      </c>
      <c r="K35" s="223"/>
      <c r="L35" s="223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23"/>
      <c r="X35" s="212"/>
      <c r="Y35" s="212"/>
      <c r="Z35" s="212"/>
      <c r="AA35" s="212">
        <v>1</v>
      </c>
      <c r="AB35" s="213"/>
      <c r="AC35" s="174">
        <v>30</v>
      </c>
      <c r="AD35" s="263"/>
      <c r="AE35" s="79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51"/>
      <c r="B36" s="208" t="s">
        <v>1009</v>
      </c>
      <c r="C36" s="260" t="s">
        <v>606</v>
      </c>
      <c r="D36" s="218" t="s">
        <v>371</v>
      </c>
      <c r="E36" s="206" t="s">
        <v>1010</v>
      </c>
      <c r="F36" s="213" t="s">
        <v>608</v>
      </c>
      <c r="G36" s="921">
        <f t="shared" si="27"/>
        <v>2</v>
      </c>
      <c r="H36" s="43">
        <f t="shared" si="26"/>
        <v>52</v>
      </c>
      <c r="I36" s="922">
        <f t="shared" si="2"/>
        <v>3.8461538461538464E-2</v>
      </c>
      <c r="J36" s="214">
        <v>1</v>
      </c>
      <c r="K36" s="223"/>
      <c r="L36" s="223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23"/>
      <c r="X36" s="212"/>
      <c r="Y36" s="212"/>
      <c r="Z36" s="212"/>
      <c r="AA36" s="212">
        <v>1</v>
      </c>
      <c r="AB36" s="213"/>
      <c r="AC36" s="174">
        <v>50</v>
      </c>
      <c r="AD36" s="263"/>
      <c r="AE36" s="79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246">
        <v>45742</v>
      </c>
      <c r="B37" s="198" t="s">
        <v>119</v>
      </c>
      <c r="C37" s="260" t="s">
        <v>618</v>
      </c>
      <c r="D37" s="218" t="s">
        <v>1011</v>
      </c>
      <c r="E37" s="206" t="s">
        <v>1012</v>
      </c>
      <c r="F37" s="213" t="s">
        <v>608</v>
      </c>
      <c r="G37" s="921">
        <f t="shared" si="27"/>
        <v>2</v>
      </c>
      <c r="H37" s="43">
        <f t="shared" si="26"/>
        <v>22</v>
      </c>
      <c r="I37" s="922">
        <f t="shared" si="2"/>
        <v>9.0909090909090912E-2</v>
      </c>
      <c r="J37" s="214"/>
      <c r="K37" s="223">
        <v>1</v>
      </c>
      <c r="L37" s="223">
        <v>1</v>
      </c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23"/>
      <c r="X37" s="212"/>
      <c r="Y37" s="212"/>
      <c r="Z37" s="212"/>
      <c r="AA37" s="212"/>
      <c r="AB37" s="213"/>
      <c r="AC37" s="174">
        <v>20</v>
      </c>
      <c r="AD37" s="263"/>
      <c r="AE37" s="79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252"/>
      <c r="B38" s="198" t="s">
        <v>1009</v>
      </c>
      <c r="C38" s="260" t="s">
        <v>606</v>
      </c>
      <c r="D38" s="218" t="s">
        <v>371</v>
      </c>
      <c r="E38" s="206" t="s">
        <v>1013</v>
      </c>
      <c r="F38" s="213" t="s">
        <v>608</v>
      </c>
      <c r="G38" s="921">
        <f t="shared" si="27"/>
        <v>0</v>
      </c>
      <c r="H38" s="43">
        <f t="shared" si="26"/>
        <v>50</v>
      </c>
      <c r="I38" s="922">
        <f t="shared" si="2"/>
        <v>0</v>
      </c>
      <c r="J38" s="214"/>
      <c r="K38" s="223"/>
      <c r="L38" s="223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23"/>
      <c r="X38" s="212"/>
      <c r="Y38" s="212"/>
      <c r="Z38" s="212"/>
      <c r="AA38" s="212"/>
      <c r="AB38" s="213"/>
      <c r="AC38" s="174">
        <v>50</v>
      </c>
      <c r="AD38" s="263"/>
      <c r="AE38" s="79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252"/>
      <c r="B39" s="198" t="s">
        <v>119</v>
      </c>
      <c r="C39" s="260" t="s">
        <v>618</v>
      </c>
      <c r="D39" s="218" t="s">
        <v>690</v>
      </c>
      <c r="E39" s="206" t="s">
        <v>1014</v>
      </c>
      <c r="F39" s="213" t="s">
        <v>608</v>
      </c>
      <c r="G39" s="921">
        <f t="shared" si="27"/>
        <v>0</v>
      </c>
      <c r="H39" s="43">
        <f t="shared" si="26"/>
        <v>1</v>
      </c>
      <c r="I39" s="922">
        <f t="shared" si="2"/>
        <v>0</v>
      </c>
      <c r="J39" s="214"/>
      <c r="K39" s="223"/>
      <c r="L39" s="223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23"/>
      <c r="X39" s="212"/>
      <c r="Y39" s="212"/>
      <c r="Z39" s="212"/>
      <c r="AA39" s="212"/>
      <c r="AB39" s="213"/>
      <c r="AC39" s="174">
        <v>1</v>
      </c>
      <c r="AD39" s="263"/>
      <c r="AE39" s="79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252"/>
      <c r="B40" s="198" t="s">
        <v>119</v>
      </c>
      <c r="C40" s="260" t="s">
        <v>618</v>
      </c>
      <c r="D40" s="218" t="s">
        <v>676</v>
      </c>
      <c r="E40" s="206" t="s">
        <v>881</v>
      </c>
      <c r="F40" s="213" t="s">
        <v>608</v>
      </c>
      <c r="G40" s="921">
        <f t="shared" si="27"/>
        <v>0</v>
      </c>
      <c r="H40" s="43">
        <f t="shared" si="26"/>
        <v>1</v>
      </c>
      <c r="I40" s="922">
        <f t="shared" si="2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212"/>
      <c r="W40" s="113"/>
      <c r="X40" s="8"/>
      <c r="Y40" s="212"/>
      <c r="Z40" s="8"/>
      <c r="AA40" s="8"/>
      <c r="AB40" s="10"/>
      <c r="AC40" s="105">
        <v>1</v>
      </c>
      <c r="AD40" s="263"/>
      <c r="AE40" s="79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1247"/>
      <c r="B41" s="198" t="s">
        <v>119</v>
      </c>
      <c r="C41" s="260" t="s">
        <v>618</v>
      </c>
      <c r="D41" s="218" t="s">
        <v>1015</v>
      </c>
      <c r="E41" s="206" t="s">
        <v>1012</v>
      </c>
      <c r="F41" s="213" t="s">
        <v>608</v>
      </c>
      <c r="G41" s="921">
        <f t="shared" si="27"/>
        <v>2</v>
      </c>
      <c r="H41" s="43">
        <f t="shared" si="26"/>
        <v>17</v>
      </c>
      <c r="I41" s="922">
        <f t="shared" si="2"/>
        <v>0.11764705882352941</v>
      </c>
      <c r="J41" s="12">
        <v>2</v>
      </c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212"/>
      <c r="W41" s="113"/>
      <c r="X41" s="8"/>
      <c r="Y41" s="212"/>
      <c r="Z41" s="8"/>
      <c r="AA41" s="8"/>
      <c r="AB41" s="10"/>
      <c r="AC41" s="105">
        <v>15</v>
      </c>
      <c r="AD41" s="263"/>
      <c r="AE41" s="79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1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1</v>
      </c>
    </row>
    <row r="42" spans="1:58" s="9" customFormat="1" ht="15.95" customHeight="1">
      <c r="A42" s="211">
        <v>45743</v>
      </c>
      <c r="B42" s="198" t="s">
        <v>119</v>
      </c>
      <c r="C42" s="260" t="s">
        <v>618</v>
      </c>
      <c r="D42" s="218" t="s">
        <v>1016</v>
      </c>
      <c r="E42" s="206" t="s">
        <v>1012</v>
      </c>
      <c r="F42" s="213" t="s">
        <v>608</v>
      </c>
      <c r="G42" s="921">
        <f t="shared" si="27"/>
        <v>0</v>
      </c>
      <c r="H42" s="43">
        <f t="shared" si="26"/>
        <v>15</v>
      </c>
      <c r="I42" s="922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212"/>
      <c r="W42" s="113"/>
      <c r="X42" s="8"/>
      <c r="Y42" s="212"/>
      <c r="Z42" s="8"/>
      <c r="AA42" s="8"/>
      <c r="AB42" s="10"/>
      <c r="AC42" s="105">
        <v>15</v>
      </c>
      <c r="AD42" s="263"/>
      <c r="AE42" s="79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1246">
        <v>45747</v>
      </c>
      <c r="B43" s="198" t="s">
        <v>1009</v>
      </c>
      <c r="C43" s="260" t="s">
        <v>606</v>
      </c>
      <c r="D43" s="218" t="s">
        <v>371</v>
      </c>
      <c r="E43" s="206" t="s">
        <v>1017</v>
      </c>
      <c r="F43" s="213" t="s">
        <v>608</v>
      </c>
      <c r="G43" s="921">
        <f t="shared" si="27"/>
        <v>1</v>
      </c>
      <c r="H43" s="43">
        <f t="shared" si="26"/>
        <v>51</v>
      </c>
      <c r="I43" s="922">
        <f t="shared" si="2"/>
        <v>1.9607843137254902E-2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212"/>
      <c r="W43" s="113"/>
      <c r="X43" s="8"/>
      <c r="Y43" s="212"/>
      <c r="Z43" s="8"/>
      <c r="AA43" s="8">
        <v>1</v>
      </c>
      <c r="AB43" s="10"/>
      <c r="AC43" s="105">
        <v>50</v>
      </c>
      <c r="AD43" s="263"/>
      <c r="AE43" s="79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1247"/>
      <c r="B44" s="198" t="s">
        <v>119</v>
      </c>
      <c r="C44" s="260" t="s">
        <v>606</v>
      </c>
      <c r="D44" s="218" t="s">
        <v>1018</v>
      </c>
      <c r="E44" s="206" t="s">
        <v>1019</v>
      </c>
      <c r="F44" s="213" t="s">
        <v>608</v>
      </c>
      <c r="G44" s="921">
        <f t="shared" si="27"/>
        <v>0</v>
      </c>
      <c r="H44" s="43">
        <f t="shared" si="26"/>
        <v>10</v>
      </c>
      <c r="I44" s="922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212"/>
      <c r="W44" s="113"/>
      <c r="X44" s="8"/>
      <c r="Y44" s="212"/>
      <c r="Z44" s="8"/>
      <c r="AA44" s="8"/>
      <c r="AB44" s="10"/>
      <c r="AC44" s="105">
        <v>10</v>
      </c>
      <c r="AD44" s="263"/>
      <c r="AE44" s="79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6"/>
      <c r="F45" s="213"/>
      <c r="G45" s="921">
        <f t="shared" si="27"/>
        <v>0</v>
      </c>
      <c r="H45" s="43">
        <f t="shared" si="26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212"/>
      <c r="W45" s="113"/>
      <c r="X45" s="8"/>
      <c r="Y45" s="212"/>
      <c r="Z45" s="8"/>
      <c r="AA45" s="8"/>
      <c r="AB45" s="10"/>
      <c r="AC45" s="105"/>
      <c r="AD45" s="263"/>
      <c r="AE45" s="79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98"/>
      <c r="C46" s="260"/>
      <c r="D46" s="218"/>
      <c r="E46" s="206"/>
      <c r="F46" s="213"/>
      <c r="G46" s="921">
        <f t="shared" si="27"/>
        <v>0</v>
      </c>
      <c r="H46" s="43">
        <f t="shared" si="26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212"/>
      <c r="W46" s="113"/>
      <c r="X46" s="8"/>
      <c r="Y46" s="212"/>
      <c r="Z46" s="8"/>
      <c r="AA46" s="8"/>
      <c r="AB46" s="10"/>
      <c r="AC46" s="105"/>
      <c r="AD46" s="263"/>
      <c r="AE46" s="79"/>
      <c r="AG46" s="407" t="s">
        <v>279</v>
      </c>
      <c r="AH46" s="749">
        <f t="shared" si="3"/>
        <v>29</v>
      </c>
      <c r="AI46" s="749">
        <f t="shared" si="4"/>
        <v>1</v>
      </c>
      <c r="AJ46" s="382">
        <f t="shared" si="5"/>
        <v>3.4482758620689653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6"/>
      <c r="F47" s="213"/>
      <c r="G47" s="921">
        <f t="shared" si="27"/>
        <v>0</v>
      </c>
      <c r="H47" s="43">
        <f t="shared" si="26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212"/>
      <c r="W47" s="113"/>
      <c r="X47" s="8"/>
      <c r="Y47" s="212"/>
      <c r="Z47" s="8"/>
      <c r="AA47" s="8"/>
      <c r="AB47" s="10"/>
      <c r="AC47" s="105"/>
      <c r="AD47" s="263"/>
      <c r="AE47" s="79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7"/>
        <v>0</v>
      </c>
      <c r="H48" s="43">
        <f t="shared" si="26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212"/>
      <c r="W48" s="113"/>
      <c r="X48" s="8"/>
      <c r="Y48" s="212"/>
      <c r="Z48" s="8"/>
      <c r="AA48" s="8"/>
      <c r="AB48" s="10"/>
      <c r="AC48" s="105"/>
      <c r="AD48" s="263"/>
      <c r="AE48" s="79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7"/>
        <v>0</v>
      </c>
      <c r="H49" s="43">
        <f t="shared" si="26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212"/>
      <c r="W49" s="113"/>
      <c r="X49" s="8"/>
      <c r="Y49" s="212"/>
      <c r="Z49" s="8"/>
      <c r="AA49" s="8"/>
      <c r="AB49" s="10"/>
      <c r="AC49" s="105"/>
      <c r="AD49" s="263"/>
      <c r="AE49" s="79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7"/>
        <v>0</v>
      </c>
      <c r="H50" s="43">
        <f t="shared" si="26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212"/>
      <c r="W50" s="113"/>
      <c r="X50" s="8"/>
      <c r="Y50" s="212"/>
      <c r="Z50" s="8"/>
      <c r="AA50" s="8"/>
      <c r="AB50" s="10"/>
      <c r="AC50" s="105"/>
      <c r="AD50" s="263"/>
      <c r="AE50" s="79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7"/>
        <v>0</v>
      </c>
      <c r="H51" s="43">
        <f t="shared" si="26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212"/>
      <c r="W51" s="113"/>
      <c r="X51" s="8"/>
      <c r="Y51" s="212"/>
      <c r="Z51" s="8"/>
      <c r="AA51" s="8"/>
      <c r="AB51" s="10"/>
      <c r="AC51" s="105"/>
      <c r="AD51" s="263"/>
      <c r="AE51" s="79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7"/>
        <v>0</v>
      </c>
      <c r="H52" s="43">
        <f t="shared" si="26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212"/>
      <c r="W52" s="113"/>
      <c r="X52" s="8"/>
      <c r="Y52" s="212"/>
      <c r="Z52" s="8"/>
      <c r="AA52" s="8"/>
      <c r="AB52" s="10"/>
      <c r="AC52" s="105"/>
      <c r="AD52" s="263"/>
      <c r="AE52" s="79"/>
      <c r="AG52" s="407" t="s">
        <v>282</v>
      </c>
      <c r="AH52" s="749">
        <f t="shared" si="3"/>
        <v>26</v>
      </c>
      <c r="AI52" s="749">
        <f t="shared" si="4"/>
        <v>1</v>
      </c>
      <c r="AJ52" s="382">
        <f t="shared" si="5"/>
        <v>3.8461538461538463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7"/>
        <v>0</v>
      </c>
      <c r="H53" s="43">
        <f t="shared" si="26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212"/>
      <c r="W53" s="113"/>
      <c r="X53" s="8"/>
      <c r="Y53" s="212"/>
      <c r="Z53" s="8"/>
      <c r="AA53" s="8"/>
      <c r="AB53" s="10"/>
      <c r="AC53" s="105"/>
      <c r="AD53" s="263"/>
      <c r="AE53" s="79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7"/>
        <v>0</v>
      </c>
      <c r="H54" s="43">
        <f t="shared" si="26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212"/>
      <c r="W54" s="113"/>
      <c r="X54" s="8"/>
      <c r="Y54" s="212"/>
      <c r="Z54" s="8"/>
      <c r="AA54" s="8"/>
      <c r="AB54" s="10"/>
      <c r="AC54" s="105"/>
      <c r="AD54" s="263"/>
      <c r="AE54" s="79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7"/>
        <v>0</v>
      </c>
      <c r="H55" s="43">
        <f t="shared" si="26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212"/>
      <c r="W55" s="113"/>
      <c r="X55" s="8"/>
      <c r="Y55" s="212"/>
      <c r="Z55" s="8"/>
      <c r="AA55" s="8"/>
      <c r="AB55" s="10"/>
      <c r="AC55" s="105"/>
      <c r="AD55" s="210"/>
      <c r="AE55" s="79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7"/>
        <v>0</v>
      </c>
      <c r="H56" s="43">
        <f t="shared" si="26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212"/>
      <c r="W56" s="113"/>
      <c r="X56" s="8"/>
      <c r="Y56" s="212"/>
      <c r="Z56" s="8"/>
      <c r="AA56" s="8"/>
      <c r="AB56" s="10"/>
      <c r="AC56" s="105"/>
      <c r="AD56" s="263"/>
      <c r="AE56" s="79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7"/>
        <v>0</v>
      </c>
      <c r="H57" s="43">
        <f t="shared" si="26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212"/>
      <c r="W57" s="113"/>
      <c r="X57" s="8"/>
      <c r="Y57" s="212"/>
      <c r="Z57" s="8"/>
      <c r="AA57" s="8"/>
      <c r="AB57" s="10"/>
      <c r="AC57" s="105"/>
      <c r="AD57" s="263"/>
      <c r="AE57" s="79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7"/>
        <v>0</v>
      </c>
      <c r="H58" s="43">
        <f t="shared" si="26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212"/>
      <c r="W58" s="113"/>
      <c r="X58" s="8"/>
      <c r="Y58" s="212"/>
      <c r="Z58" s="8"/>
      <c r="AA58" s="8"/>
      <c r="AB58" s="10"/>
      <c r="AC58" s="105"/>
      <c r="AD58" s="263"/>
      <c r="AE58" s="79"/>
      <c r="AG58" s="407" t="s">
        <v>286</v>
      </c>
      <c r="AH58" s="749">
        <f t="shared" si="3"/>
        <v>15</v>
      </c>
      <c r="AI58" s="749">
        <f t="shared" si="4"/>
        <v>0</v>
      </c>
      <c r="AJ58" s="382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7"/>
        <v>0</v>
      </c>
      <c r="H59" s="43">
        <f t="shared" si="26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212"/>
      <c r="W59" s="113"/>
      <c r="X59" s="8"/>
      <c r="Y59" s="212"/>
      <c r="Z59" s="8"/>
      <c r="AA59" s="8"/>
      <c r="AB59" s="10"/>
      <c r="AC59" s="105"/>
      <c r="AD59" s="263"/>
      <c r="AE59" s="79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7"/>
        <v>0</v>
      </c>
      <c r="H60" s="43">
        <f t="shared" si="26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212"/>
      <c r="W60" s="113"/>
      <c r="X60" s="8"/>
      <c r="Y60" s="212"/>
      <c r="Z60" s="8"/>
      <c r="AA60" s="8"/>
      <c r="AB60" s="10"/>
      <c r="AC60" s="105"/>
      <c r="AD60" s="263"/>
      <c r="AE60" s="79"/>
      <c r="AG60" s="407" t="s">
        <v>287</v>
      </c>
      <c r="AH60" s="749">
        <f t="shared" si="3"/>
        <v>20</v>
      </c>
      <c r="AI60" s="749">
        <f t="shared" si="4"/>
        <v>0</v>
      </c>
      <c r="AJ60" s="382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7"/>
        <v>0</v>
      </c>
      <c r="H61" s="43">
        <f t="shared" si="26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212"/>
      <c r="W61" s="113"/>
      <c r="X61" s="8"/>
      <c r="Y61" s="212"/>
      <c r="Z61" s="8"/>
      <c r="AA61" s="8"/>
      <c r="AB61" s="10"/>
      <c r="AC61" s="105"/>
      <c r="AD61" s="155"/>
      <c r="AE61" s="79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7"/>
        <v>0</v>
      </c>
      <c r="H62" s="43">
        <f t="shared" si="26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212"/>
      <c r="W62" s="113"/>
      <c r="X62" s="8"/>
      <c r="Y62" s="212"/>
      <c r="Z62" s="8"/>
      <c r="AA62" s="8"/>
      <c r="AB62" s="10"/>
      <c r="AC62" s="105"/>
      <c r="AD62" s="263"/>
      <c r="AE62" s="79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7"/>
        <v>0</v>
      </c>
      <c r="H63" s="43">
        <f t="shared" si="26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212"/>
      <c r="W63" s="113"/>
      <c r="X63" s="8"/>
      <c r="Y63" s="212"/>
      <c r="Z63" s="8"/>
      <c r="AA63" s="8"/>
      <c r="AB63" s="10"/>
      <c r="AC63" s="105"/>
      <c r="AD63" s="263"/>
      <c r="AE63" s="79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7"/>
        <v>0</v>
      </c>
      <c r="H64" s="43">
        <f t="shared" si="26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212"/>
      <c r="W64" s="113"/>
      <c r="X64" s="8"/>
      <c r="Y64" s="212"/>
      <c r="Z64" s="8"/>
      <c r="AA64" s="8"/>
      <c r="AB64" s="10"/>
      <c r="AC64" s="105"/>
      <c r="AD64" s="263"/>
      <c r="AE64" s="79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8">SUM(J65:AA65)</f>
        <v>0</v>
      </c>
      <c r="H65" s="43">
        <f t="shared" si="26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212"/>
      <c r="W65" s="113"/>
      <c r="X65" s="8"/>
      <c r="Y65" s="212"/>
      <c r="Z65" s="8"/>
      <c r="AA65" s="8"/>
      <c r="AB65" s="10"/>
      <c r="AC65" s="105"/>
      <c r="AD65" s="263"/>
      <c r="AE65" s="79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8"/>
        <v>0</v>
      </c>
      <c r="H66" s="43">
        <f t="shared" si="26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212"/>
      <c r="W66" s="113"/>
      <c r="X66" s="8"/>
      <c r="Y66" s="212"/>
      <c r="Z66" s="8"/>
      <c r="AA66" s="8"/>
      <c r="AB66" s="10"/>
      <c r="AC66" s="105"/>
      <c r="AD66" s="263"/>
      <c r="AE66" s="79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8"/>
        <v>0</v>
      </c>
      <c r="H67" s="43">
        <f t="shared" si="26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212"/>
      <c r="W67" s="113"/>
      <c r="X67" s="8"/>
      <c r="Y67" s="212"/>
      <c r="Z67" s="8"/>
      <c r="AA67" s="8"/>
      <c r="AB67" s="10"/>
      <c r="AC67" s="105"/>
      <c r="AD67" s="263"/>
      <c r="AE67" s="79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8"/>
        <v>0</v>
      </c>
      <c r="H68" s="43">
        <f t="shared" si="26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212"/>
      <c r="W68" s="113"/>
      <c r="X68" s="8"/>
      <c r="Y68" s="212"/>
      <c r="Z68" s="8"/>
      <c r="AA68" s="8"/>
      <c r="AB68" s="10"/>
      <c r="AC68" s="105"/>
      <c r="AD68" s="263"/>
      <c r="AE68" s="79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8"/>
        <v>0</v>
      </c>
      <c r="H69" s="43">
        <f t="shared" si="26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212"/>
      <c r="W69" s="113"/>
      <c r="X69" s="8"/>
      <c r="Y69" s="212"/>
      <c r="Z69" s="8"/>
      <c r="AA69" s="8"/>
      <c r="AB69" s="10"/>
      <c r="AC69" s="105"/>
      <c r="AD69" s="263"/>
      <c r="AE69" s="79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8"/>
        <v>0</v>
      </c>
      <c r="H70" s="43">
        <f t="shared" si="26"/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212"/>
      <c r="W70" s="113"/>
      <c r="X70" s="8"/>
      <c r="Y70" s="212"/>
      <c r="Z70" s="8"/>
      <c r="AA70" s="8"/>
      <c r="AB70" s="10"/>
      <c r="AC70" s="105"/>
      <c r="AD70" s="263"/>
      <c r="AE70" s="79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8"/>
        <v>0</v>
      </c>
      <c r="H71" s="43">
        <f t="shared" ref="H71:H84" si="29">AC71+G71</f>
        <v>0</v>
      </c>
      <c r="I71" s="922" t="str">
        <f t="shared" ref="I71:I84" si="30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212"/>
      <c r="W71" s="113"/>
      <c r="X71" s="8"/>
      <c r="Y71" s="212"/>
      <c r="Z71" s="8"/>
      <c r="AA71" s="8"/>
      <c r="AB71" s="10"/>
      <c r="AC71" s="105"/>
      <c r="AD71" s="263"/>
      <c r="AE71" s="79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8"/>
        <v>0</v>
      </c>
      <c r="H72" s="43">
        <f t="shared" si="29"/>
        <v>0</v>
      </c>
      <c r="I72" s="922" t="str">
        <f t="shared" si="30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212"/>
      <c r="W72" s="113"/>
      <c r="X72" s="8"/>
      <c r="Y72" s="212"/>
      <c r="Z72" s="8"/>
      <c r="AA72" s="8"/>
      <c r="AB72" s="10"/>
      <c r="AC72" s="105"/>
      <c r="AD72" s="263"/>
      <c r="AE72" s="79"/>
      <c r="AG72" s="791" t="s">
        <v>303</v>
      </c>
      <c r="AH72" s="749">
        <f t="shared" si="3"/>
        <v>21</v>
      </c>
      <c r="AI72" s="749">
        <f t="shared" si="4"/>
        <v>0</v>
      </c>
      <c r="AJ72" s="382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8"/>
        <v>0</v>
      </c>
      <c r="H73" s="43">
        <f t="shared" si="29"/>
        <v>0</v>
      </c>
      <c r="I73" s="922" t="str">
        <f t="shared" si="30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212"/>
      <c r="W73" s="113"/>
      <c r="X73" s="8"/>
      <c r="Y73" s="212"/>
      <c r="Z73" s="8"/>
      <c r="AA73" s="8"/>
      <c r="AB73" s="10"/>
      <c r="AC73" s="105"/>
      <c r="AD73" s="263"/>
      <c r="AE73" s="79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8"/>
        <v>0</v>
      </c>
      <c r="H74" s="43">
        <f t="shared" si="29"/>
        <v>0</v>
      </c>
      <c r="I74" s="922" t="str">
        <f t="shared" si="30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212"/>
      <c r="W74" s="113"/>
      <c r="X74" s="8"/>
      <c r="Y74" s="212"/>
      <c r="Z74" s="8"/>
      <c r="AA74" s="8"/>
      <c r="AB74" s="10"/>
      <c r="AC74" s="105"/>
      <c r="AD74" s="263"/>
      <c r="AE74" s="79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8"/>
        <v>0</v>
      </c>
      <c r="H75" s="43">
        <f t="shared" si="29"/>
        <v>0</v>
      </c>
      <c r="I75" s="922" t="str">
        <f t="shared" si="30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212"/>
      <c r="W75" s="113"/>
      <c r="X75" s="8"/>
      <c r="Y75" s="212"/>
      <c r="Z75" s="8"/>
      <c r="AA75" s="8"/>
      <c r="AB75" s="10"/>
      <c r="AC75" s="105"/>
      <c r="AD75" s="263"/>
      <c r="AE75" s="79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8"/>
        <v>0</v>
      </c>
      <c r="H76" s="43">
        <f t="shared" si="29"/>
        <v>0</v>
      </c>
      <c r="I76" s="922" t="str">
        <f t="shared" si="30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212"/>
      <c r="W76" s="113"/>
      <c r="X76" s="8"/>
      <c r="Y76" s="212"/>
      <c r="Z76" s="8"/>
      <c r="AA76" s="8"/>
      <c r="AB76" s="10"/>
      <c r="AC76" s="105"/>
      <c r="AD76" s="263"/>
      <c r="AE76" s="79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8"/>
        <v>0</v>
      </c>
      <c r="H77" s="43">
        <f t="shared" si="29"/>
        <v>0</v>
      </c>
      <c r="I77" s="922" t="str">
        <f t="shared" si="30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212"/>
      <c r="W77" s="113"/>
      <c r="X77" s="8"/>
      <c r="Y77" s="212"/>
      <c r="Z77" s="8"/>
      <c r="AA77" s="8"/>
      <c r="AB77" s="10"/>
      <c r="AC77" s="105"/>
      <c r="AD77" s="263"/>
      <c r="AE77" s="79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8"/>
        <v>0</v>
      </c>
      <c r="H78" s="43">
        <f t="shared" si="29"/>
        <v>0</v>
      </c>
      <c r="I78" s="922" t="str">
        <f t="shared" si="30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212"/>
      <c r="W78" s="113"/>
      <c r="X78" s="8"/>
      <c r="Y78" s="212"/>
      <c r="Z78" s="8"/>
      <c r="AA78" s="8"/>
      <c r="AB78" s="10"/>
      <c r="AC78" s="105"/>
      <c r="AD78" s="263"/>
      <c r="AE78" s="79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1">SUMIF($D$7:$D$84,AL78,$J$7:$J$84)</f>
        <v>0</v>
      </c>
      <c r="AN78" s="749">
        <f t="shared" ref="AN78:AN155" si="32">SUMIF($D$7:$D$84,AL78,$K$7:$K$84)</f>
        <v>0</v>
      </c>
      <c r="AO78" s="749">
        <f t="shared" ref="AO78:AO155" si="33">SUMIF($D$7:$D$84,AL78,$L$7:$L$84)</f>
        <v>0</v>
      </c>
      <c r="AP78" s="749">
        <f t="shared" ref="AP78:AP155" si="34">SUMIF($D$7:$D$84,AL78,$M$7:$M$84)</f>
        <v>0</v>
      </c>
      <c r="AQ78" s="749">
        <f t="shared" ref="AQ78:AQ155" si="35">SUMIF($D$7:$D$84,AL78,$N$7:$N$84)</f>
        <v>0</v>
      </c>
      <c r="AR78" s="749">
        <f t="shared" ref="AR78:AR155" si="36">SUMIF($D$7:$D$84,AL78,$O$7:$O$84)</f>
        <v>0</v>
      </c>
      <c r="AS78" s="749">
        <f t="shared" ref="AS78:AS155" si="37">SUMIF($D$7:$D$84,AL78,$P$7:$P$84)</f>
        <v>0</v>
      </c>
      <c r="AT78" s="749">
        <f t="shared" ref="AT78:AT155" si="38">SUMIF($D$7:$D$84,AL78,$Q$7:$Q$84)</f>
        <v>0</v>
      </c>
      <c r="AU78" s="749">
        <f t="shared" ref="AU78:AU155" si="39">SUMIF($D$7:$D$84,AL78,$R$7:$R$84)</f>
        <v>0</v>
      </c>
      <c r="AV78" s="749">
        <f t="shared" ref="AV78:AV155" si="40">SUMIF($D$7:$D$84,AL78,$S$7:$S$84)</f>
        <v>0</v>
      </c>
      <c r="AW78" s="749">
        <f t="shared" ref="AW78:AW155" si="41">SUMIF($D$7:$D$84,AL78,$T$7:$T$84)</f>
        <v>0</v>
      </c>
      <c r="AX78" s="749">
        <f t="shared" ref="AX78:AX155" si="42">SUMIF($D$7:$D$84,AL78,$U$7:$U$84)</f>
        <v>0</v>
      </c>
      <c r="AY78" s="749">
        <f t="shared" ref="AY78:AY155" si="43">SUMIF($D$7:$D$84,AL78,$V$7:$V$84)</f>
        <v>0</v>
      </c>
      <c r="AZ78" s="749">
        <f t="shared" ref="AZ78:AZ155" si="44">SUMIF($D$7:$D$84,AL78,$W$7:$W$84)</f>
        <v>0</v>
      </c>
      <c r="BA78" s="749">
        <f t="shared" ref="BA78:BA155" si="45">SUMIF($D$7:$D$84,AL78,$X$7:$X$84)</f>
        <v>0</v>
      </c>
      <c r="BB78" s="749">
        <f t="shared" ref="BB78:BB155" si="46">SUMIF($D$7:$D$84,AL78,$Y$7:$Y$84)</f>
        <v>0</v>
      </c>
      <c r="BC78" s="749">
        <f t="shared" ref="BC78:BC155" si="47">SUMIF($D$7:$D$84,AL78,$Z$7:$Z$84)</f>
        <v>0</v>
      </c>
      <c r="BD78" s="749">
        <f t="shared" ref="BD78:BD155" si="48">SUMIF($D$7:$D$84,AL78,$AA$7:$AA$84)</f>
        <v>0</v>
      </c>
      <c r="BE78" s="749">
        <f t="shared" ref="BE78:BE155" si="49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8"/>
        <v>0</v>
      </c>
      <c r="H79" s="43">
        <f t="shared" si="29"/>
        <v>0</v>
      </c>
      <c r="I79" s="922" t="str">
        <f t="shared" si="30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212"/>
      <c r="W79" s="113"/>
      <c r="X79" s="8"/>
      <c r="Y79" s="212"/>
      <c r="Z79" s="8"/>
      <c r="AA79" s="8"/>
      <c r="AB79" s="10"/>
      <c r="AC79" s="105"/>
      <c r="AD79" s="263"/>
      <c r="AE79" s="79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1"/>
        <v>0</v>
      </c>
      <c r="AN79" s="749">
        <f t="shared" si="32"/>
        <v>0</v>
      </c>
      <c r="AO79" s="749">
        <f t="shared" si="33"/>
        <v>0</v>
      </c>
      <c r="AP79" s="749">
        <f t="shared" si="34"/>
        <v>0</v>
      </c>
      <c r="AQ79" s="749">
        <f t="shared" si="35"/>
        <v>0</v>
      </c>
      <c r="AR79" s="749">
        <f t="shared" si="36"/>
        <v>0</v>
      </c>
      <c r="AS79" s="749">
        <f t="shared" si="37"/>
        <v>0</v>
      </c>
      <c r="AT79" s="749">
        <f t="shared" si="38"/>
        <v>0</v>
      </c>
      <c r="AU79" s="749">
        <f t="shared" si="39"/>
        <v>0</v>
      </c>
      <c r="AV79" s="749">
        <f t="shared" si="40"/>
        <v>0</v>
      </c>
      <c r="AW79" s="749">
        <f t="shared" si="41"/>
        <v>0</v>
      </c>
      <c r="AX79" s="749">
        <f t="shared" si="42"/>
        <v>0</v>
      </c>
      <c r="AY79" s="749">
        <f t="shared" si="43"/>
        <v>0</v>
      </c>
      <c r="AZ79" s="749">
        <f t="shared" si="44"/>
        <v>0</v>
      </c>
      <c r="BA79" s="749">
        <f t="shared" si="45"/>
        <v>0</v>
      </c>
      <c r="BB79" s="749">
        <f t="shared" si="46"/>
        <v>0</v>
      </c>
      <c r="BC79" s="749">
        <f t="shared" si="47"/>
        <v>0</v>
      </c>
      <c r="BD79" s="749">
        <f t="shared" si="48"/>
        <v>0</v>
      </c>
      <c r="BE79" s="749">
        <f t="shared" si="49"/>
        <v>0</v>
      </c>
      <c r="BF79" s="159">
        <f t="shared" ref="BF79:BF107" si="50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8"/>
        <v>0</v>
      </c>
      <c r="H80" s="43">
        <f t="shared" si="29"/>
        <v>0</v>
      </c>
      <c r="I80" s="922" t="str">
        <f t="shared" si="30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212"/>
      <c r="W80" s="113"/>
      <c r="X80" s="8"/>
      <c r="Y80" s="212"/>
      <c r="Z80" s="8"/>
      <c r="AA80" s="8"/>
      <c r="AB80" s="10"/>
      <c r="AC80" s="105"/>
      <c r="AD80" s="263"/>
      <c r="AE80" s="79"/>
      <c r="AG80" s="407" t="s">
        <v>227</v>
      </c>
      <c r="AH80" s="749">
        <f t="shared" si="3"/>
        <v>101</v>
      </c>
      <c r="AI80" s="749">
        <f t="shared" si="4"/>
        <v>1</v>
      </c>
      <c r="AJ80" s="382">
        <f t="shared" si="5"/>
        <v>0.99009900990099009</v>
      </c>
      <c r="AL80" s="220" t="s">
        <v>265</v>
      </c>
      <c r="AM80" s="749">
        <f t="shared" si="31"/>
        <v>0</v>
      </c>
      <c r="AN80" s="749">
        <f t="shared" si="32"/>
        <v>0</v>
      </c>
      <c r="AO80" s="749">
        <f t="shared" si="33"/>
        <v>0</v>
      </c>
      <c r="AP80" s="749">
        <f t="shared" si="34"/>
        <v>0</v>
      </c>
      <c r="AQ80" s="749">
        <f t="shared" si="35"/>
        <v>0</v>
      </c>
      <c r="AR80" s="749">
        <f t="shared" si="36"/>
        <v>0</v>
      </c>
      <c r="AS80" s="749">
        <f t="shared" si="37"/>
        <v>0</v>
      </c>
      <c r="AT80" s="749">
        <f t="shared" si="38"/>
        <v>0</v>
      </c>
      <c r="AU80" s="749">
        <f t="shared" si="39"/>
        <v>0</v>
      </c>
      <c r="AV80" s="749">
        <f t="shared" si="40"/>
        <v>0</v>
      </c>
      <c r="AW80" s="749">
        <f t="shared" si="41"/>
        <v>0</v>
      </c>
      <c r="AX80" s="749">
        <f t="shared" si="42"/>
        <v>0</v>
      </c>
      <c r="AY80" s="749">
        <f t="shared" si="43"/>
        <v>0</v>
      </c>
      <c r="AZ80" s="749">
        <f t="shared" si="44"/>
        <v>0</v>
      </c>
      <c r="BA80" s="749">
        <f t="shared" si="45"/>
        <v>0</v>
      </c>
      <c r="BB80" s="749">
        <f t="shared" si="46"/>
        <v>0</v>
      </c>
      <c r="BC80" s="749">
        <f t="shared" si="47"/>
        <v>0</v>
      </c>
      <c r="BD80" s="749">
        <f t="shared" si="48"/>
        <v>0</v>
      </c>
      <c r="BE80" s="749">
        <f t="shared" si="49"/>
        <v>0</v>
      </c>
      <c r="BF80" s="159">
        <f t="shared" si="50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8"/>
        <v>0</v>
      </c>
      <c r="H81" s="43">
        <f t="shared" si="29"/>
        <v>0</v>
      </c>
      <c r="I81" s="922" t="str">
        <f t="shared" si="30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212"/>
      <c r="W81" s="113"/>
      <c r="X81" s="8"/>
      <c r="Y81" s="212"/>
      <c r="Z81" s="8"/>
      <c r="AA81" s="8"/>
      <c r="AB81" s="10"/>
      <c r="AC81" s="105"/>
      <c r="AD81" s="263"/>
      <c r="AE81" s="79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1"/>
        <v>0</v>
      </c>
      <c r="AN81" s="749">
        <f t="shared" si="32"/>
        <v>0</v>
      </c>
      <c r="AO81" s="749">
        <f t="shared" si="33"/>
        <v>0</v>
      </c>
      <c r="AP81" s="749">
        <f t="shared" si="34"/>
        <v>0</v>
      </c>
      <c r="AQ81" s="749">
        <f t="shared" si="35"/>
        <v>0</v>
      </c>
      <c r="AR81" s="749">
        <f t="shared" si="36"/>
        <v>0</v>
      </c>
      <c r="AS81" s="749">
        <f t="shared" si="37"/>
        <v>0</v>
      </c>
      <c r="AT81" s="749">
        <f t="shared" si="38"/>
        <v>0</v>
      </c>
      <c r="AU81" s="749">
        <f t="shared" si="39"/>
        <v>0</v>
      </c>
      <c r="AV81" s="749">
        <f t="shared" si="40"/>
        <v>0</v>
      </c>
      <c r="AW81" s="749">
        <f t="shared" si="41"/>
        <v>0</v>
      </c>
      <c r="AX81" s="749">
        <f t="shared" si="42"/>
        <v>0</v>
      </c>
      <c r="AY81" s="749">
        <f t="shared" si="43"/>
        <v>0</v>
      </c>
      <c r="AZ81" s="749">
        <f t="shared" si="44"/>
        <v>0</v>
      </c>
      <c r="BA81" s="749">
        <f t="shared" si="45"/>
        <v>0</v>
      </c>
      <c r="BB81" s="749">
        <f t="shared" si="46"/>
        <v>0</v>
      </c>
      <c r="BC81" s="749">
        <f t="shared" si="47"/>
        <v>0</v>
      </c>
      <c r="BD81" s="749">
        <f t="shared" si="48"/>
        <v>0</v>
      </c>
      <c r="BE81" s="749">
        <f t="shared" si="49"/>
        <v>0</v>
      </c>
      <c r="BF81" s="159">
        <f t="shared" si="50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8"/>
        <v>0</v>
      </c>
      <c r="H82" s="43">
        <f t="shared" si="29"/>
        <v>0</v>
      </c>
      <c r="I82" s="922" t="str">
        <f t="shared" si="30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212"/>
      <c r="W82" s="113"/>
      <c r="X82" s="8"/>
      <c r="Y82" s="212"/>
      <c r="Z82" s="8"/>
      <c r="AA82" s="8"/>
      <c r="AB82" s="10"/>
      <c r="AC82" s="105"/>
      <c r="AD82" s="263"/>
      <c r="AE82" s="79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1"/>
        <v>0</v>
      </c>
      <c r="AN82" s="749">
        <f t="shared" si="32"/>
        <v>0</v>
      </c>
      <c r="AO82" s="749">
        <f t="shared" si="33"/>
        <v>0</v>
      </c>
      <c r="AP82" s="749">
        <f t="shared" si="34"/>
        <v>0</v>
      </c>
      <c r="AQ82" s="749">
        <f t="shared" si="35"/>
        <v>0</v>
      </c>
      <c r="AR82" s="749">
        <f t="shared" si="36"/>
        <v>0</v>
      </c>
      <c r="AS82" s="749">
        <f t="shared" si="37"/>
        <v>0</v>
      </c>
      <c r="AT82" s="749">
        <f t="shared" si="38"/>
        <v>0</v>
      </c>
      <c r="AU82" s="749">
        <f t="shared" si="39"/>
        <v>0</v>
      </c>
      <c r="AV82" s="749">
        <f t="shared" si="40"/>
        <v>0</v>
      </c>
      <c r="AW82" s="749">
        <f t="shared" si="41"/>
        <v>0</v>
      </c>
      <c r="AX82" s="749">
        <f t="shared" si="42"/>
        <v>0</v>
      </c>
      <c r="AY82" s="749">
        <f t="shared" si="43"/>
        <v>0</v>
      </c>
      <c r="AZ82" s="749">
        <f t="shared" si="44"/>
        <v>0</v>
      </c>
      <c r="BA82" s="749">
        <f t="shared" si="45"/>
        <v>0</v>
      </c>
      <c r="BB82" s="749">
        <f t="shared" si="46"/>
        <v>0</v>
      </c>
      <c r="BC82" s="749">
        <f t="shared" si="47"/>
        <v>0</v>
      </c>
      <c r="BD82" s="749">
        <f t="shared" si="48"/>
        <v>0</v>
      </c>
      <c r="BE82" s="749">
        <f t="shared" si="49"/>
        <v>0</v>
      </c>
      <c r="BF82" s="159">
        <f t="shared" si="50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8"/>
        <v>0</v>
      </c>
      <c r="H83" s="43">
        <f t="shared" si="29"/>
        <v>0</v>
      </c>
      <c r="I83" s="922" t="str">
        <f t="shared" si="30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212"/>
      <c r="W83" s="113"/>
      <c r="X83" s="8"/>
      <c r="Y83" s="212"/>
      <c r="Z83" s="8"/>
      <c r="AA83" s="8"/>
      <c r="AB83" s="10"/>
      <c r="AC83" s="105"/>
      <c r="AD83" s="263"/>
      <c r="AE83" s="79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1"/>
        <v>0</v>
      </c>
      <c r="AN83" s="749">
        <f t="shared" si="32"/>
        <v>0</v>
      </c>
      <c r="AO83" s="749">
        <f t="shared" si="33"/>
        <v>0</v>
      </c>
      <c r="AP83" s="749">
        <f t="shared" si="34"/>
        <v>0</v>
      </c>
      <c r="AQ83" s="749">
        <f t="shared" si="35"/>
        <v>0</v>
      </c>
      <c r="AR83" s="749">
        <f t="shared" si="36"/>
        <v>0</v>
      </c>
      <c r="AS83" s="749">
        <f t="shared" si="37"/>
        <v>0</v>
      </c>
      <c r="AT83" s="749">
        <f t="shared" si="38"/>
        <v>0</v>
      </c>
      <c r="AU83" s="749">
        <f t="shared" si="39"/>
        <v>0</v>
      </c>
      <c r="AV83" s="749">
        <f t="shared" si="40"/>
        <v>0</v>
      </c>
      <c r="AW83" s="749">
        <f t="shared" si="41"/>
        <v>0</v>
      </c>
      <c r="AX83" s="749">
        <f t="shared" si="42"/>
        <v>0</v>
      </c>
      <c r="AY83" s="749">
        <f t="shared" si="43"/>
        <v>0</v>
      </c>
      <c r="AZ83" s="749">
        <f t="shared" si="44"/>
        <v>0</v>
      </c>
      <c r="BA83" s="749">
        <f t="shared" si="45"/>
        <v>0</v>
      </c>
      <c r="BB83" s="749">
        <f t="shared" si="46"/>
        <v>0</v>
      </c>
      <c r="BC83" s="749">
        <f t="shared" si="47"/>
        <v>0</v>
      </c>
      <c r="BD83" s="749">
        <f t="shared" si="48"/>
        <v>0</v>
      </c>
      <c r="BE83" s="749">
        <f t="shared" si="49"/>
        <v>0</v>
      </c>
      <c r="BF83" s="159">
        <f t="shared" si="50"/>
        <v>0</v>
      </c>
    </row>
    <row r="84" spans="1:58" s="13" customFormat="1" ht="15.95" customHeight="1" thickBot="1">
      <c r="A84" s="131"/>
      <c r="B84" s="125"/>
      <c r="C84" s="261"/>
      <c r="D84" s="97"/>
      <c r="E84" s="118"/>
      <c r="F84" s="29"/>
      <c r="G84" s="921">
        <f t="shared" si="28"/>
        <v>0</v>
      </c>
      <c r="H84" s="43">
        <f t="shared" si="29"/>
        <v>0</v>
      </c>
      <c r="I84" s="922" t="str">
        <f t="shared" si="30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114"/>
      <c r="X84" s="28"/>
      <c r="Y84" s="28"/>
      <c r="Z84" s="28"/>
      <c r="AA84" s="28"/>
      <c r="AB84" s="29"/>
      <c r="AC84" s="107"/>
      <c r="AD84" s="124"/>
      <c r="AE84" s="108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K84" s="9"/>
      <c r="AL84" s="220" t="s">
        <v>269</v>
      </c>
      <c r="AM84" s="749">
        <f t="shared" si="31"/>
        <v>0</v>
      </c>
      <c r="AN84" s="749">
        <f t="shared" si="32"/>
        <v>0</v>
      </c>
      <c r="AO84" s="749">
        <f t="shared" si="33"/>
        <v>0</v>
      </c>
      <c r="AP84" s="749">
        <f t="shared" si="34"/>
        <v>0</v>
      </c>
      <c r="AQ84" s="749">
        <f t="shared" si="35"/>
        <v>0</v>
      </c>
      <c r="AR84" s="749">
        <f t="shared" si="36"/>
        <v>0</v>
      </c>
      <c r="AS84" s="749">
        <f t="shared" si="37"/>
        <v>0</v>
      </c>
      <c r="AT84" s="749">
        <f t="shared" si="38"/>
        <v>0</v>
      </c>
      <c r="AU84" s="749">
        <f t="shared" si="39"/>
        <v>0</v>
      </c>
      <c r="AV84" s="749">
        <f t="shared" si="40"/>
        <v>0</v>
      </c>
      <c r="AW84" s="749">
        <f t="shared" si="41"/>
        <v>0</v>
      </c>
      <c r="AX84" s="749">
        <f t="shared" si="42"/>
        <v>0</v>
      </c>
      <c r="AY84" s="749">
        <f t="shared" si="43"/>
        <v>0</v>
      </c>
      <c r="AZ84" s="749">
        <f t="shared" si="44"/>
        <v>0</v>
      </c>
      <c r="BA84" s="749">
        <f t="shared" si="45"/>
        <v>0</v>
      </c>
      <c r="BB84" s="749">
        <f t="shared" si="46"/>
        <v>0</v>
      </c>
      <c r="BC84" s="749">
        <f t="shared" si="47"/>
        <v>0</v>
      </c>
      <c r="BD84" s="749">
        <f t="shared" si="48"/>
        <v>0</v>
      </c>
      <c r="BE84" s="749">
        <f t="shared" si="49"/>
        <v>0</v>
      </c>
      <c r="BF84" s="159">
        <f t="shared" si="50"/>
        <v>0</v>
      </c>
    </row>
    <row r="85" spans="1:58" ht="15.95" customHeight="1" thickBot="1">
      <c r="A85" s="128"/>
      <c r="B85" s="126" t="str">
        <f>IFERROR(VLOOKUP(D85,#REF!,7,0),"")</f>
        <v/>
      </c>
      <c r="C85" s="149" t="str">
        <f>IFERROR(VLOOKUP(D85,#REF!,6,0),"")</f>
        <v/>
      </c>
      <c r="D85" s="123"/>
      <c r="E85" s="124"/>
      <c r="F85" s="152"/>
      <c r="G85" s="51">
        <f>SUM(G7:G84)</f>
        <v>17</v>
      </c>
      <c r="H85" s="51">
        <f>SUM(H7:H84)</f>
        <v>712</v>
      </c>
      <c r="I85" s="52">
        <f>IFERROR((G85*100/H85),"0")</f>
        <v>2.3876404494382024</v>
      </c>
      <c r="J85" s="53">
        <f t="shared" ref="J85:AB85" si="51">SUM(J7:J84)</f>
        <v>7</v>
      </c>
      <c r="K85" s="53">
        <f t="shared" si="51"/>
        <v>2</v>
      </c>
      <c r="L85" s="53">
        <f t="shared" si="51"/>
        <v>2</v>
      </c>
      <c r="M85" s="53">
        <f t="shared" si="51"/>
        <v>0</v>
      </c>
      <c r="N85" s="53">
        <f t="shared" si="51"/>
        <v>0</v>
      </c>
      <c r="O85" s="53">
        <f t="shared" si="51"/>
        <v>0</v>
      </c>
      <c r="P85" s="53">
        <f t="shared" si="51"/>
        <v>1</v>
      </c>
      <c r="Q85" s="53">
        <f t="shared" si="51"/>
        <v>0</v>
      </c>
      <c r="R85" s="53">
        <f t="shared" si="51"/>
        <v>0</v>
      </c>
      <c r="S85" s="53">
        <f t="shared" si="51"/>
        <v>0</v>
      </c>
      <c r="T85" s="53">
        <f t="shared" si="51"/>
        <v>0</v>
      </c>
      <c r="U85" s="53">
        <f t="shared" si="51"/>
        <v>1</v>
      </c>
      <c r="V85" s="53">
        <f t="shared" si="51"/>
        <v>1</v>
      </c>
      <c r="W85" s="53">
        <f t="shared" si="51"/>
        <v>0</v>
      </c>
      <c r="X85" s="53">
        <f t="shared" si="51"/>
        <v>0</v>
      </c>
      <c r="Y85" s="53">
        <f t="shared" si="51"/>
        <v>0</v>
      </c>
      <c r="Z85" s="53">
        <f t="shared" si="51"/>
        <v>0</v>
      </c>
      <c r="AA85" s="53">
        <f t="shared" si="51"/>
        <v>3</v>
      </c>
      <c r="AB85" s="53">
        <f t="shared" si="51"/>
        <v>0</v>
      </c>
      <c r="AC85" s="14"/>
      <c r="AD85" s="266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1"/>
        <v>0</v>
      </c>
      <c r="AN85" s="749">
        <f t="shared" si="32"/>
        <v>0</v>
      </c>
      <c r="AO85" s="749">
        <f t="shared" si="33"/>
        <v>0</v>
      </c>
      <c r="AP85" s="749">
        <f t="shared" si="34"/>
        <v>0</v>
      </c>
      <c r="AQ85" s="749">
        <f t="shared" si="35"/>
        <v>0</v>
      </c>
      <c r="AR85" s="749">
        <f t="shared" si="36"/>
        <v>0</v>
      </c>
      <c r="AS85" s="749">
        <f t="shared" si="37"/>
        <v>0</v>
      </c>
      <c r="AT85" s="749">
        <f t="shared" si="38"/>
        <v>0</v>
      </c>
      <c r="AU85" s="749">
        <f t="shared" si="39"/>
        <v>0</v>
      </c>
      <c r="AV85" s="749">
        <f t="shared" si="40"/>
        <v>0</v>
      </c>
      <c r="AW85" s="749">
        <f t="shared" si="41"/>
        <v>0</v>
      </c>
      <c r="AX85" s="749">
        <f t="shared" si="42"/>
        <v>0</v>
      </c>
      <c r="AY85" s="749">
        <f t="shared" si="43"/>
        <v>0</v>
      </c>
      <c r="AZ85" s="749">
        <f t="shared" si="44"/>
        <v>0</v>
      </c>
      <c r="BA85" s="749">
        <f t="shared" si="45"/>
        <v>0</v>
      </c>
      <c r="BB85" s="749">
        <f t="shared" si="46"/>
        <v>0</v>
      </c>
      <c r="BC85" s="749">
        <f t="shared" si="47"/>
        <v>0</v>
      </c>
      <c r="BD85" s="749">
        <f t="shared" si="48"/>
        <v>0</v>
      </c>
      <c r="BE85" s="749">
        <f t="shared" si="49"/>
        <v>0</v>
      </c>
      <c r="BF85" s="159">
        <f t="shared" si="50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1"/>
        <v>0</v>
      </c>
      <c r="AN86" s="749">
        <f t="shared" si="32"/>
        <v>0</v>
      </c>
      <c r="AO86" s="749">
        <f t="shared" si="33"/>
        <v>0</v>
      </c>
      <c r="AP86" s="749">
        <f t="shared" si="34"/>
        <v>0</v>
      </c>
      <c r="AQ86" s="749">
        <f t="shared" si="35"/>
        <v>0</v>
      </c>
      <c r="AR86" s="749">
        <f t="shared" si="36"/>
        <v>0</v>
      </c>
      <c r="AS86" s="749">
        <f t="shared" si="37"/>
        <v>0</v>
      </c>
      <c r="AT86" s="749">
        <f t="shared" si="38"/>
        <v>0</v>
      </c>
      <c r="AU86" s="749">
        <f t="shared" si="39"/>
        <v>0</v>
      </c>
      <c r="AV86" s="749">
        <f t="shared" si="40"/>
        <v>0</v>
      </c>
      <c r="AW86" s="749">
        <f t="shared" si="41"/>
        <v>0</v>
      </c>
      <c r="AX86" s="749">
        <f t="shared" si="42"/>
        <v>0</v>
      </c>
      <c r="AY86" s="749">
        <f t="shared" si="43"/>
        <v>0</v>
      </c>
      <c r="AZ86" s="749">
        <f t="shared" si="44"/>
        <v>0</v>
      </c>
      <c r="BA86" s="749">
        <f t="shared" si="45"/>
        <v>0</v>
      </c>
      <c r="BB86" s="749">
        <f t="shared" si="46"/>
        <v>0</v>
      </c>
      <c r="BC86" s="749">
        <f t="shared" si="47"/>
        <v>0</v>
      </c>
      <c r="BD86" s="749">
        <f t="shared" si="48"/>
        <v>0</v>
      </c>
      <c r="BE86" s="749">
        <f t="shared" si="49"/>
        <v>0</v>
      </c>
      <c r="BF86" s="159">
        <f t="shared" si="50"/>
        <v>0</v>
      </c>
    </row>
    <row r="87" spans="1:58" ht="16.149999999999999" customHeight="1">
      <c r="AA87" s="34" t="s">
        <v>12</v>
      </c>
      <c r="AB87" s="35">
        <f>COUNTA(AD7:AD84)</f>
        <v>1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1"/>
        <v>0</v>
      </c>
      <c r="AN87" s="749">
        <f t="shared" si="32"/>
        <v>0</v>
      </c>
      <c r="AO87" s="749">
        <f t="shared" si="33"/>
        <v>0</v>
      </c>
      <c r="AP87" s="749">
        <f t="shared" si="34"/>
        <v>0</v>
      </c>
      <c r="AQ87" s="749">
        <f t="shared" si="35"/>
        <v>0</v>
      </c>
      <c r="AR87" s="749">
        <f t="shared" si="36"/>
        <v>0</v>
      </c>
      <c r="AS87" s="749">
        <f t="shared" si="37"/>
        <v>0</v>
      </c>
      <c r="AT87" s="749">
        <f t="shared" si="38"/>
        <v>0</v>
      </c>
      <c r="AU87" s="749">
        <f t="shared" si="39"/>
        <v>0</v>
      </c>
      <c r="AV87" s="749">
        <f t="shared" si="40"/>
        <v>0</v>
      </c>
      <c r="AW87" s="749">
        <f t="shared" si="41"/>
        <v>0</v>
      </c>
      <c r="AX87" s="749">
        <f t="shared" si="42"/>
        <v>0</v>
      </c>
      <c r="AY87" s="749">
        <f t="shared" si="43"/>
        <v>0</v>
      </c>
      <c r="AZ87" s="749">
        <f t="shared" si="44"/>
        <v>0</v>
      </c>
      <c r="BA87" s="749">
        <f t="shared" si="45"/>
        <v>0</v>
      </c>
      <c r="BB87" s="749">
        <f t="shared" si="46"/>
        <v>0</v>
      </c>
      <c r="BC87" s="749">
        <f t="shared" si="47"/>
        <v>0</v>
      </c>
      <c r="BD87" s="749">
        <f t="shared" si="48"/>
        <v>0</v>
      </c>
      <c r="BE87" s="749">
        <f t="shared" si="49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1"/>
        <v>0</v>
      </c>
      <c r="AN88" s="749">
        <f t="shared" si="32"/>
        <v>0</v>
      </c>
      <c r="AO88" s="749">
        <f t="shared" si="33"/>
        <v>0</v>
      </c>
      <c r="AP88" s="749">
        <f t="shared" si="34"/>
        <v>0</v>
      </c>
      <c r="AQ88" s="749">
        <f t="shared" si="35"/>
        <v>0</v>
      </c>
      <c r="AR88" s="749">
        <f t="shared" si="36"/>
        <v>0</v>
      </c>
      <c r="AS88" s="749">
        <f t="shared" si="37"/>
        <v>0</v>
      </c>
      <c r="AT88" s="749">
        <f t="shared" si="38"/>
        <v>0</v>
      </c>
      <c r="AU88" s="749">
        <f t="shared" si="39"/>
        <v>0</v>
      </c>
      <c r="AV88" s="749">
        <f t="shared" si="40"/>
        <v>0</v>
      </c>
      <c r="AW88" s="749">
        <f t="shared" si="41"/>
        <v>0</v>
      </c>
      <c r="AX88" s="749">
        <f t="shared" si="42"/>
        <v>0</v>
      </c>
      <c r="AY88" s="749">
        <f t="shared" si="43"/>
        <v>0</v>
      </c>
      <c r="AZ88" s="749">
        <f t="shared" si="44"/>
        <v>0</v>
      </c>
      <c r="BA88" s="749">
        <f t="shared" si="45"/>
        <v>0</v>
      </c>
      <c r="BB88" s="749">
        <f t="shared" si="46"/>
        <v>0</v>
      </c>
      <c r="BC88" s="749">
        <f t="shared" si="47"/>
        <v>0</v>
      </c>
      <c r="BD88" s="749">
        <f t="shared" si="48"/>
        <v>0</v>
      </c>
      <c r="BE88" s="749">
        <f t="shared" si="49"/>
        <v>0</v>
      </c>
      <c r="BF88" s="159">
        <f t="shared" si="50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10</v>
      </c>
      <c r="AI89" s="749">
        <f t="shared" si="4"/>
        <v>0</v>
      </c>
      <c r="AJ89" s="382">
        <f t="shared" si="5"/>
        <v>0</v>
      </c>
      <c r="AL89" s="220" t="s">
        <v>274</v>
      </c>
      <c r="AM89" s="749">
        <f t="shared" si="31"/>
        <v>0</v>
      </c>
      <c r="AN89" s="749">
        <f t="shared" si="32"/>
        <v>0</v>
      </c>
      <c r="AO89" s="749">
        <f t="shared" si="33"/>
        <v>0</v>
      </c>
      <c r="AP89" s="749">
        <f t="shared" si="34"/>
        <v>0</v>
      </c>
      <c r="AQ89" s="749">
        <f t="shared" si="35"/>
        <v>0</v>
      </c>
      <c r="AR89" s="749">
        <f t="shared" si="36"/>
        <v>0</v>
      </c>
      <c r="AS89" s="749">
        <f t="shared" si="37"/>
        <v>0</v>
      </c>
      <c r="AT89" s="749">
        <f t="shared" si="38"/>
        <v>0</v>
      </c>
      <c r="AU89" s="749">
        <f t="shared" si="39"/>
        <v>0</v>
      </c>
      <c r="AV89" s="749">
        <f t="shared" si="40"/>
        <v>0</v>
      </c>
      <c r="AW89" s="749">
        <f t="shared" si="41"/>
        <v>0</v>
      </c>
      <c r="AX89" s="749">
        <f t="shared" si="42"/>
        <v>0</v>
      </c>
      <c r="AY89" s="749">
        <f t="shared" si="43"/>
        <v>0</v>
      </c>
      <c r="AZ89" s="749">
        <f t="shared" si="44"/>
        <v>0</v>
      </c>
      <c r="BA89" s="749">
        <f t="shared" si="45"/>
        <v>0</v>
      </c>
      <c r="BB89" s="749">
        <f t="shared" si="46"/>
        <v>0</v>
      </c>
      <c r="BC89" s="749">
        <f t="shared" si="47"/>
        <v>0</v>
      </c>
      <c r="BD89" s="749">
        <f t="shared" si="48"/>
        <v>0</v>
      </c>
      <c r="BE89" s="749">
        <f t="shared" si="49"/>
        <v>0</v>
      </c>
      <c r="BF89" s="159">
        <f t="shared" si="50"/>
        <v>0</v>
      </c>
    </row>
    <row r="90" spans="1:58" ht="12.75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1"/>
        <v>0</v>
      </c>
      <c r="AN90" s="749">
        <f t="shared" si="32"/>
        <v>0</v>
      </c>
      <c r="AO90" s="749">
        <f t="shared" si="33"/>
        <v>0</v>
      </c>
      <c r="AP90" s="749">
        <f t="shared" si="34"/>
        <v>0</v>
      </c>
      <c r="AQ90" s="749">
        <f t="shared" si="35"/>
        <v>0</v>
      </c>
      <c r="AR90" s="749">
        <f t="shared" si="36"/>
        <v>0</v>
      </c>
      <c r="AS90" s="749">
        <f t="shared" si="37"/>
        <v>0</v>
      </c>
      <c r="AT90" s="749">
        <f t="shared" si="38"/>
        <v>0</v>
      </c>
      <c r="AU90" s="749">
        <f t="shared" si="39"/>
        <v>0</v>
      </c>
      <c r="AV90" s="749">
        <f t="shared" si="40"/>
        <v>0</v>
      </c>
      <c r="AW90" s="749">
        <f t="shared" si="41"/>
        <v>0</v>
      </c>
      <c r="AX90" s="749">
        <f t="shared" si="42"/>
        <v>0</v>
      </c>
      <c r="AY90" s="749">
        <f t="shared" si="43"/>
        <v>0</v>
      </c>
      <c r="AZ90" s="749">
        <f t="shared" si="44"/>
        <v>0</v>
      </c>
      <c r="BA90" s="749">
        <f t="shared" si="45"/>
        <v>0</v>
      </c>
      <c r="BB90" s="749">
        <f t="shared" si="46"/>
        <v>0</v>
      </c>
      <c r="BC90" s="749">
        <f t="shared" si="47"/>
        <v>0</v>
      </c>
      <c r="BD90" s="749">
        <f t="shared" si="48"/>
        <v>0</v>
      </c>
      <c r="BE90" s="749">
        <f t="shared" si="49"/>
        <v>0</v>
      </c>
      <c r="BF90" s="159">
        <f t="shared" si="50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1"/>
        <v>0</v>
      </c>
      <c r="AN91" s="749">
        <f t="shared" si="32"/>
        <v>0</v>
      </c>
      <c r="AO91" s="749">
        <f t="shared" si="33"/>
        <v>0</v>
      </c>
      <c r="AP91" s="749">
        <f t="shared" si="34"/>
        <v>0</v>
      </c>
      <c r="AQ91" s="749">
        <f t="shared" si="35"/>
        <v>0</v>
      </c>
      <c r="AR91" s="749">
        <f t="shared" si="36"/>
        <v>0</v>
      </c>
      <c r="AS91" s="749">
        <f t="shared" si="37"/>
        <v>0</v>
      </c>
      <c r="AT91" s="749">
        <f t="shared" si="38"/>
        <v>0</v>
      </c>
      <c r="AU91" s="749">
        <f t="shared" si="39"/>
        <v>0</v>
      </c>
      <c r="AV91" s="749">
        <f t="shared" si="40"/>
        <v>0</v>
      </c>
      <c r="AW91" s="749">
        <f t="shared" si="41"/>
        <v>0</v>
      </c>
      <c r="AX91" s="749">
        <f t="shared" si="42"/>
        <v>0</v>
      </c>
      <c r="AY91" s="749">
        <f t="shared" si="43"/>
        <v>0</v>
      </c>
      <c r="AZ91" s="749">
        <f t="shared" si="44"/>
        <v>0</v>
      </c>
      <c r="BA91" s="749">
        <f t="shared" si="45"/>
        <v>0</v>
      </c>
      <c r="BB91" s="749">
        <f t="shared" si="46"/>
        <v>0</v>
      </c>
      <c r="BC91" s="749">
        <f t="shared" si="47"/>
        <v>0</v>
      </c>
      <c r="BD91" s="749">
        <f t="shared" si="48"/>
        <v>0</v>
      </c>
      <c r="BE91" s="749">
        <f t="shared" si="49"/>
        <v>0</v>
      </c>
      <c r="BF91" s="159">
        <f t="shared" si="50"/>
        <v>0</v>
      </c>
    </row>
    <row r="92" spans="1:58">
      <c r="J92" s="251" t="str">
        <f>J6</f>
        <v>Dead</v>
      </c>
      <c r="K92" s="252" t="str">
        <f t="shared" ref="K92:AB92" si="52">K6</f>
        <v>GC 200</v>
      </c>
      <c r="L92" s="252" t="str">
        <f t="shared" si="52"/>
        <v>LED</v>
      </c>
      <c r="M92" s="252" t="str">
        <f t="shared" si="52"/>
        <v>Noise</v>
      </c>
      <c r="N92" s="252" t="str">
        <f t="shared" si="52"/>
        <v>Straightness</v>
      </c>
      <c r="O92" s="252" t="str">
        <f t="shared" si="52"/>
        <v>Speed</v>
      </c>
      <c r="P92" s="252" t="str">
        <f t="shared" si="52"/>
        <v>Chattering</v>
      </c>
      <c r="Q92" s="252" t="str">
        <f t="shared" si="52"/>
        <v>Bounding</v>
      </c>
      <c r="R92" s="252" t="str">
        <f t="shared" si="52"/>
        <v>Over 
Current</v>
      </c>
      <c r="S92" s="252" t="str">
        <f t="shared" si="52"/>
        <v>IO Dead</v>
      </c>
      <c r="T92" s="252" t="str">
        <f t="shared" si="52"/>
        <v>Stroke</v>
      </c>
      <c r="U92" s="252" t="str">
        <f t="shared" si="52"/>
        <v>Slip</v>
      </c>
      <c r="V92" s="252" t="str">
        <f t="shared" si="52"/>
        <v>Jitter</v>
      </c>
      <c r="W92" s="252" t="str">
        <f t="shared" si="52"/>
        <v>CH Dead</v>
      </c>
      <c r="X92" s="252" t="str">
        <f t="shared" si="52"/>
        <v>Screw missing</v>
      </c>
      <c r="Y92" s="252" t="str">
        <f t="shared" si="52"/>
        <v>MP</v>
      </c>
      <c r="Z92" s="252" t="str">
        <f t="shared" si="52"/>
        <v>S/C</v>
      </c>
      <c r="AA92" s="252" t="str">
        <f t="shared" si="52"/>
        <v>Gap</v>
      </c>
      <c r="AB92" s="253" t="str">
        <f t="shared" si="52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1"/>
        <v>0</v>
      </c>
      <c r="AN92" s="749">
        <f t="shared" si="32"/>
        <v>0</v>
      </c>
      <c r="AO92" s="749">
        <f t="shared" si="33"/>
        <v>0</v>
      </c>
      <c r="AP92" s="749">
        <f t="shared" si="34"/>
        <v>0</v>
      </c>
      <c r="AQ92" s="749">
        <f t="shared" si="35"/>
        <v>0</v>
      </c>
      <c r="AR92" s="749">
        <f t="shared" si="36"/>
        <v>0</v>
      </c>
      <c r="AS92" s="749">
        <f t="shared" si="37"/>
        <v>0</v>
      </c>
      <c r="AT92" s="749">
        <f t="shared" si="38"/>
        <v>0</v>
      </c>
      <c r="AU92" s="749">
        <f t="shared" si="39"/>
        <v>0</v>
      </c>
      <c r="AV92" s="749">
        <f t="shared" si="40"/>
        <v>0</v>
      </c>
      <c r="AW92" s="749">
        <f t="shared" si="41"/>
        <v>0</v>
      </c>
      <c r="AX92" s="749">
        <f t="shared" si="42"/>
        <v>0</v>
      </c>
      <c r="AY92" s="749">
        <f t="shared" si="43"/>
        <v>0</v>
      </c>
      <c r="AZ92" s="749">
        <f t="shared" si="44"/>
        <v>0</v>
      </c>
      <c r="BA92" s="749">
        <f t="shared" si="45"/>
        <v>0</v>
      </c>
      <c r="BB92" s="749">
        <f t="shared" si="46"/>
        <v>0</v>
      </c>
      <c r="BC92" s="749">
        <f t="shared" si="47"/>
        <v>0</v>
      </c>
      <c r="BD92" s="749">
        <f t="shared" si="48"/>
        <v>0</v>
      </c>
      <c r="BE92" s="749">
        <f t="shared" si="49"/>
        <v>0</v>
      </c>
      <c r="BF92" s="159">
        <f t="shared" si="50"/>
        <v>0</v>
      </c>
    </row>
    <row r="93" spans="1:58" ht="12.75" thickBot="1">
      <c r="J93" s="78">
        <f>J85</f>
        <v>7</v>
      </c>
      <c r="K93" s="234">
        <f t="shared" ref="K93:AB93" si="53">K85</f>
        <v>2</v>
      </c>
      <c r="L93" s="234">
        <f t="shared" si="53"/>
        <v>2</v>
      </c>
      <c r="M93" s="234">
        <f t="shared" si="53"/>
        <v>0</v>
      </c>
      <c r="N93" s="234">
        <f t="shared" si="53"/>
        <v>0</v>
      </c>
      <c r="O93" s="234">
        <f t="shared" si="53"/>
        <v>0</v>
      </c>
      <c r="P93" s="234">
        <f t="shared" si="53"/>
        <v>1</v>
      </c>
      <c r="Q93" s="234">
        <f t="shared" si="53"/>
        <v>0</v>
      </c>
      <c r="R93" s="234">
        <f t="shared" si="53"/>
        <v>0</v>
      </c>
      <c r="S93" s="234">
        <f t="shared" si="53"/>
        <v>0</v>
      </c>
      <c r="T93" s="234">
        <f t="shared" si="53"/>
        <v>0</v>
      </c>
      <c r="U93" s="234">
        <f t="shared" si="53"/>
        <v>1</v>
      </c>
      <c r="V93" s="234">
        <f t="shared" si="53"/>
        <v>1</v>
      </c>
      <c r="W93" s="234">
        <f t="shared" si="53"/>
        <v>0</v>
      </c>
      <c r="X93" s="234">
        <f t="shared" si="53"/>
        <v>0</v>
      </c>
      <c r="Y93" s="234">
        <f t="shared" si="53"/>
        <v>0</v>
      </c>
      <c r="Z93" s="234">
        <f t="shared" si="53"/>
        <v>0</v>
      </c>
      <c r="AA93" s="234">
        <f t="shared" si="53"/>
        <v>3</v>
      </c>
      <c r="AB93" s="122">
        <f t="shared" si="53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1"/>
        <v>0</v>
      </c>
      <c r="AN93" s="749">
        <f t="shared" si="32"/>
        <v>0</v>
      </c>
      <c r="AO93" s="749">
        <f t="shared" si="33"/>
        <v>0</v>
      </c>
      <c r="AP93" s="749">
        <f t="shared" si="34"/>
        <v>0</v>
      </c>
      <c r="AQ93" s="749">
        <f t="shared" si="35"/>
        <v>0</v>
      </c>
      <c r="AR93" s="749">
        <f t="shared" si="36"/>
        <v>0</v>
      </c>
      <c r="AS93" s="749">
        <f t="shared" si="37"/>
        <v>0</v>
      </c>
      <c r="AT93" s="749">
        <f t="shared" si="38"/>
        <v>0</v>
      </c>
      <c r="AU93" s="749">
        <f t="shared" si="39"/>
        <v>0</v>
      </c>
      <c r="AV93" s="749">
        <f t="shared" si="40"/>
        <v>0</v>
      </c>
      <c r="AW93" s="749">
        <f t="shared" si="41"/>
        <v>0</v>
      </c>
      <c r="AX93" s="749">
        <f t="shared" si="42"/>
        <v>0</v>
      </c>
      <c r="AY93" s="749">
        <f t="shared" si="43"/>
        <v>0</v>
      </c>
      <c r="AZ93" s="749">
        <f t="shared" si="44"/>
        <v>0</v>
      </c>
      <c r="BA93" s="749">
        <f t="shared" si="45"/>
        <v>0</v>
      </c>
      <c r="BB93" s="749">
        <f t="shared" si="46"/>
        <v>0</v>
      </c>
      <c r="BC93" s="749">
        <f t="shared" si="47"/>
        <v>0</v>
      </c>
      <c r="BD93" s="749">
        <f t="shared" si="48"/>
        <v>0</v>
      </c>
      <c r="BE93" s="749">
        <f t="shared" si="49"/>
        <v>0</v>
      </c>
      <c r="BF93" s="159">
        <f t="shared" si="50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1"/>
        <v>0</v>
      </c>
      <c r="AN94" s="749">
        <f t="shared" si="32"/>
        <v>0</v>
      </c>
      <c r="AO94" s="749">
        <f t="shared" si="33"/>
        <v>1</v>
      </c>
      <c r="AP94" s="749">
        <f t="shared" si="34"/>
        <v>0</v>
      </c>
      <c r="AQ94" s="749">
        <f t="shared" si="35"/>
        <v>0</v>
      </c>
      <c r="AR94" s="749">
        <f t="shared" si="36"/>
        <v>0</v>
      </c>
      <c r="AS94" s="749">
        <f t="shared" si="37"/>
        <v>0</v>
      </c>
      <c r="AT94" s="749">
        <f t="shared" si="38"/>
        <v>0</v>
      </c>
      <c r="AU94" s="749">
        <f t="shared" si="39"/>
        <v>0</v>
      </c>
      <c r="AV94" s="749">
        <f t="shared" si="40"/>
        <v>0</v>
      </c>
      <c r="AW94" s="749">
        <f t="shared" si="41"/>
        <v>0</v>
      </c>
      <c r="AX94" s="749">
        <f t="shared" si="42"/>
        <v>0</v>
      </c>
      <c r="AY94" s="749">
        <f t="shared" si="43"/>
        <v>0</v>
      </c>
      <c r="AZ94" s="749">
        <f t="shared" si="44"/>
        <v>0</v>
      </c>
      <c r="BA94" s="749">
        <f t="shared" si="45"/>
        <v>0</v>
      </c>
      <c r="BB94" s="749">
        <f t="shared" si="46"/>
        <v>0</v>
      </c>
      <c r="BC94" s="749">
        <f t="shared" si="47"/>
        <v>0</v>
      </c>
      <c r="BD94" s="749">
        <f t="shared" si="48"/>
        <v>0</v>
      </c>
      <c r="BE94" s="749">
        <f t="shared" si="49"/>
        <v>0</v>
      </c>
      <c r="BF94" s="159">
        <f t="shared" si="50"/>
        <v>1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1"/>
        <v>0</v>
      </c>
      <c r="AN95" s="749">
        <f t="shared" si="32"/>
        <v>0</v>
      </c>
      <c r="AO95" s="749">
        <f t="shared" si="33"/>
        <v>0</v>
      </c>
      <c r="AP95" s="749">
        <f t="shared" si="34"/>
        <v>0</v>
      </c>
      <c r="AQ95" s="749">
        <f t="shared" si="35"/>
        <v>0</v>
      </c>
      <c r="AR95" s="749">
        <f t="shared" si="36"/>
        <v>0</v>
      </c>
      <c r="AS95" s="749">
        <f t="shared" si="37"/>
        <v>0</v>
      </c>
      <c r="AT95" s="749">
        <f t="shared" si="38"/>
        <v>0</v>
      </c>
      <c r="AU95" s="749">
        <f t="shared" si="39"/>
        <v>0</v>
      </c>
      <c r="AV95" s="749">
        <f t="shared" si="40"/>
        <v>0</v>
      </c>
      <c r="AW95" s="749">
        <f t="shared" si="41"/>
        <v>0</v>
      </c>
      <c r="AX95" s="749">
        <f t="shared" si="42"/>
        <v>0</v>
      </c>
      <c r="AY95" s="749">
        <f t="shared" si="43"/>
        <v>0</v>
      </c>
      <c r="AZ95" s="749">
        <f t="shared" si="44"/>
        <v>0</v>
      </c>
      <c r="BA95" s="749">
        <f t="shared" si="45"/>
        <v>0</v>
      </c>
      <c r="BB95" s="749">
        <f t="shared" si="46"/>
        <v>0</v>
      </c>
      <c r="BC95" s="749">
        <f t="shared" si="47"/>
        <v>0</v>
      </c>
      <c r="BD95" s="749">
        <f t="shared" si="48"/>
        <v>0</v>
      </c>
      <c r="BE95" s="749">
        <f t="shared" si="49"/>
        <v>0</v>
      </c>
      <c r="BF95" s="159">
        <f t="shared" si="50"/>
        <v>0</v>
      </c>
    </row>
    <row r="96" spans="1:58">
      <c r="J96" s="119" t="str">
        <f>J92</f>
        <v>Dead</v>
      </c>
      <c r="K96" s="120" t="str">
        <f t="shared" ref="K96:AB97" si="54">K92</f>
        <v>GC 200</v>
      </c>
      <c r="L96" s="120" t="str">
        <f t="shared" si="54"/>
        <v>LED</v>
      </c>
      <c r="M96" s="120" t="str">
        <f t="shared" si="54"/>
        <v>Noise</v>
      </c>
      <c r="N96" s="120" t="str">
        <f t="shared" si="54"/>
        <v>Straightness</v>
      </c>
      <c r="O96" s="120" t="str">
        <f t="shared" si="54"/>
        <v>Speed</v>
      </c>
      <c r="P96" s="120" t="str">
        <f t="shared" si="54"/>
        <v>Chattering</v>
      </c>
      <c r="Q96" s="120" t="str">
        <f t="shared" si="54"/>
        <v>Bounding</v>
      </c>
      <c r="R96" s="120" t="str">
        <f t="shared" si="54"/>
        <v>Over 
Current</v>
      </c>
      <c r="S96" s="120" t="str">
        <f t="shared" si="54"/>
        <v>IO Dead</v>
      </c>
      <c r="T96" s="120" t="str">
        <f t="shared" si="54"/>
        <v>Stroke</v>
      </c>
      <c r="U96" s="120" t="str">
        <f t="shared" si="54"/>
        <v>Slip</v>
      </c>
      <c r="V96" s="120" t="str">
        <f t="shared" si="54"/>
        <v>Jitter</v>
      </c>
      <c r="W96" s="120" t="str">
        <f t="shared" si="54"/>
        <v>CH Dead</v>
      </c>
      <c r="X96" s="120" t="str">
        <f t="shared" si="54"/>
        <v>Screw missing</v>
      </c>
      <c r="Y96" s="120" t="str">
        <f t="shared" si="54"/>
        <v>MP</v>
      </c>
      <c r="Z96" s="120" t="str">
        <f t="shared" si="54"/>
        <v>S/C</v>
      </c>
      <c r="AA96" s="120" t="str">
        <f t="shared" si="54"/>
        <v>Gap</v>
      </c>
      <c r="AB96" s="120" t="str">
        <f t="shared" si="54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2"/>
        <v>0</v>
      </c>
      <c r="AO96" s="749">
        <f t="shared" si="33"/>
        <v>0</v>
      </c>
      <c r="AP96" s="749">
        <f t="shared" si="34"/>
        <v>0</v>
      </c>
      <c r="AQ96" s="749">
        <f t="shared" si="35"/>
        <v>0</v>
      </c>
      <c r="AR96" s="749">
        <f t="shared" si="36"/>
        <v>0</v>
      </c>
      <c r="AS96" s="749">
        <f t="shared" si="37"/>
        <v>0</v>
      </c>
      <c r="AT96" s="749">
        <f t="shared" si="38"/>
        <v>0</v>
      </c>
      <c r="AU96" s="749">
        <f t="shared" si="39"/>
        <v>0</v>
      </c>
      <c r="AV96" s="749">
        <f t="shared" si="40"/>
        <v>0</v>
      </c>
      <c r="AW96" s="749">
        <f t="shared" si="41"/>
        <v>0</v>
      </c>
      <c r="AX96" s="749">
        <f t="shared" si="42"/>
        <v>0</v>
      </c>
      <c r="AY96" s="749">
        <f t="shared" si="43"/>
        <v>0</v>
      </c>
      <c r="AZ96" s="749">
        <f t="shared" si="44"/>
        <v>0</v>
      </c>
      <c r="BA96" s="749">
        <f t="shared" si="45"/>
        <v>0</v>
      </c>
      <c r="BB96" s="749">
        <f t="shared" si="46"/>
        <v>0</v>
      </c>
      <c r="BC96" s="749">
        <f t="shared" si="47"/>
        <v>0</v>
      </c>
      <c r="BD96" s="749">
        <f t="shared" si="48"/>
        <v>0</v>
      </c>
      <c r="BE96" s="749">
        <f t="shared" si="49"/>
        <v>0</v>
      </c>
      <c r="BF96" s="159">
        <f t="shared" si="50"/>
        <v>0</v>
      </c>
    </row>
    <row r="97" spans="1:58">
      <c r="J97" s="77">
        <f>J93</f>
        <v>7</v>
      </c>
      <c r="K97" s="86">
        <f t="shared" si="54"/>
        <v>2</v>
      </c>
      <c r="L97" s="86">
        <f t="shared" si="54"/>
        <v>2</v>
      </c>
      <c r="M97" s="86">
        <f t="shared" si="54"/>
        <v>0</v>
      </c>
      <c r="N97" s="86">
        <f t="shared" si="54"/>
        <v>0</v>
      </c>
      <c r="O97" s="86">
        <f t="shared" si="54"/>
        <v>0</v>
      </c>
      <c r="P97" s="86">
        <f t="shared" si="54"/>
        <v>1</v>
      </c>
      <c r="Q97" s="86">
        <f t="shared" si="54"/>
        <v>0</v>
      </c>
      <c r="R97" s="86">
        <f t="shared" si="54"/>
        <v>0</v>
      </c>
      <c r="S97" s="86">
        <f t="shared" si="54"/>
        <v>0</v>
      </c>
      <c r="T97" s="86">
        <f t="shared" si="54"/>
        <v>0</v>
      </c>
      <c r="U97" s="86">
        <f t="shared" si="54"/>
        <v>1</v>
      </c>
      <c r="V97" s="86">
        <f t="shared" si="54"/>
        <v>1</v>
      </c>
      <c r="W97" s="86">
        <f t="shared" si="54"/>
        <v>0</v>
      </c>
      <c r="X97" s="86">
        <f t="shared" si="54"/>
        <v>0</v>
      </c>
      <c r="Y97" s="86">
        <f t="shared" si="54"/>
        <v>0</v>
      </c>
      <c r="Z97" s="86">
        <f t="shared" si="54"/>
        <v>0</v>
      </c>
      <c r="AA97" s="86">
        <f t="shared" si="54"/>
        <v>3</v>
      </c>
      <c r="AB97" s="86">
        <f t="shared" si="54"/>
        <v>0</v>
      </c>
      <c r="AC97" s="121">
        <f>SUM(J97:AB97)</f>
        <v>17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1"/>
        <v>0</v>
      </c>
      <c r="AN97" s="749">
        <f t="shared" si="32"/>
        <v>0</v>
      </c>
      <c r="AO97" s="749">
        <f t="shared" si="33"/>
        <v>0</v>
      </c>
      <c r="AP97" s="749">
        <f t="shared" si="34"/>
        <v>0</v>
      </c>
      <c r="AQ97" s="749">
        <f t="shared" si="35"/>
        <v>0</v>
      </c>
      <c r="AR97" s="749">
        <f t="shared" si="36"/>
        <v>0</v>
      </c>
      <c r="AS97" s="749">
        <f t="shared" si="37"/>
        <v>0</v>
      </c>
      <c r="AT97" s="749">
        <f t="shared" si="38"/>
        <v>0</v>
      </c>
      <c r="AU97" s="749">
        <f t="shared" si="39"/>
        <v>0</v>
      </c>
      <c r="AV97" s="749">
        <f t="shared" si="40"/>
        <v>0</v>
      </c>
      <c r="AW97" s="749">
        <f t="shared" si="41"/>
        <v>0</v>
      </c>
      <c r="AX97" s="749">
        <f t="shared" si="42"/>
        <v>0</v>
      </c>
      <c r="AY97" s="749">
        <f t="shared" si="43"/>
        <v>0</v>
      </c>
      <c r="AZ97" s="749">
        <f t="shared" si="44"/>
        <v>0</v>
      </c>
      <c r="BA97" s="749">
        <f t="shared" si="45"/>
        <v>0</v>
      </c>
      <c r="BB97" s="749">
        <f t="shared" si="46"/>
        <v>0</v>
      </c>
      <c r="BC97" s="749">
        <f t="shared" si="47"/>
        <v>0</v>
      </c>
      <c r="BD97" s="749">
        <f t="shared" si="48"/>
        <v>0</v>
      </c>
      <c r="BE97" s="749">
        <f t="shared" si="49"/>
        <v>0</v>
      </c>
      <c r="BF97" s="159">
        <f t="shared" si="50"/>
        <v>0</v>
      </c>
    </row>
    <row r="98" spans="1:58">
      <c r="J98" s="255">
        <f>J97*100/AC97</f>
        <v>41.176470588235297</v>
      </c>
      <c r="K98" s="256">
        <f>K97*100/AC97</f>
        <v>11.764705882352942</v>
      </c>
      <c r="L98" s="256">
        <f>L97*100/AC97</f>
        <v>11.764705882352942</v>
      </c>
      <c r="M98" s="256">
        <f>M97*100/AC97</f>
        <v>0</v>
      </c>
      <c r="N98" s="256">
        <f>N97*100/AC97</f>
        <v>0</v>
      </c>
      <c r="O98" s="256">
        <f>O97*100/AC97</f>
        <v>0</v>
      </c>
      <c r="P98" s="256">
        <f>P97*100/AC97</f>
        <v>5.882352941176471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0</v>
      </c>
      <c r="U98" s="256">
        <f>U97*100/AC97</f>
        <v>5.882352941176471</v>
      </c>
      <c r="V98" s="256">
        <f>V97*100/AC97</f>
        <v>5.882352941176471</v>
      </c>
      <c r="W98" s="256">
        <f>W97*100/AC97</f>
        <v>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17.647058823529413</v>
      </c>
      <c r="AB98" s="256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1"/>
        <v>1</v>
      </c>
      <c r="AN98" s="749">
        <f t="shared" si="32"/>
        <v>0</v>
      </c>
      <c r="AO98" s="749">
        <f t="shared" si="33"/>
        <v>0</v>
      </c>
      <c r="AP98" s="749">
        <f t="shared" si="34"/>
        <v>0</v>
      </c>
      <c r="AQ98" s="749">
        <f t="shared" si="35"/>
        <v>0</v>
      </c>
      <c r="AR98" s="749">
        <f t="shared" si="36"/>
        <v>0</v>
      </c>
      <c r="AS98" s="749">
        <f t="shared" si="37"/>
        <v>0</v>
      </c>
      <c r="AT98" s="749">
        <f t="shared" si="38"/>
        <v>0</v>
      </c>
      <c r="AU98" s="749">
        <f t="shared" si="39"/>
        <v>0</v>
      </c>
      <c r="AV98" s="749">
        <f t="shared" si="40"/>
        <v>0</v>
      </c>
      <c r="AW98" s="749">
        <f t="shared" si="41"/>
        <v>0</v>
      </c>
      <c r="AX98" s="749">
        <f t="shared" si="42"/>
        <v>0</v>
      </c>
      <c r="AY98" s="749">
        <f t="shared" si="43"/>
        <v>0</v>
      </c>
      <c r="AZ98" s="749">
        <f t="shared" si="44"/>
        <v>0</v>
      </c>
      <c r="BA98" s="749">
        <f t="shared" si="45"/>
        <v>0</v>
      </c>
      <c r="BB98" s="749">
        <f t="shared" si="46"/>
        <v>0</v>
      </c>
      <c r="BC98" s="749">
        <f t="shared" si="47"/>
        <v>0</v>
      </c>
      <c r="BD98" s="749">
        <f t="shared" si="48"/>
        <v>0</v>
      </c>
      <c r="BE98" s="749">
        <f t="shared" si="49"/>
        <v>0</v>
      </c>
      <c r="BF98" s="159">
        <f t="shared" si="50"/>
        <v>1</v>
      </c>
    </row>
    <row r="99" spans="1:58" ht="12.75" thickBot="1">
      <c r="J99" s="235">
        <f>J98</f>
        <v>41.176470588235297</v>
      </c>
      <c r="K99" s="236">
        <f>J99+K98</f>
        <v>52.941176470588239</v>
      </c>
      <c r="L99" s="236">
        <f>K99+L98</f>
        <v>64.705882352941188</v>
      </c>
      <c r="M99" s="236">
        <f>K99+M98</f>
        <v>52.941176470588239</v>
      </c>
      <c r="N99" s="236">
        <f t="shared" ref="N99:AB99" si="55">M99+N98</f>
        <v>52.941176470588239</v>
      </c>
      <c r="O99" s="236">
        <f t="shared" si="55"/>
        <v>52.941176470588239</v>
      </c>
      <c r="P99" s="236">
        <f t="shared" si="55"/>
        <v>58.82352941176471</v>
      </c>
      <c r="Q99" s="236">
        <f t="shared" si="55"/>
        <v>58.82352941176471</v>
      </c>
      <c r="R99" s="236">
        <f t="shared" si="55"/>
        <v>58.82352941176471</v>
      </c>
      <c r="S99" s="236">
        <f t="shared" si="55"/>
        <v>58.82352941176471</v>
      </c>
      <c r="T99" s="236">
        <f t="shared" si="55"/>
        <v>58.82352941176471</v>
      </c>
      <c r="U99" s="236">
        <f t="shared" si="55"/>
        <v>64.705882352941188</v>
      </c>
      <c r="V99" s="236">
        <f t="shared" si="55"/>
        <v>70.588235294117652</v>
      </c>
      <c r="W99" s="236">
        <f t="shared" si="55"/>
        <v>70.588235294117652</v>
      </c>
      <c r="X99" s="236">
        <f t="shared" si="55"/>
        <v>70.588235294117652</v>
      </c>
      <c r="Y99" s="236">
        <f t="shared" si="55"/>
        <v>70.588235294117652</v>
      </c>
      <c r="Z99" s="236">
        <f t="shared" si="55"/>
        <v>70.588235294117652</v>
      </c>
      <c r="AA99" s="236">
        <f t="shared" si="55"/>
        <v>88.235294117647072</v>
      </c>
      <c r="AB99" s="236">
        <f t="shared" si="55"/>
        <v>88.235294117647072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1"/>
        <v>0</v>
      </c>
      <c r="AN99" s="749">
        <f t="shared" si="32"/>
        <v>0</v>
      </c>
      <c r="AO99" s="749">
        <f t="shared" si="33"/>
        <v>0</v>
      </c>
      <c r="AP99" s="749">
        <f t="shared" si="34"/>
        <v>0</v>
      </c>
      <c r="AQ99" s="749">
        <f t="shared" si="35"/>
        <v>0</v>
      </c>
      <c r="AR99" s="749">
        <f t="shared" si="36"/>
        <v>0</v>
      </c>
      <c r="AS99" s="749">
        <f t="shared" si="37"/>
        <v>0</v>
      </c>
      <c r="AT99" s="749">
        <f t="shared" si="38"/>
        <v>0</v>
      </c>
      <c r="AU99" s="749">
        <f t="shared" si="39"/>
        <v>0</v>
      </c>
      <c r="AV99" s="749">
        <f t="shared" si="40"/>
        <v>0</v>
      </c>
      <c r="AW99" s="749">
        <f t="shared" si="41"/>
        <v>0</v>
      </c>
      <c r="AX99" s="749">
        <f t="shared" si="42"/>
        <v>0</v>
      </c>
      <c r="AY99" s="749">
        <f t="shared" si="43"/>
        <v>0</v>
      </c>
      <c r="AZ99" s="749">
        <f t="shared" si="44"/>
        <v>0</v>
      </c>
      <c r="BA99" s="749">
        <f t="shared" si="45"/>
        <v>0</v>
      </c>
      <c r="BB99" s="749">
        <f t="shared" si="46"/>
        <v>0</v>
      </c>
      <c r="BC99" s="749">
        <f t="shared" si="47"/>
        <v>0</v>
      </c>
      <c r="BD99" s="749">
        <f t="shared" si="48"/>
        <v>0</v>
      </c>
      <c r="BE99" s="749">
        <f t="shared" si="49"/>
        <v>0</v>
      </c>
      <c r="BF99" s="159">
        <f t="shared" si="50"/>
        <v>0</v>
      </c>
    </row>
    <row r="100" spans="1:58" ht="12.75" thickBot="1"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1"/>
        <v>0</v>
      </c>
      <c r="AN100" s="749">
        <f t="shared" si="32"/>
        <v>0</v>
      </c>
      <c r="AO100" s="749">
        <f t="shared" si="33"/>
        <v>0</v>
      </c>
      <c r="AP100" s="749">
        <f t="shared" si="34"/>
        <v>0</v>
      </c>
      <c r="AQ100" s="749">
        <f t="shared" si="35"/>
        <v>0</v>
      </c>
      <c r="AR100" s="749">
        <f t="shared" si="36"/>
        <v>0</v>
      </c>
      <c r="AS100" s="749">
        <f t="shared" si="37"/>
        <v>0</v>
      </c>
      <c r="AT100" s="749">
        <f t="shared" si="38"/>
        <v>0</v>
      </c>
      <c r="AU100" s="749">
        <f t="shared" si="39"/>
        <v>0</v>
      </c>
      <c r="AV100" s="749">
        <f t="shared" si="40"/>
        <v>0</v>
      </c>
      <c r="AW100" s="749">
        <f t="shared" si="41"/>
        <v>0</v>
      </c>
      <c r="AX100" s="749">
        <f t="shared" si="42"/>
        <v>0</v>
      </c>
      <c r="AY100" s="749">
        <f t="shared" si="43"/>
        <v>0</v>
      </c>
      <c r="AZ100" s="749">
        <f t="shared" si="44"/>
        <v>0</v>
      </c>
      <c r="BA100" s="749">
        <f t="shared" si="45"/>
        <v>0</v>
      </c>
      <c r="BB100" s="749">
        <f t="shared" si="46"/>
        <v>0</v>
      </c>
      <c r="BC100" s="749">
        <f t="shared" si="47"/>
        <v>0</v>
      </c>
      <c r="BD100" s="749">
        <f t="shared" si="48"/>
        <v>0</v>
      </c>
      <c r="BE100" s="749">
        <f t="shared" si="49"/>
        <v>0</v>
      </c>
      <c r="BF100" s="159">
        <f t="shared" si="50"/>
        <v>0</v>
      </c>
    </row>
    <row r="101" spans="1:58" ht="16.5">
      <c r="A101" s="158" t="s">
        <v>108</v>
      </c>
      <c r="B101" s="86" t="s">
        <v>360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1"/>
        <v>0</v>
      </c>
      <c r="AN101" s="749">
        <f t="shared" si="32"/>
        <v>0</v>
      </c>
      <c r="AO101" s="749">
        <f t="shared" si="33"/>
        <v>0</v>
      </c>
      <c r="AP101" s="749">
        <f t="shared" si="34"/>
        <v>0</v>
      </c>
      <c r="AQ101" s="749">
        <f t="shared" si="35"/>
        <v>0</v>
      </c>
      <c r="AR101" s="749">
        <f t="shared" si="36"/>
        <v>0</v>
      </c>
      <c r="AS101" s="749">
        <f t="shared" si="37"/>
        <v>0</v>
      </c>
      <c r="AT101" s="749">
        <f t="shared" si="38"/>
        <v>0</v>
      </c>
      <c r="AU101" s="749">
        <f t="shared" si="39"/>
        <v>0</v>
      </c>
      <c r="AV101" s="749">
        <f t="shared" si="40"/>
        <v>0</v>
      </c>
      <c r="AW101" s="749">
        <f t="shared" si="41"/>
        <v>0</v>
      </c>
      <c r="AX101" s="749">
        <f t="shared" si="42"/>
        <v>0</v>
      </c>
      <c r="AY101" s="749">
        <f t="shared" si="43"/>
        <v>0</v>
      </c>
      <c r="AZ101" s="749">
        <f t="shared" si="44"/>
        <v>0</v>
      </c>
      <c r="BA101" s="749">
        <f t="shared" si="45"/>
        <v>0</v>
      </c>
      <c r="BB101" s="749">
        <f t="shared" si="46"/>
        <v>0</v>
      </c>
      <c r="BC101" s="749">
        <f t="shared" si="47"/>
        <v>0</v>
      </c>
      <c r="BD101" s="749">
        <f t="shared" si="48"/>
        <v>0</v>
      </c>
      <c r="BE101" s="749">
        <f t="shared" si="49"/>
        <v>0</v>
      </c>
      <c r="BF101" s="159">
        <f t="shared" si="50"/>
        <v>0</v>
      </c>
    </row>
    <row r="102" spans="1:58">
      <c r="A102" s="787" t="s">
        <v>137</v>
      </c>
      <c r="B102" s="268">
        <f t="shared" ref="B102:B133" si="56">IFERROR(VLOOKUP(A102,$AG$8:$AJ$182,4,0),"")</f>
        <v>33.333333333333336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1"/>
        <v>0</v>
      </c>
      <c r="AN102" s="749">
        <f t="shared" si="32"/>
        <v>0</v>
      </c>
      <c r="AO102" s="749">
        <f t="shared" si="33"/>
        <v>0</v>
      </c>
      <c r="AP102" s="749">
        <f t="shared" si="34"/>
        <v>0</v>
      </c>
      <c r="AQ102" s="749">
        <f t="shared" si="35"/>
        <v>0</v>
      </c>
      <c r="AR102" s="749">
        <f t="shared" si="36"/>
        <v>0</v>
      </c>
      <c r="AS102" s="749">
        <f t="shared" si="37"/>
        <v>0</v>
      </c>
      <c r="AT102" s="749">
        <f t="shared" si="38"/>
        <v>0</v>
      </c>
      <c r="AU102" s="749">
        <f t="shared" si="39"/>
        <v>0</v>
      </c>
      <c r="AV102" s="749">
        <f t="shared" si="40"/>
        <v>0</v>
      </c>
      <c r="AW102" s="749">
        <f t="shared" si="41"/>
        <v>0</v>
      </c>
      <c r="AX102" s="749">
        <f t="shared" si="42"/>
        <v>0</v>
      </c>
      <c r="AY102" s="749">
        <f t="shared" si="43"/>
        <v>0</v>
      </c>
      <c r="AZ102" s="749">
        <f t="shared" si="44"/>
        <v>0</v>
      </c>
      <c r="BA102" s="749">
        <f t="shared" si="45"/>
        <v>0</v>
      </c>
      <c r="BB102" s="749">
        <f t="shared" si="46"/>
        <v>0</v>
      </c>
      <c r="BC102" s="749">
        <f t="shared" si="47"/>
        <v>0</v>
      </c>
      <c r="BD102" s="749">
        <f t="shared" si="48"/>
        <v>0</v>
      </c>
      <c r="BE102" s="749">
        <f t="shared" si="49"/>
        <v>0</v>
      </c>
      <c r="BF102" s="159">
        <f t="shared" si="50"/>
        <v>0</v>
      </c>
    </row>
    <row r="103" spans="1:58">
      <c r="A103" s="407" t="s">
        <v>127</v>
      </c>
      <c r="B103" s="268">
        <f t="shared" si="56"/>
        <v>11.764705882352942</v>
      </c>
      <c r="S103" s="903" t="s">
        <v>1114</v>
      </c>
      <c r="T103" s="159">
        <f>SUM(AH8:AH65)-SUM(AI8:AI65)</f>
        <v>449</v>
      </c>
      <c r="U103" s="159">
        <f>SUM(AH66:AH76)-SUM(AI66:AI76)</f>
        <v>21</v>
      </c>
      <c r="V103" s="159">
        <f>SUM(AH77:AH176)-SUM(AI77:AI176)</f>
        <v>225</v>
      </c>
      <c r="W103" s="159">
        <f>SUM(AH177:AH187)-SUM(AI177:AI187)</f>
        <v>0</v>
      </c>
      <c r="X103" s="796">
        <f>SUM(T103:W103)</f>
        <v>695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1"/>
        <v>0</v>
      </c>
      <c r="AN103" s="749">
        <f t="shared" si="32"/>
        <v>0</v>
      </c>
      <c r="AO103" s="749">
        <f t="shared" si="33"/>
        <v>0</v>
      </c>
      <c r="AP103" s="749">
        <f t="shared" si="34"/>
        <v>0</v>
      </c>
      <c r="AQ103" s="749">
        <f t="shared" si="35"/>
        <v>0</v>
      </c>
      <c r="AR103" s="749">
        <f t="shared" si="36"/>
        <v>0</v>
      </c>
      <c r="AS103" s="749">
        <f t="shared" si="37"/>
        <v>0</v>
      </c>
      <c r="AT103" s="749">
        <f t="shared" si="38"/>
        <v>0</v>
      </c>
      <c r="AU103" s="749">
        <f t="shared" si="39"/>
        <v>0</v>
      </c>
      <c r="AV103" s="749">
        <f t="shared" si="40"/>
        <v>0</v>
      </c>
      <c r="AW103" s="749">
        <f t="shared" si="41"/>
        <v>0</v>
      </c>
      <c r="AX103" s="749">
        <f t="shared" si="42"/>
        <v>0</v>
      </c>
      <c r="AY103" s="749">
        <f t="shared" si="43"/>
        <v>0</v>
      </c>
      <c r="AZ103" s="749">
        <f t="shared" si="44"/>
        <v>0</v>
      </c>
      <c r="BA103" s="749">
        <f t="shared" si="45"/>
        <v>0</v>
      </c>
      <c r="BB103" s="749">
        <f t="shared" si="46"/>
        <v>0</v>
      </c>
      <c r="BC103" s="749">
        <f t="shared" si="47"/>
        <v>0</v>
      </c>
      <c r="BD103" s="749">
        <f t="shared" si="48"/>
        <v>0</v>
      </c>
      <c r="BE103" s="749">
        <f t="shared" si="49"/>
        <v>0</v>
      </c>
      <c r="BF103" s="159">
        <f>SUM(AM103:BE103)</f>
        <v>0</v>
      </c>
    </row>
    <row r="104" spans="1:58">
      <c r="A104" s="407" t="s">
        <v>310</v>
      </c>
      <c r="B104" s="268">
        <f t="shared" si="56"/>
        <v>9.0909090909090917</v>
      </c>
      <c r="S104" s="903" t="s">
        <v>1115</v>
      </c>
      <c r="T104" s="792">
        <f>IFERROR(T103*100/X103,"0")</f>
        <v>64.60431654676259</v>
      </c>
      <c r="U104" s="792">
        <f>IFERROR(U103*100/X103,"0")</f>
        <v>3.0215827338129495</v>
      </c>
      <c r="V104" s="792">
        <f>IFERROR(V103*100/X103,"0")</f>
        <v>32.374100719424462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1"/>
        <v>0</v>
      </c>
      <c r="AN104" s="749">
        <f t="shared" si="32"/>
        <v>0</v>
      </c>
      <c r="AO104" s="749">
        <f t="shared" si="33"/>
        <v>0</v>
      </c>
      <c r="AP104" s="749">
        <f t="shared" si="34"/>
        <v>0</v>
      </c>
      <c r="AQ104" s="749">
        <f t="shared" si="35"/>
        <v>0</v>
      </c>
      <c r="AR104" s="749">
        <f t="shared" si="36"/>
        <v>0</v>
      </c>
      <c r="AS104" s="749">
        <f t="shared" si="37"/>
        <v>0</v>
      </c>
      <c r="AT104" s="749">
        <f t="shared" si="38"/>
        <v>0</v>
      </c>
      <c r="AU104" s="749">
        <f t="shared" si="39"/>
        <v>0</v>
      </c>
      <c r="AV104" s="749">
        <f t="shared" si="40"/>
        <v>0</v>
      </c>
      <c r="AW104" s="749">
        <f t="shared" si="41"/>
        <v>0</v>
      </c>
      <c r="AX104" s="749">
        <f t="shared" si="42"/>
        <v>0</v>
      </c>
      <c r="AY104" s="749">
        <f t="shared" si="43"/>
        <v>0</v>
      </c>
      <c r="AZ104" s="749">
        <f t="shared" si="44"/>
        <v>0</v>
      </c>
      <c r="BA104" s="749">
        <f t="shared" si="45"/>
        <v>0</v>
      </c>
      <c r="BB104" s="749">
        <f t="shared" si="46"/>
        <v>0</v>
      </c>
      <c r="BC104" s="749">
        <f t="shared" si="47"/>
        <v>0</v>
      </c>
      <c r="BD104" s="749">
        <f t="shared" si="48"/>
        <v>0</v>
      </c>
      <c r="BE104" s="749">
        <f t="shared" si="49"/>
        <v>0</v>
      </c>
      <c r="BF104" s="159">
        <f>SUM(AM104:BE104)</f>
        <v>0</v>
      </c>
    </row>
    <row r="105" spans="1:58">
      <c r="A105" s="407" t="s">
        <v>312</v>
      </c>
      <c r="B105" s="268">
        <f t="shared" si="56"/>
        <v>9.0909090909090917</v>
      </c>
      <c r="S105" s="1139" t="s">
        <v>1113</v>
      </c>
      <c r="T105" s="928">
        <f>IFERROR(T104/X104,"0")</f>
        <v>0.64604316546762586</v>
      </c>
      <c r="U105" s="928">
        <f>IFERROR(U104/X104,"0")</f>
        <v>3.0215827338129494E-2</v>
      </c>
      <c r="V105" s="928">
        <f>IFERROR(V104/X104,"0")</f>
        <v>0.32374100719424459</v>
      </c>
      <c r="W105" s="928">
        <f>IFERROR(W104/X104,"0")</f>
        <v>0</v>
      </c>
      <c r="X105" s="797">
        <f>SUM(T105:W105)</f>
        <v>0.99999999999999989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1"/>
        <v>0</v>
      </c>
      <c r="AN105" s="749">
        <f t="shared" si="32"/>
        <v>0</v>
      </c>
      <c r="AO105" s="749">
        <f t="shared" si="33"/>
        <v>0</v>
      </c>
      <c r="AP105" s="749">
        <f t="shared" si="34"/>
        <v>0</v>
      </c>
      <c r="AQ105" s="749">
        <f t="shared" si="35"/>
        <v>0</v>
      </c>
      <c r="AR105" s="749">
        <f t="shared" si="36"/>
        <v>0</v>
      </c>
      <c r="AS105" s="749">
        <f t="shared" si="37"/>
        <v>0</v>
      </c>
      <c r="AT105" s="749">
        <f t="shared" si="38"/>
        <v>0</v>
      </c>
      <c r="AU105" s="749">
        <f t="shared" si="39"/>
        <v>0</v>
      </c>
      <c r="AV105" s="749">
        <f t="shared" si="40"/>
        <v>0</v>
      </c>
      <c r="AW105" s="749">
        <f t="shared" si="41"/>
        <v>0</v>
      </c>
      <c r="AX105" s="749">
        <f t="shared" si="42"/>
        <v>0</v>
      </c>
      <c r="AY105" s="749">
        <f t="shared" si="43"/>
        <v>0</v>
      </c>
      <c r="AZ105" s="749">
        <f t="shared" si="44"/>
        <v>0</v>
      </c>
      <c r="BA105" s="749">
        <f t="shared" si="45"/>
        <v>0</v>
      </c>
      <c r="BB105" s="749">
        <f t="shared" si="46"/>
        <v>0</v>
      </c>
      <c r="BC105" s="749">
        <f t="shared" si="47"/>
        <v>0</v>
      </c>
      <c r="BD105" s="749">
        <f t="shared" si="48"/>
        <v>0</v>
      </c>
      <c r="BE105" s="749">
        <f t="shared" si="49"/>
        <v>0</v>
      </c>
      <c r="BF105" s="159">
        <f t="shared" si="50"/>
        <v>0</v>
      </c>
    </row>
    <row r="106" spans="1:58" ht="12.75" thickBot="1">
      <c r="A106" s="407" t="s">
        <v>282</v>
      </c>
      <c r="B106" s="268">
        <f t="shared" si="56"/>
        <v>3.8461538461538463</v>
      </c>
      <c r="S106" s="1140"/>
      <c r="T106" s="929">
        <f>IFERROR(T102*T105,"0")</f>
        <v>1.6151079136690647</v>
      </c>
      <c r="U106" s="929">
        <f>IFERROR(U102*U105,"0")</f>
        <v>8.4604316546762579E-2</v>
      </c>
      <c r="V106" s="929">
        <f>IFERROR(V102*V105,"0")</f>
        <v>0.67985611510791366</v>
      </c>
      <c r="W106" s="929">
        <f>IFERROR(W102*W105,"0")</f>
        <v>0</v>
      </c>
      <c r="X106" s="812">
        <f>SUM(T106:W106)</f>
        <v>2.3795683453237411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1"/>
        <v>0</v>
      </c>
      <c r="AN106" s="749">
        <f t="shared" si="32"/>
        <v>0</v>
      </c>
      <c r="AO106" s="749">
        <f t="shared" si="33"/>
        <v>0</v>
      </c>
      <c r="AP106" s="749">
        <f t="shared" si="34"/>
        <v>0</v>
      </c>
      <c r="AQ106" s="749">
        <f t="shared" si="35"/>
        <v>0</v>
      </c>
      <c r="AR106" s="749">
        <f t="shared" si="36"/>
        <v>0</v>
      </c>
      <c r="AS106" s="749">
        <f t="shared" si="37"/>
        <v>0</v>
      </c>
      <c r="AT106" s="749">
        <f t="shared" si="38"/>
        <v>0</v>
      </c>
      <c r="AU106" s="749">
        <f t="shared" si="39"/>
        <v>0</v>
      </c>
      <c r="AV106" s="749">
        <f t="shared" si="40"/>
        <v>0</v>
      </c>
      <c r="AW106" s="749">
        <f t="shared" si="41"/>
        <v>0</v>
      </c>
      <c r="AX106" s="749">
        <f t="shared" si="42"/>
        <v>0</v>
      </c>
      <c r="AY106" s="749">
        <f t="shared" si="43"/>
        <v>0</v>
      </c>
      <c r="AZ106" s="749">
        <f t="shared" si="44"/>
        <v>0</v>
      </c>
      <c r="BA106" s="749">
        <f t="shared" si="45"/>
        <v>0</v>
      </c>
      <c r="BB106" s="749">
        <f t="shared" si="46"/>
        <v>0</v>
      </c>
      <c r="BC106" s="749">
        <f t="shared" si="47"/>
        <v>0</v>
      </c>
      <c r="BD106" s="749">
        <f t="shared" si="48"/>
        <v>0</v>
      </c>
      <c r="BE106" s="749">
        <f t="shared" si="49"/>
        <v>0</v>
      </c>
      <c r="BF106" s="159">
        <f t="shared" si="50"/>
        <v>0</v>
      </c>
    </row>
    <row r="107" spans="1:58">
      <c r="A107" s="407" t="s">
        <v>279</v>
      </c>
      <c r="B107" s="268">
        <f t="shared" si="56"/>
        <v>3.4482758620689653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1"/>
        <v>0</v>
      </c>
      <c r="AN107" s="749">
        <f t="shared" si="32"/>
        <v>0</v>
      </c>
      <c r="AO107" s="749">
        <f t="shared" si="33"/>
        <v>0</v>
      </c>
      <c r="AP107" s="749">
        <f t="shared" si="34"/>
        <v>0</v>
      </c>
      <c r="AQ107" s="749">
        <f t="shared" si="35"/>
        <v>0</v>
      </c>
      <c r="AR107" s="749">
        <f t="shared" si="36"/>
        <v>0</v>
      </c>
      <c r="AS107" s="749">
        <f t="shared" si="37"/>
        <v>0</v>
      </c>
      <c r="AT107" s="749">
        <f t="shared" si="38"/>
        <v>0</v>
      </c>
      <c r="AU107" s="749">
        <f t="shared" si="39"/>
        <v>0</v>
      </c>
      <c r="AV107" s="749">
        <f t="shared" si="40"/>
        <v>0</v>
      </c>
      <c r="AW107" s="749">
        <f t="shared" si="41"/>
        <v>0</v>
      </c>
      <c r="AX107" s="749">
        <f t="shared" si="42"/>
        <v>0</v>
      </c>
      <c r="AY107" s="749">
        <f t="shared" si="43"/>
        <v>0</v>
      </c>
      <c r="AZ107" s="749">
        <f t="shared" si="44"/>
        <v>0</v>
      </c>
      <c r="BA107" s="749">
        <f t="shared" si="45"/>
        <v>0</v>
      </c>
      <c r="BB107" s="749">
        <f t="shared" si="46"/>
        <v>0</v>
      </c>
      <c r="BC107" s="749">
        <f t="shared" si="47"/>
        <v>0</v>
      </c>
      <c r="BD107" s="749">
        <f t="shared" si="48"/>
        <v>0</v>
      </c>
      <c r="BE107" s="749">
        <f t="shared" si="49"/>
        <v>0</v>
      </c>
      <c r="BF107" s="159">
        <f t="shared" si="50"/>
        <v>0</v>
      </c>
    </row>
    <row r="108" spans="1:58">
      <c r="A108" s="788" t="s">
        <v>215</v>
      </c>
      <c r="B108" s="268">
        <f t="shared" si="56"/>
        <v>2.1276595744680851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1"/>
        <v>0</v>
      </c>
      <c r="AN108" s="749">
        <f t="shared" si="32"/>
        <v>0</v>
      </c>
      <c r="AO108" s="749">
        <f t="shared" si="33"/>
        <v>0</v>
      </c>
      <c r="AP108" s="749">
        <f t="shared" si="34"/>
        <v>0</v>
      </c>
      <c r="AQ108" s="749">
        <f t="shared" si="35"/>
        <v>0</v>
      </c>
      <c r="AR108" s="749">
        <f t="shared" si="36"/>
        <v>0</v>
      </c>
      <c r="AS108" s="749">
        <f t="shared" si="37"/>
        <v>0</v>
      </c>
      <c r="AT108" s="749">
        <f t="shared" si="38"/>
        <v>0</v>
      </c>
      <c r="AU108" s="749">
        <f t="shared" si="39"/>
        <v>0</v>
      </c>
      <c r="AV108" s="749">
        <f t="shared" si="40"/>
        <v>0</v>
      </c>
      <c r="AW108" s="749">
        <f t="shared" si="41"/>
        <v>0</v>
      </c>
      <c r="AX108" s="749">
        <f t="shared" si="42"/>
        <v>0</v>
      </c>
      <c r="AY108" s="749">
        <f t="shared" si="43"/>
        <v>0</v>
      </c>
      <c r="AZ108" s="749">
        <f t="shared" si="44"/>
        <v>0</v>
      </c>
      <c r="BA108" s="749">
        <f t="shared" si="45"/>
        <v>0</v>
      </c>
      <c r="BB108" s="749">
        <f t="shared" si="46"/>
        <v>0</v>
      </c>
      <c r="BC108" s="749">
        <f t="shared" si="47"/>
        <v>0</v>
      </c>
      <c r="BD108" s="749">
        <f t="shared" si="48"/>
        <v>0</v>
      </c>
      <c r="BE108" s="749">
        <f t="shared" si="49"/>
        <v>0</v>
      </c>
      <c r="BF108" s="159">
        <f t="shared" ref="BF108:BF150" si="57">SUM(AM108:BE108)</f>
        <v>0</v>
      </c>
    </row>
    <row r="109" spans="1:58">
      <c r="A109" s="789" t="s">
        <v>219</v>
      </c>
      <c r="B109" s="268">
        <f t="shared" si="56"/>
        <v>0.99009900990099009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1</v>
      </c>
      <c r="AO109" s="749">
        <f>SUMIF($D$7:$D$84,AL109,$L$7:$L$84)</f>
        <v>1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2</v>
      </c>
    </row>
    <row r="110" spans="1:58">
      <c r="A110" s="407" t="s">
        <v>227</v>
      </c>
      <c r="B110" s="268">
        <f t="shared" si="56"/>
        <v>0.99009900990099009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1"/>
        <v>0</v>
      </c>
      <c r="AN110" s="749">
        <f t="shared" si="32"/>
        <v>0</v>
      </c>
      <c r="AO110" s="749">
        <f t="shared" si="33"/>
        <v>0</v>
      </c>
      <c r="AP110" s="749">
        <f t="shared" si="34"/>
        <v>0</v>
      </c>
      <c r="AQ110" s="749">
        <f t="shared" si="35"/>
        <v>0</v>
      </c>
      <c r="AR110" s="749">
        <f t="shared" si="36"/>
        <v>0</v>
      </c>
      <c r="AS110" s="749">
        <f t="shared" si="37"/>
        <v>0</v>
      </c>
      <c r="AT110" s="749">
        <f t="shared" si="38"/>
        <v>0</v>
      </c>
      <c r="AU110" s="749">
        <f t="shared" si="39"/>
        <v>0</v>
      </c>
      <c r="AV110" s="749">
        <f t="shared" si="40"/>
        <v>0</v>
      </c>
      <c r="AW110" s="749">
        <f t="shared" si="41"/>
        <v>0</v>
      </c>
      <c r="AX110" s="749">
        <f t="shared" si="42"/>
        <v>0</v>
      </c>
      <c r="AY110" s="749">
        <f t="shared" si="43"/>
        <v>0</v>
      </c>
      <c r="AZ110" s="749">
        <f t="shared" si="44"/>
        <v>0</v>
      </c>
      <c r="BA110" s="749">
        <f t="shared" si="45"/>
        <v>0</v>
      </c>
      <c r="BB110" s="749">
        <f t="shared" si="46"/>
        <v>0</v>
      </c>
      <c r="BC110" s="749">
        <f t="shared" si="47"/>
        <v>0</v>
      </c>
      <c r="BD110" s="749">
        <f t="shared" si="48"/>
        <v>0</v>
      </c>
      <c r="BE110" s="749">
        <f t="shared" si="49"/>
        <v>0</v>
      </c>
      <c r="BF110" s="159">
        <f t="shared" si="57"/>
        <v>0</v>
      </c>
    </row>
    <row r="111" spans="1:58">
      <c r="A111" s="788" t="s">
        <v>198</v>
      </c>
      <c r="B111" s="268" t="str">
        <f t="shared" si="56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1"/>
        <v>0</v>
      </c>
      <c r="AN111" s="749">
        <f t="shared" si="32"/>
        <v>0</v>
      </c>
      <c r="AO111" s="749">
        <f t="shared" si="33"/>
        <v>0</v>
      </c>
      <c r="AP111" s="749">
        <f t="shared" si="34"/>
        <v>0</v>
      </c>
      <c r="AQ111" s="749">
        <f t="shared" si="35"/>
        <v>0</v>
      </c>
      <c r="AR111" s="749">
        <f t="shared" si="36"/>
        <v>0</v>
      </c>
      <c r="AS111" s="749">
        <f t="shared" si="37"/>
        <v>0</v>
      </c>
      <c r="AT111" s="749">
        <f t="shared" si="38"/>
        <v>0</v>
      </c>
      <c r="AU111" s="749">
        <f t="shared" si="39"/>
        <v>0</v>
      </c>
      <c r="AV111" s="749">
        <f t="shared" si="40"/>
        <v>0</v>
      </c>
      <c r="AW111" s="749">
        <f t="shared" si="41"/>
        <v>0</v>
      </c>
      <c r="AX111" s="749">
        <f t="shared" si="42"/>
        <v>0</v>
      </c>
      <c r="AY111" s="749">
        <f t="shared" si="43"/>
        <v>0</v>
      </c>
      <c r="AZ111" s="749">
        <f t="shared" si="44"/>
        <v>0</v>
      </c>
      <c r="BA111" s="749">
        <f t="shared" si="45"/>
        <v>0</v>
      </c>
      <c r="BB111" s="749">
        <f t="shared" si="46"/>
        <v>0</v>
      </c>
      <c r="BC111" s="749">
        <f t="shared" si="47"/>
        <v>0</v>
      </c>
      <c r="BD111" s="749">
        <f t="shared" si="48"/>
        <v>0</v>
      </c>
      <c r="BE111" s="749">
        <f t="shared" si="49"/>
        <v>0</v>
      </c>
      <c r="BF111" s="159">
        <f t="shared" si="57"/>
        <v>0</v>
      </c>
    </row>
    <row r="112" spans="1:58">
      <c r="A112" s="788" t="s">
        <v>199</v>
      </c>
      <c r="B112" s="268" t="str">
        <f t="shared" si="56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1"/>
        <v>0</v>
      </c>
      <c r="AN112" s="749">
        <f t="shared" si="32"/>
        <v>0</v>
      </c>
      <c r="AO112" s="749">
        <f t="shared" si="33"/>
        <v>0</v>
      </c>
      <c r="AP112" s="749">
        <f t="shared" si="34"/>
        <v>0</v>
      </c>
      <c r="AQ112" s="749">
        <f t="shared" si="35"/>
        <v>0</v>
      </c>
      <c r="AR112" s="749">
        <f t="shared" si="36"/>
        <v>0</v>
      </c>
      <c r="AS112" s="749">
        <f t="shared" si="37"/>
        <v>0</v>
      </c>
      <c r="AT112" s="749">
        <f t="shared" si="38"/>
        <v>0</v>
      </c>
      <c r="AU112" s="749">
        <f t="shared" si="39"/>
        <v>0</v>
      </c>
      <c r="AV112" s="749">
        <f t="shared" si="40"/>
        <v>0</v>
      </c>
      <c r="AW112" s="749">
        <f t="shared" si="41"/>
        <v>0</v>
      </c>
      <c r="AX112" s="749">
        <f t="shared" si="42"/>
        <v>0</v>
      </c>
      <c r="AY112" s="749">
        <f t="shared" si="43"/>
        <v>0</v>
      </c>
      <c r="AZ112" s="749">
        <f t="shared" si="44"/>
        <v>0</v>
      </c>
      <c r="BA112" s="749">
        <f t="shared" si="45"/>
        <v>0</v>
      </c>
      <c r="BB112" s="749">
        <f t="shared" si="46"/>
        <v>0</v>
      </c>
      <c r="BC112" s="749">
        <f t="shared" si="47"/>
        <v>0</v>
      </c>
      <c r="BD112" s="749">
        <f t="shared" si="48"/>
        <v>0</v>
      </c>
      <c r="BE112" s="749">
        <f t="shared" si="49"/>
        <v>0</v>
      </c>
      <c r="BF112" s="159">
        <f t="shared" si="57"/>
        <v>0</v>
      </c>
    </row>
    <row r="113" spans="1:58">
      <c r="A113" s="788" t="s">
        <v>200</v>
      </c>
      <c r="B113" s="268" t="str">
        <f t="shared" si="56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1"/>
        <v>0</v>
      </c>
      <c r="AN113" s="749">
        <f t="shared" si="32"/>
        <v>0</v>
      </c>
      <c r="AO113" s="749">
        <f t="shared" si="33"/>
        <v>0</v>
      </c>
      <c r="AP113" s="749">
        <f t="shared" si="34"/>
        <v>0</v>
      </c>
      <c r="AQ113" s="749">
        <f t="shared" si="35"/>
        <v>0</v>
      </c>
      <c r="AR113" s="749">
        <f t="shared" si="36"/>
        <v>0</v>
      </c>
      <c r="AS113" s="749">
        <f t="shared" si="37"/>
        <v>0</v>
      </c>
      <c r="AT113" s="749">
        <f t="shared" si="38"/>
        <v>0</v>
      </c>
      <c r="AU113" s="749">
        <f t="shared" si="39"/>
        <v>0</v>
      </c>
      <c r="AV113" s="749">
        <f t="shared" si="40"/>
        <v>0</v>
      </c>
      <c r="AW113" s="749">
        <f t="shared" si="41"/>
        <v>0</v>
      </c>
      <c r="AX113" s="749">
        <f t="shared" si="42"/>
        <v>0</v>
      </c>
      <c r="AY113" s="749">
        <f t="shared" si="43"/>
        <v>0</v>
      </c>
      <c r="AZ113" s="749">
        <f t="shared" si="44"/>
        <v>0</v>
      </c>
      <c r="BA113" s="749">
        <f t="shared" si="45"/>
        <v>0</v>
      </c>
      <c r="BB113" s="749">
        <f t="shared" si="46"/>
        <v>0</v>
      </c>
      <c r="BC113" s="749">
        <f t="shared" si="47"/>
        <v>0</v>
      </c>
      <c r="BD113" s="749">
        <f t="shared" si="48"/>
        <v>0</v>
      </c>
      <c r="BE113" s="749">
        <f t="shared" si="49"/>
        <v>0</v>
      </c>
      <c r="BF113" s="159">
        <f t="shared" si="57"/>
        <v>0</v>
      </c>
    </row>
    <row r="114" spans="1:58">
      <c r="A114" s="788" t="s">
        <v>201</v>
      </c>
      <c r="B114" s="268" t="str">
        <f t="shared" si="56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1"/>
        <v>0</v>
      </c>
      <c r="AN114" s="749">
        <f t="shared" si="32"/>
        <v>0</v>
      </c>
      <c r="AO114" s="749">
        <f t="shared" si="33"/>
        <v>0</v>
      </c>
      <c r="AP114" s="749">
        <f t="shared" si="34"/>
        <v>0</v>
      </c>
      <c r="AQ114" s="749">
        <f t="shared" si="35"/>
        <v>0</v>
      </c>
      <c r="AR114" s="749">
        <f t="shared" si="36"/>
        <v>0</v>
      </c>
      <c r="AS114" s="749">
        <f t="shared" si="37"/>
        <v>0</v>
      </c>
      <c r="AT114" s="749">
        <f t="shared" si="38"/>
        <v>0</v>
      </c>
      <c r="AU114" s="749">
        <f t="shared" si="39"/>
        <v>0</v>
      </c>
      <c r="AV114" s="749">
        <f t="shared" si="40"/>
        <v>0</v>
      </c>
      <c r="AW114" s="749">
        <f t="shared" si="41"/>
        <v>0</v>
      </c>
      <c r="AX114" s="749">
        <f t="shared" si="42"/>
        <v>0</v>
      </c>
      <c r="AY114" s="749">
        <f t="shared" si="43"/>
        <v>0</v>
      </c>
      <c r="AZ114" s="749">
        <f t="shared" si="44"/>
        <v>0</v>
      </c>
      <c r="BA114" s="749">
        <f t="shared" si="45"/>
        <v>0</v>
      </c>
      <c r="BB114" s="749">
        <f t="shared" si="46"/>
        <v>0</v>
      </c>
      <c r="BC114" s="749">
        <f t="shared" si="47"/>
        <v>0</v>
      </c>
      <c r="BD114" s="749">
        <f t="shared" si="48"/>
        <v>0</v>
      </c>
      <c r="BE114" s="749">
        <f t="shared" si="49"/>
        <v>0</v>
      </c>
      <c r="BF114" s="159">
        <f t="shared" si="57"/>
        <v>0</v>
      </c>
    </row>
    <row r="115" spans="1:58">
      <c r="A115" s="788" t="s">
        <v>202</v>
      </c>
      <c r="B115" s="268" t="str">
        <f t="shared" si="56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1"/>
        <v>0</v>
      </c>
      <c r="AN115" s="749">
        <f t="shared" si="32"/>
        <v>0</v>
      </c>
      <c r="AO115" s="749">
        <f t="shared" si="33"/>
        <v>0</v>
      </c>
      <c r="AP115" s="749">
        <f t="shared" si="34"/>
        <v>0</v>
      </c>
      <c r="AQ115" s="749">
        <f t="shared" si="35"/>
        <v>0</v>
      </c>
      <c r="AR115" s="749">
        <f t="shared" si="36"/>
        <v>0</v>
      </c>
      <c r="AS115" s="749">
        <f t="shared" si="37"/>
        <v>0</v>
      </c>
      <c r="AT115" s="749">
        <f t="shared" si="38"/>
        <v>0</v>
      </c>
      <c r="AU115" s="749">
        <f t="shared" si="39"/>
        <v>0</v>
      </c>
      <c r="AV115" s="749">
        <f t="shared" si="40"/>
        <v>0</v>
      </c>
      <c r="AW115" s="749">
        <f t="shared" si="41"/>
        <v>0</v>
      </c>
      <c r="AX115" s="749">
        <f t="shared" si="42"/>
        <v>0</v>
      </c>
      <c r="AY115" s="749">
        <f t="shared" si="43"/>
        <v>0</v>
      </c>
      <c r="AZ115" s="749">
        <f t="shared" si="44"/>
        <v>0</v>
      </c>
      <c r="BA115" s="749">
        <f t="shared" si="45"/>
        <v>0</v>
      </c>
      <c r="BB115" s="749">
        <f t="shared" si="46"/>
        <v>0</v>
      </c>
      <c r="BC115" s="749">
        <f t="shared" si="47"/>
        <v>0</v>
      </c>
      <c r="BD115" s="749">
        <f t="shared" si="48"/>
        <v>0</v>
      </c>
      <c r="BE115" s="749">
        <f t="shared" si="49"/>
        <v>0</v>
      </c>
      <c r="BF115" s="159">
        <f t="shared" si="57"/>
        <v>0</v>
      </c>
    </row>
    <row r="116" spans="1:58">
      <c r="A116" s="788" t="s">
        <v>203</v>
      </c>
      <c r="B116" s="268" t="str">
        <f t="shared" si="56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1"/>
        <v>2</v>
      </c>
      <c r="AN116" s="749">
        <f t="shared" si="32"/>
        <v>0</v>
      </c>
      <c r="AO116" s="749">
        <f t="shared" si="33"/>
        <v>0</v>
      </c>
      <c r="AP116" s="749">
        <f t="shared" si="34"/>
        <v>0</v>
      </c>
      <c r="AQ116" s="749">
        <f t="shared" si="35"/>
        <v>0</v>
      </c>
      <c r="AR116" s="749">
        <f t="shared" si="36"/>
        <v>0</v>
      </c>
      <c r="AS116" s="749">
        <f t="shared" si="37"/>
        <v>0</v>
      </c>
      <c r="AT116" s="749">
        <f t="shared" si="38"/>
        <v>0</v>
      </c>
      <c r="AU116" s="749">
        <f t="shared" si="39"/>
        <v>0</v>
      </c>
      <c r="AV116" s="749">
        <f t="shared" si="40"/>
        <v>0</v>
      </c>
      <c r="AW116" s="749">
        <f t="shared" si="41"/>
        <v>0</v>
      </c>
      <c r="AX116" s="749">
        <f t="shared" si="42"/>
        <v>0</v>
      </c>
      <c r="AY116" s="749">
        <f t="shared" si="43"/>
        <v>0</v>
      </c>
      <c r="AZ116" s="749">
        <f t="shared" si="44"/>
        <v>0</v>
      </c>
      <c r="BA116" s="749">
        <f t="shared" si="45"/>
        <v>0</v>
      </c>
      <c r="BB116" s="749">
        <f t="shared" si="46"/>
        <v>0</v>
      </c>
      <c r="BC116" s="749">
        <f t="shared" si="47"/>
        <v>0</v>
      </c>
      <c r="BD116" s="749">
        <f t="shared" si="48"/>
        <v>0</v>
      </c>
      <c r="BE116" s="749">
        <f t="shared" si="49"/>
        <v>0</v>
      </c>
      <c r="BF116" s="159">
        <f t="shared" si="57"/>
        <v>2</v>
      </c>
    </row>
    <row r="117" spans="1:58">
      <c r="A117" s="788" t="s">
        <v>204</v>
      </c>
      <c r="B117" s="268" t="str">
        <f t="shared" si="56"/>
        <v>0</v>
      </c>
      <c r="AG117" s="407" t="s">
        <v>263</v>
      </c>
      <c r="AH117" s="749">
        <f t="shared" ref="AH117:AH180" si="58">SUMIF($D$7:$D$84,AG117,$H$7:$H$84)</f>
        <v>0</v>
      </c>
      <c r="AI117" s="749">
        <f t="shared" ref="AI117:AI180" si="59">SUMIF($D$7:$D$84,AG117,$G$7:$G$84)</f>
        <v>0</v>
      </c>
      <c r="AJ117" s="382" t="str">
        <f t="shared" ref="AJ117:AJ180" si="60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1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1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2</v>
      </c>
    </row>
    <row r="118" spans="1:58">
      <c r="A118" s="788" t="s">
        <v>205</v>
      </c>
      <c r="B118" s="268" t="str">
        <f t="shared" si="56"/>
        <v>0</v>
      </c>
      <c r="AG118" s="407" t="s">
        <v>264</v>
      </c>
      <c r="AH118" s="749">
        <f t="shared" si="58"/>
        <v>0</v>
      </c>
      <c r="AI118" s="749">
        <f t="shared" si="59"/>
        <v>0</v>
      </c>
      <c r="AJ118" s="382" t="str">
        <f t="shared" si="60"/>
        <v>0</v>
      </c>
      <c r="AL118" s="229" t="s">
        <v>128</v>
      </c>
      <c r="AM118" s="749">
        <f t="shared" si="31"/>
        <v>0</v>
      </c>
      <c r="AN118" s="749">
        <f t="shared" si="32"/>
        <v>0</v>
      </c>
      <c r="AO118" s="749">
        <f t="shared" si="33"/>
        <v>0</v>
      </c>
      <c r="AP118" s="749">
        <f t="shared" si="34"/>
        <v>0</v>
      </c>
      <c r="AQ118" s="749">
        <f t="shared" si="35"/>
        <v>0</v>
      </c>
      <c r="AR118" s="749">
        <f t="shared" si="36"/>
        <v>0</v>
      </c>
      <c r="AS118" s="749">
        <f t="shared" si="37"/>
        <v>0</v>
      </c>
      <c r="AT118" s="749">
        <f t="shared" si="38"/>
        <v>0</v>
      </c>
      <c r="AU118" s="749">
        <f t="shared" si="39"/>
        <v>0</v>
      </c>
      <c r="AV118" s="749">
        <f t="shared" si="40"/>
        <v>0</v>
      </c>
      <c r="AW118" s="749">
        <f t="shared" si="41"/>
        <v>0</v>
      </c>
      <c r="AX118" s="749">
        <f t="shared" si="42"/>
        <v>0</v>
      </c>
      <c r="AY118" s="749">
        <f t="shared" si="43"/>
        <v>0</v>
      </c>
      <c r="AZ118" s="749">
        <f t="shared" si="44"/>
        <v>0</v>
      </c>
      <c r="BA118" s="749">
        <f t="shared" si="45"/>
        <v>0</v>
      </c>
      <c r="BB118" s="749">
        <f t="shared" si="46"/>
        <v>0</v>
      </c>
      <c r="BC118" s="749">
        <f t="shared" si="47"/>
        <v>0</v>
      </c>
      <c r="BD118" s="749">
        <f t="shared" si="48"/>
        <v>0</v>
      </c>
      <c r="BE118" s="749">
        <f t="shared" si="49"/>
        <v>0</v>
      </c>
      <c r="BF118" s="159">
        <f t="shared" si="57"/>
        <v>0</v>
      </c>
    </row>
    <row r="119" spans="1:58">
      <c r="A119" s="788" t="s">
        <v>206</v>
      </c>
      <c r="B119" s="268" t="str">
        <f t="shared" si="56"/>
        <v>0</v>
      </c>
      <c r="AG119" s="407" t="s">
        <v>265</v>
      </c>
      <c r="AH119" s="749">
        <f t="shared" si="58"/>
        <v>0</v>
      </c>
      <c r="AI119" s="749">
        <f t="shared" si="59"/>
        <v>0</v>
      </c>
      <c r="AJ119" s="382" t="str">
        <f t="shared" si="60"/>
        <v>0</v>
      </c>
      <c r="AL119" s="229" t="s">
        <v>290</v>
      </c>
      <c r="AM119" s="749">
        <f t="shared" si="31"/>
        <v>0</v>
      </c>
      <c r="AN119" s="749">
        <f t="shared" si="32"/>
        <v>0</v>
      </c>
      <c r="AO119" s="749">
        <f t="shared" si="33"/>
        <v>0</v>
      </c>
      <c r="AP119" s="749">
        <f t="shared" si="34"/>
        <v>0</v>
      </c>
      <c r="AQ119" s="749">
        <f t="shared" si="35"/>
        <v>0</v>
      </c>
      <c r="AR119" s="749">
        <f t="shared" si="36"/>
        <v>0</v>
      </c>
      <c r="AS119" s="749">
        <f t="shared" si="37"/>
        <v>0</v>
      </c>
      <c r="AT119" s="749">
        <f t="shared" si="38"/>
        <v>0</v>
      </c>
      <c r="AU119" s="749">
        <f t="shared" si="39"/>
        <v>0</v>
      </c>
      <c r="AV119" s="749">
        <f t="shared" si="40"/>
        <v>0</v>
      </c>
      <c r="AW119" s="749">
        <f t="shared" si="41"/>
        <v>0</v>
      </c>
      <c r="AX119" s="749">
        <f t="shared" si="42"/>
        <v>0</v>
      </c>
      <c r="AY119" s="749">
        <f t="shared" si="43"/>
        <v>0</v>
      </c>
      <c r="AZ119" s="749">
        <f t="shared" si="44"/>
        <v>0</v>
      </c>
      <c r="BA119" s="749">
        <f t="shared" si="45"/>
        <v>0</v>
      </c>
      <c r="BB119" s="749">
        <f t="shared" si="46"/>
        <v>0</v>
      </c>
      <c r="BC119" s="749">
        <f t="shared" si="47"/>
        <v>0</v>
      </c>
      <c r="BD119" s="749">
        <f t="shared" si="48"/>
        <v>0</v>
      </c>
      <c r="BE119" s="749">
        <f t="shared" si="49"/>
        <v>0</v>
      </c>
      <c r="BF119" s="159">
        <f t="shared" si="57"/>
        <v>0</v>
      </c>
    </row>
    <row r="120" spans="1:58">
      <c r="A120" s="788" t="s">
        <v>207</v>
      </c>
      <c r="B120" s="268" t="str">
        <f t="shared" si="56"/>
        <v>0</v>
      </c>
      <c r="AG120" s="407" t="s">
        <v>266</v>
      </c>
      <c r="AH120" s="749">
        <f t="shared" si="58"/>
        <v>0</v>
      </c>
      <c r="AI120" s="749">
        <f t="shared" si="59"/>
        <v>0</v>
      </c>
      <c r="AJ120" s="382" t="str">
        <f t="shared" si="60"/>
        <v>0</v>
      </c>
      <c r="AL120" s="229" t="s">
        <v>129</v>
      </c>
      <c r="AM120" s="749">
        <f t="shared" si="31"/>
        <v>0</v>
      </c>
      <c r="AN120" s="749">
        <f t="shared" si="32"/>
        <v>0</v>
      </c>
      <c r="AO120" s="749">
        <f t="shared" si="33"/>
        <v>0</v>
      </c>
      <c r="AP120" s="749">
        <f t="shared" si="34"/>
        <v>0</v>
      </c>
      <c r="AQ120" s="749">
        <f t="shared" si="35"/>
        <v>0</v>
      </c>
      <c r="AR120" s="749">
        <f t="shared" si="36"/>
        <v>0</v>
      </c>
      <c r="AS120" s="749">
        <f t="shared" si="37"/>
        <v>0</v>
      </c>
      <c r="AT120" s="749">
        <f t="shared" si="38"/>
        <v>0</v>
      </c>
      <c r="AU120" s="749">
        <f t="shared" si="39"/>
        <v>0</v>
      </c>
      <c r="AV120" s="749">
        <f t="shared" si="40"/>
        <v>0</v>
      </c>
      <c r="AW120" s="749">
        <f t="shared" si="41"/>
        <v>0</v>
      </c>
      <c r="AX120" s="749">
        <f t="shared" si="42"/>
        <v>0</v>
      </c>
      <c r="AY120" s="749">
        <f t="shared" si="43"/>
        <v>0</v>
      </c>
      <c r="AZ120" s="749">
        <f t="shared" si="44"/>
        <v>0</v>
      </c>
      <c r="BA120" s="749">
        <f t="shared" si="45"/>
        <v>0</v>
      </c>
      <c r="BB120" s="749">
        <f t="shared" si="46"/>
        <v>0</v>
      </c>
      <c r="BC120" s="749">
        <f t="shared" si="47"/>
        <v>0</v>
      </c>
      <c r="BD120" s="749">
        <f t="shared" si="48"/>
        <v>0</v>
      </c>
      <c r="BE120" s="749">
        <f t="shared" si="49"/>
        <v>0</v>
      </c>
      <c r="BF120" s="159">
        <f t="shared" si="57"/>
        <v>0</v>
      </c>
    </row>
    <row r="121" spans="1:58">
      <c r="A121" s="788" t="s">
        <v>208</v>
      </c>
      <c r="B121" s="268" t="str">
        <f t="shared" si="56"/>
        <v>0</v>
      </c>
      <c r="AG121" s="407" t="s">
        <v>267</v>
      </c>
      <c r="AH121" s="749">
        <f t="shared" si="58"/>
        <v>0</v>
      </c>
      <c r="AI121" s="749">
        <f t="shared" si="59"/>
        <v>0</v>
      </c>
      <c r="AJ121" s="382" t="str">
        <f t="shared" si="60"/>
        <v>0</v>
      </c>
      <c r="AL121" s="229" t="s">
        <v>291</v>
      </c>
      <c r="AM121" s="749">
        <f t="shared" si="31"/>
        <v>0</v>
      </c>
      <c r="AN121" s="749">
        <f t="shared" si="32"/>
        <v>0</v>
      </c>
      <c r="AO121" s="749">
        <f t="shared" si="33"/>
        <v>0</v>
      </c>
      <c r="AP121" s="749">
        <f t="shared" si="34"/>
        <v>0</v>
      </c>
      <c r="AQ121" s="749">
        <f t="shared" si="35"/>
        <v>0</v>
      </c>
      <c r="AR121" s="749">
        <f t="shared" si="36"/>
        <v>0</v>
      </c>
      <c r="AS121" s="749">
        <f t="shared" si="37"/>
        <v>0</v>
      </c>
      <c r="AT121" s="749">
        <f t="shared" si="38"/>
        <v>0</v>
      </c>
      <c r="AU121" s="749">
        <f t="shared" si="39"/>
        <v>0</v>
      </c>
      <c r="AV121" s="749">
        <f t="shared" si="40"/>
        <v>0</v>
      </c>
      <c r="AW121" s="749">
        <f t="shared" si="41"/>
        <v>0</v>
      </c>
      <c r="AX121" s="749">
        <f t="shared" si="42"/>
        <v>0</v>
      </c>
      <c r="AY121" s="749">
        <f t="shared" si="43"/>
        <v>0</v>
      </c>
      <c r="AZ121" s="749">
        <f t="shared" si="44"/>
        <v>0</v>
      </c>
      <c r="BA121" s="749">
        <f t="shared" si="45"/>
        <v>0</v>
      </c>
      <c r="BB121" s="749">
        <f t="shared" si="46"/>
        <v>0</v>
      </c>
      <c r="BC121" s="749">
        <f t="shared" si="47"/>
        <v>0</v>
      </c>
      <c r="BD121" s="749">
        <f t="shared" si="48"/>
        <v>0</v>
      </c>
      <c r="BE121" s="749">
        <f t="shared" si="49"/>
        <v>0</v>
      </c>
      <c r="BF121" s="159">
        <f t="shared" si="57"/>
        <v>0</v>
      </c>
    </row>
    <row r="122" spans="1:58">
      <c r="A122" s="788" t="s">
        <v>210</v>
      </c>
      <c r="B122" s="268" t="str">
        <f t="shared" si="56"/>
        <v>0</v>
      </c>
      <c r="AG122" s="407" t="s">
        <v>268</v>
      </c>
      <c r="AH122" s="749">
        <f t="shared" si="58"/>
        <v>0</v>
      </c>
      <c r="AI122" s="749">
        <f t="shared" si="59"/>
        <v>0</v>
      </c>
      <c r="AJ122" s="382" t="str">
        <f t="shared" si="60"/>
        <v>0</v>
      </c>
      <c r="AL122" s="229" t="s">
        <v>130</v>
      </c>
      <c r="AM122" s="749">
        <f t="shared" si="31"/>
        <v>0</v>
      </c>
      <c r="AN122" s="749">
        <f t="shared" si="32"/>
        <v>0</v>
      </c>
      <c r="AO122" s="749">
        <f t="shared" si="33"/>
        <v>0</v>
      </c>
      <c r="AP122" s="749">
        <f t="shared" si="34"/>
        <v>0</v>
      </c>
      <c r="AQ122" s="749">
        <f t="shared" si="35"/>
        <v>0</v>
      </c>
      <c r="AR122" s="749">
        <f t="shared" si="36"/>
        <v>0</v>
      </c>
      <c r="AS122" s="749">
        <f t="shared" si="37"/>
        <v>0</v>
      </c>
      <c r="AT122" s="749">
        <f t="shared" si="38"/>
        <v>0</v>
      </c>
      <c r="AU122" s="749">
        <f t="shared" si="39"/>
        <v>0</v>
      </c>
      <c r="AV122" s="749">
        <f t="shared" si="40"/>
        <v>0</v>
      </c>
      <c r="AW122" s="749">
        <f t="shared" si="41"/>
        <v>0</v>
      </c>
      <c r="AX122" s="749">
        <f t="shared" si="42"/>
        <v>0</v>
      </c>
      <c r="AY122" s="749">
        <f t="shared" si="43"/>
        <v>0</v>
      </c>
      <c r="AZ122" s="749">
        <f t="shared" si="44"/>
        <v>0</v>
      </c>
      <c r="BA122" s="749">
        <f t="shared" si="45"/>
        <v>0</v>
      </c>
      <c r="BB122" s="749">
        <f t="shared" si="46"/>
        <v>0</v>
      </c>
      <c r="BC122" s="749">
        <f t="shared" si="47"/>
        <v>0</v>
      </c>
      <c r="BD122" s="749">
        <f t="shared" si="48"/>
        <v>0</v>
      </c>
      <c r="BE122" s="749">
        <f t="shared" si="49"/>
        <v>0</v>
      </c>
      <c r="BF122" s="159">
        <f t="shared" si="57"/>
        <v>0</v>
      </c>
    </row>
    <row r="123" spans="1:58">
      <c r="A123" s="788" t="s">
        <v>211</v>
      </c>
      <c r="B123" s="268" t="str">
        <f t="shared" si="56"/>
        <v>0</v>
      </c>
      <c r="AG123" s="407" t="s">
        <v>269</v>
      </c>
      <c r="AH123" s="749">
        <f t="shared" si="58"/>
        <v>0</v>
      </c>
      <c r="AI123" s="749">
        <f t="shared" si="59"/>
        <v>0</v>
      </c>
      <c r="AJ123" s="382" t="str">
        <f t="shared" si="60"/>
        <v>0</v>
      </c>
      <c r="AL123" s="229" t="s">
        <v>131</v>
      </c>
      <c r="AM123" s="749">
        <f t="shared" si="31"/>
        <v>0</v>
      </c>
      <c r="AN123" s="749">
        <f t="shared" si="32"/>
        <v>0</v>
      </c>
      <c r="AO123" s="749">
        <f t="shared" si="33"/>
        <v>0</v>
      </c>
      <c r="AP123" s="749">
        <f t="shared" si="34"/>
        <v>0</v>
      </c>
      <c r="AQ123" s="749">
        <f t="shared" si="35"/>
        <v>0</v>
      </c>
      <c r="AR123" s="749">
        <f t="shared" si="36"/>
        <v>0</v>
      </c>
      <c r="AS123" s="749">
        <f t="shared" si="37"/>
        <v>0</v>
      </c>
      <c r="AT123" s="749">
        <f t="shared" si="38"/>
        <v>0</v>
      </c>
      <c r="AU123" s="749">
        <f t="shared" si="39"/>
        <v>0</v>
      </c>
      <c r="AV123" s="749">
        <f t="shared" si="40"/>
        <v>0</v>
      </c>
      <c r="AW123" s="749">
        <f t="shared" si="41"/>
        <v>0</v>
      </c>
      <c r="AX123" s="749">
        <f t="shared" si="42"/>
        <v>0</v>
      </c>
      <c r="AY123" s="749">
        <f t="shared" si="43"/>
        <v>0</v>
      </c>
      <c r="AZ123" s="749">
        <f t="shared" si="44"/>
        <v>0</v>
      </c>
      <c r="BA123" s="749">
        <f t="shared" si="45"/>
        <v>0</v>
      </c>
      <c r="BB123" s="749">
        <f t="shared" si="46"/>
        <v>0</v>
      </c>
      <c r="BC123" s="749">
        <f t="shared" si="47"/>
        <v>0</v>
      </c>
      <c r="BD123" s="749">
        <f t="shared" si="48"/>
        <v>0</v>
      </c>
      <c r="BE123" s="749">
        <f t="shared" si="49"/>
        <v>0</v>
      </c>
      <c r="BF123" s="159">
        <f t="shared" si="57"/>
        <v>0</v>
      </c>
    </row>
    <row r="124" spans="1:58">
      <c r="A124" s="788" t="s">
        <v>212</v>
      </c>
      <c r="B124" s="268" t="str">
        <f t="shared" si="56"/>
        <v>0</v>
      </c>
      <c r="AG124" s="407" t="s">
        <v>270</v>
      </c>
      <c r="AH124" s="749">
        <f t="shared" si="58"/>
        <v>0</v>
      </c>
      <c r="AI124" s="749">
        <f t="shared" si="59"/>
        <v>0</v>
      </c>
      <c r="AJ124" s="382" t="str">
        <f t="shared" si="60"/>
        <v>0</v>
      </c>
      <c r="AL124" s="229" t="s">
        <v>132</v>
      </c>
      <c r="AM124" s="749">
        <f t="shared" si="31"/>
        <v>0</v>
      </c>
      <c r="AN124" s="749">
        <f t="shared" si="32"/>
        <v>0</v>
      </c>
      <c r="AO124" s="749">
        <f t="shared" si="33"/>
        <v>0</v>
      </c>
      <c r="AP124" s="749">
        <f t="shared" si="34"/>
        <v>0</v>
      </c>
      <c r="AQ124" s="749">
        <f t="shared" si="35"/>
        <v>0</v>
      </c>
      <c r="AR124" s="749">
        <f t="shared" si="36"/>
        <v>0</v>
      </c>
      <c r="AS124" s="749">
        <f>SUMIF($D$7:$D$84,AL124,$P$7:$P$84)</f>
        <v>0</v>
      </c>
      <c r="AT124" s="749">
        <f t="shared" si="38"/>
        <v>0</v>
      </c>
      <c r="AU124" s="749">
        <f t="shared" si="39"/>
        <v>0</v>
      </c>
      <c r="AV124" s="749">
        <f t="shared" si="40"/>
        <v>0</v>
      </c>
      <c r="AW124" s="749">
        <f t="shared" si="41"/>
        <v>0</v>
      </c>
      <c r="AX124" s="749">
        <f t="shared" si="42"/>
        <v>0</v>
      </c>
      <c r="AY124" s="749">
        <f t="shared" si="43"/>
        <v>0</v>
      </c>
      <c r="AZ124" s="749">
        <f t="shared" si="44"/>
        <v>0</v>
      </c>
      <c r="BA124" s="749">
        <f t="shared" si="45"/>
        <v>0</v>
      </c>
      <c r="BB124" s="749">
        <f t="shared" si="46"/>
        <v>0</v>
      </c>
      <c r="BC124" s="749">
        <f t="shared" si="47"/>
        <v>0</v>
      </c>
      <c r="BD124" s="749">
        <f t="shared" si="48"/>
        <v>0</v>
      </c>
      <c r="BE124" s="749">
        <f t="shared" si="49"/>
        <v>0</v>
      </c>
      <c r="BF124" s="159">
        <f t="shared" si="57"/>
        <v>0</v>
      </c>
    </row>
    <row r="125" spans="1:58">
      <c r="A125" s="789" t="s">
        <v>294</v>
      </c>
      <c r="B125" s="268" t="str">
        <f t="shared" si="56"/>
        <v>0</v>
      </c>
      <c r="AG125" s="407" t="s">
        <v>271</v>
      </c>
      <c r="AH125" s="749">
        <f t="shared" si="58"/>
        <v>0</v>
      </c>
      <c r="AI125" s="749">
        <f t="shared" si="59"/>
        <v>0</v>
      </c>
      <c r="AJ125" s="382" t="str">
        <f t="shared" si="60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8" t="s">
        <v>213</v>
      </c>
      <c r="B126" s="268" t="str">
        <f t="shared" si="56"/>
        <v>0</v>
      </c>
      <c r="AG126" s="787" t="s">
        <v>310</v>
      </c>
      <c r="AH126" s="749">
        <f t="shared" si="58"/>
        <v>22</v>
      </c>
      <c r="AI126" s="749">
        <f t="shared" si="59"/>
        <v>2</v>
      </c>
      <c r="AJ126" s="382">
        <f t="shared" si="60"/>
        <v>9.0909090909090917</v>
      </c>
      <c r="AL126" s="229" t="s">
        <v>133</v>
      </c>
      <c r="AM126" s="749">
        <f t="shared" si="31"/>
        <v>0</v>
      </c>
      <c r="AN126" s="749">
        <f t="shared" si="32"/>
        <v>0</v>
      </c>
      <c r="AO126" s="749">
        <f t="shared" si="33"/>
        <v>0</v>
      </c>
      <c r="AP126" s="749">
        <f t="shared" si="34"/>
        <v>0</v>
      </c>
      <c r="AQ126" s="749">
        <f t="shared" si="35"/>
        <v>0</v>
      </c>
      <c r="AR126" s="749">
        <f t="shared" si="36"/>
        <v>0</v>
      </c>
      <c r="AS126" s="749">
        <f t="shared" si="37"/>
        <v>0</v>
      </c>
      <c r="AT126" s="749">
        <f t="shared" si="38"/>
        <v>0</v>
      </c>
      <c r="AU126" s="749">
        <f t="shared" si="39"/>
        <v>0</v>
      </c>
      <c r="AV126" s="749">
        <f t="shared" si="40"/>
        <v>0</v>
      </c>
      <c r="AW126" s="749">
        <f t="shared" si="41"/>
        <v>0</v>
      </c>
      <c r="AX126" s="749">
        <f t="shared" si="42"/>
        <v>0</v>
      </c>
      <c r="AY126" s="749">
        <f t="shared" si="43"/>
        <v>0</v>
      </c>
      <c r="AZ126" s="749">
        <f t="shared" si="44"/>
        <v>0</v>
      </c>
      <c r="BA126" s="749">
        <f t="shared" si="45"/>
        <v>0</v>
      </c>
      <c r="BB126" s="749">
        <f t="shared" si="46"/>
        <v>0</v>
      </c>
      <c r="BC126" s="749">
        <f t="shared" si="47"/>
        <v>0</v>
      </c>
      <c r="BD126" s="749">
        <f t="shared" si="48"/>
        <v>0</v>
      </c>
      <c r="BE126" s="749">
        <f t="shared" si="49"/>
        <v>0</v>
      </c>
      <c r="BF126" s="159">
        <f t="shared" si="57"/>
        <v>0</v>
      </c>
    </row>
    <row r="127" spans="1:58">
      <c r="A127" s="788" t="s">
        <v>214</v>
      </c>
      <c r="B127" s="268" t="str">
        <f t="shared" si="56"/>
        <v>0</v>
      </c>
      <c r="AG127" s="787" t="s">
        <v>309</v>
      </c>
      <c r="AH127" s="749">
        <f t="shared" si="58"/>
        <v>0</v>
      </c>
      <c r="AI127" s="749">
        <f t="shared" si="59"/>
        <v>0</v>
      </c>
      <c r="AJ127" s="382" t="str">
        <f t="shared" si="60"/>
        <v>0</v>
      </c>
      <c r="AL127" s="229" t="s">
        <v>292</v>
      </c>
      <c r="AM127" s="749">
        <f t="shared" si="31"/>
        <v>0</v>
      </c>
      <c r="AN127" s="749">
        <f t="shared" si="32"/>
        <v>0</v>
      </c>
      <c r="AO127" s="749">
        <f t="shared" si="33"/>
        <v>0</v>
      </c>
      <c r="AP127" s="749">
        <f t="shared" si="34"/>
        <v>0</v>
      </c>
      <c r="AQ127" s="749">
        <f t="shared" si="35"/>
        <v>0</v>
      </c>
      <c r="AR127" s="749">
        <f t="shared" si="36"/>
        <v>0</v>
      </c>
      <c r="AS127" s="749">
        <f t="shared" si="37"/>
        <v>0</v>
      </c>
      <c r="AT127" s="749">
        <f t="shared" si="38"/>
        <v>0</v>
      </c>
      <c r="AU127" s="749">
        <f t="shared" si="39"/>
        <v>0</v>
      </c>
      <c r="AV127" s="749">
        <f t="shared" si="40"/>
        <v>0</v>
      </c>
      <c r="AW127" s="749">
        <f t="shared" si="41"/>
        <v>0</v>
      </c>
      <c r="AX127" s="749">
        <f t="shared" si="42"/>
        <v>0</v>
      </c>
      <c r="AY127" s="749">
        <f t="shared" si="43"/>
        <v>0</v>
      </c>
      <c r="AZ127" s="749">
        <f t="shared" si="44"/>
        <v>0</v>
      </c>
      <c r="BA127" s="749">
        <f t="shared" si="45"/>
        <v>0</v>
      </c>
      <c r="BB127" s="749">
        <f t="shared" si="46"/>
        <v>0</v>
      </c>
      <c r="BC127" s="749">
        <f t="shared" si="47"/>
        <v>0</v>
      </c>
      <c r="BD127" s="749">
        <f t="shared" si="48"/>
        <v>0</v>
      </c>
      <c r="BE127" s="749">
        <f t="shared" si="49"/>
        <v>0</v>
      </c>
      <c r="BF127" s="159">
        <f t="shared" si="57"/>
        <v>0</v>
      </c>
    </row>
    <row r="128" spans="1:58">
      <c r="A128" s="789" t="s">
        <v>272</v>
      </c>
      <c r="B128" s="268" t="str">
        <f t="shared" si="56"/>
        <v>0</v>
      </c>
      <c r="AG128" s="787" t="s">
        <v>288</v>
      </c>
      <c r="AH128" s="749">
        <f t="shared" si="58"/>
        <v>1</v>
      </c>
      <c r="AI128" s="749">
        <f t="shared" si="59"/>
        <v>0</v>
      </c>
      <c r="AJ128" s="382">
        <f t="shared" si="60"/>
        <v>0</v>
      </c>
      <c r="AL128" s="229" t="s">
        <v>134</v>
      </c>
      <c r="AM128" s="749">
        <f t="shared" si="31"/>
        <v>0</v>
      </c>
      <c r="AN128" s="749">
        <f t="shared" si="32"/>
        <v>0</v>
      </c>
      <c r="AO128" s="749">
        <f t="shared" si="33"/>
        <v>0</v>
      </c>
      <c r="AP128" s="749">
        <f t="shared" si="34"/>
        <v>0</v>
      </c>
      <c r="AQ128" s="749">
        <f t="shared" si="35"/>
        <v>0</v>
      </c>
      <c r="AR128" s="749">
        <f t="shared" si="36"/>
        <v>0</v>
      </c>
      <c r="AS128" s="749">
        <f t="shared" si="37"/>
        <v>0</v>
      </c>
      <c r="AT128" s="749">
        <f t="shared" si="38"/>
        <v>0</v>
      </c>
      <c r="AU128" s="749">
        <f t="shared" si="39"/>
        <v>0</v>
      </c>
      <c r="AV128" s="749">
        <f t="shared" si="40"/>
        <v>0</v>
      </c>
      <c r="AW128" s="749">
        <f t="shared" si="41"/>
        <v>0</v>
      </c>
      <c r="AX128" s="749">
        <f t="shared" si="42"/>
        <v>0</v>
      </c>
      <c r="AY128" s="749">
        <f t="shared" si="43"/>
        <v>0</v>
      </c>
      <c r="AZ128" s="749">
        <f t="shared" si="44"/>
        <v>0</v>
      </c>
      <c r="BA128" s="749">
        <f t="shared" si="45"/>
        <v>0</v>
      </c>
      <c r="BB128" s="749">
        <f t="shared" si="46"/>
        <v>0</v>
      </c>
      <c r="BC128" s="749">
        <f t="shared" si="47"/>
        <v>0</v>
      </c>
      <c r="BD128" s="749">
        <f t="shared" si="48"/>
        <v>0</v>
      </c>
      <c r="BE128" s="749">
        <f t="shared" si="49"/>
        <v>0</v>
      </c>
      <c r="BF128" s="159">
        <f t="shared" si="57"/>
        <v>0</v>
      </c>
    </row>
    <row r="129" spans="1:58">
      <c r="A129" s="788" t="s">
        <v>216</v>
      </c>
      <c r="B129" s="268" t="str">
        <f t="shared" si="56"/>
        <v>0</v>
      </c>
      <c r="AG129" s="787" t="s">
        <v>124</v>
      </c>
      <c r="AH129" s="749">
        <f t="shared" si="58"/>
        <v>0</v>
      </c>
      <c r="AI129" s="749">
        <f t="shared" si="59"/>
        <v>0</v>
      </c>
      <c r="AJ129" s="382" t="str">
        <f t="shared" si="60"/>
        <v>0</v>
      </c>
      <c r="AL129" s="229" t="s">
        <v>135</v>
      </c>
      <c r="AM129" s="749">
        <f t="shared" si="31"/>
        <v>0</v>
      </c>
      <c r="AN129" s="749">
        <f t="shared" si="32"/>
        <v>0</v>
      </c>
      <c r="AO129" s="749">
        <f t="shared" si="33"/>
        <v>0</v>
      </c>
      <c r="AP129" s="749">
        <f t="shared" si="34"/>
        <v>0</v>
      </c>
      <c r="AQ129" s="749">
        <f t="shared" si="35"/>
        <v>0</v>
      </c>
      <c r="AR129" s="749">
        <f t="shared" si="36"/>
        <v>0</v>
      </c>
      <c r="AS129" s="749">
        <f t="shared" si="37"/>
        <v>0</v>
      </c>
      <c r="AT129" s="749">
        <f t="shared" si="38"/>
        <v>0</v>
      </c>
      <c r="AU129" s="749">
        <f t="shared" si="39"/>
        <v>0</v>
      </c>
      <c r="AV129" s="749">
        <f t="shared" si="40"/>
        <v>0</v>
      </c>
      <c r="AW129" s="749">
        <f t="shared" si="41"/>
        <v>0</v>
      </c>
      <c r="AX129" s="749">
        <f t="shared" si="42"/>
        <v>0</v>
      </c>
      <c r="AY129" s="749">
        <f t="shared" si="43"/>
        <v>0</v>
      </c>
      <c r="AZ129" s="749">
        <f t="shared" si="44"/>
        <v>0</v>
      </c>
      <c r="BA129" s="749">
        <f t="shared" si="45"/>
        <v>0</v>
      </c>
      <c r="BB129" s="749">
        <f t="shared" si="46"/>
        <v>0</v>
      </c>
      <c r="BC129" s="749">
        <f t="shared" si="47"/>
        <v>0</v>
      </c>
      <c r="BD129" s="749">
        <f t="shared" si="48"/>
        <v>0</v>
      </c>
      <c r="BE129" s="749">
        <f t="shared" si="49"/>
        <v>0</v>
      </c>
      <c r="BF129" s="159">
        <f t="shared" si="57"/>
        <v>0</v>
      </c>
    </row>
    <row r="130" spans="1:58">
      <c r="A130" s="788" t="s">
        <v>217</v>
      </c>
      <c r="B130" s="268" t="str">
        <f t="shared" si="56"/>
        <v>0</v>
      </c>
      <c r="AG130" s="787" t="s">
        <v>289</v>
      </c>
      <c r="AH130" s="749">
        <f t="shared" si="58"/>
        <v>0</v>
      </c>
      <c r="AI130" s="749">
        <f t="shared" si="59"/>
        <v>0</v>
      </c>
      <c r="AJ130" s="382" t="str">
        <f t="shared" si="60"/>
        <v>0</v>
      </c>
      <c r="AL130" s="229" t="s">
        <v>136</v>
      </c>
      <c r="AM130" s="749">
        <f t="shared" si="31"/>
        <v>0</v>
      </c>
      <c r="AN130" s="749">
        <f t="shared" si="32"/>
        <v>0</v>
      </c>
      <c r="AO130" s="749">
        <f t="shared" si="33"/>
        <v>0</v>
      </c>
      <c r="AP130" s="749">
        <f t="shared" si="34"/>
        <v>0</v>
      </c>
      <c r="AQ130" s="749">
        <f t="shared" si="35"/>
        <v>0</v>
      </c>
      <c r="AR130" s="749">
        <f t="shared" si="36"/>
        <v>0</v>
      </c>
      <c r="AS130" s="749">
        <f t="shared" si="37"/>
        <v>0</v>
      </c>
      <c r="AT130" s="749">
        <f t="shared" si="38"/>
        <v>0</v>
      </c>
      <c r="AU130" s="749">
        <f t="shared" si="39"/>
        <v>0</v>
      </c>
      <c r="AV130" s="749">
        <f t="shared" si="40"/>
        <v>0</v>
      </c>
      <c r="AW130" s="749">
        <f t="shared" si="41"/>
        <v>0</v>
      </c>
      <c r="AX130" s="749">
        <f t="shared" si="42"/>
        <v>0</v>
      </c>
      <c r="AY130" s="749">
        <f t="shared" si="43"/>
        <v>0</v>
      </c>
      <c r="AZ130" s="749">
        <f t="shared" si="44"/>
        <v>0</v>
      </c>
      <c r="BA130" s="749">
        <f t="shared" si="45"/>
        <v>0</v>
      </c>
      <c r="BB130" s="749">
        <f t="shared" si="46"/>
        <v>0</v>
      </c>
      <c r="BC130" s="749">
        <f t="shared" si="47"/>
        <v>0</v>
      </c>
      <c r="BD130" s="749">
        <f t="shared" si="48"/>
        <v>0</v>
      </c>
      <c r="BE130" s="749">
        <f t="shared" si="49"/>
        <v>0</v>
      </c>
      <c r="BF130" s="159">
        <f t="shared" si="57"/>
        <v>0</v>
      </c>
    </row>
    <row r="131" spans="1:58">
      <c r="A131" s="789" t="s">
        <v>218</v>
      </c>
      <c r="B131" s="268" t="str">
        <f t="shared" si="56"/>
        <v>0</v>
      </c>
      <c r="AG131" s="787" t="s">
        <v>125</v>
      </c>
      <c r="AH131" s="749">
        <f t="shared" si="58"/>
        <v>0</v>
      </c>
      <c r="AI131" s="749">
        <f t="shared" si="59"/>
        <v>0</v>
      </c>
      <c r="AJ131" s="382" t="str">
        <f t="shared" si="60"/>
        <v>0</v>
      </c>
      <c r="AL131" s="229" t="s">
        <v>146</v>
      </c>
      <c r="AM131" s="749">
        <f t="shared" si="31"/>
        <v>0</v>
      </c>
      <c r="AN131" s="749">
        <f t="shared" si="32"/>
        <v>0</v>
      </c>
      <c r="AO131" s="749">
        <f t="shared" si="33"/>
        <v>0</v>
      </c>
      <c r="AP131" s="749">
        <f t="shared" si="34"/>
        <v>0</v>
      </c>
      <c r="AQ131" s="749">
        <f t="shared" si="35"/>
        <v>0</v>
      </c>
      <c r="AR131" s="749">
        <f t="shared" si="36"/>
        <v>0</v>
      </c>
      <c r="AS131" s="749">
        <f t="shared" si="37"/>
        <v>0</v>
      </c>
      <c r="AT131" s="749">
        <f t="shared" si="38"/>
        <v>0</v>
      </c>
      <c r="AU131" s="749">
        <f t="shared" si="39"/>
        <v>0</v>
      </c>
      <c r="AV131" s="749">
        <f t="shared" si="40"/>
        <v>0</v>
      </c>
      <c r="AW131" s="749">
        <f t="shared" si="41"/>
        <v>0</v>
      </c>
      <c r="AX131" s="749">
        <f t="shared" si="42"/>
        <v>0</v>
      </c>
      <c r="AY131" s="749">
        <f t="shared" si="43"/>
        <v>0</v>
      </c>
      <c r="AZ131" s="749">
        <f t="shared" si="44"/>
        <v>0</v>
      </c>
      <c r="BA131" s="749">
        <f t="shared" si="45"/>
        <v>0</v>
      </c>
      <c r="BB131" s="749">
        <f t="shared" si="46"/>
        <v>0</v>
      </c>
      <c r="BC131" s="749">
        <f t="shared" si="47"/>
        <v>0</v>
      </c>
      <c r="BD131" s="749">
        <f t="shared" si="48"/>
        <v>0</v>
      </c>
      <c r="BE131" s="749">
        <f t="shared" si="49"/>
        <v>0</v>
      </c>
      <c r="BF131" s="159">
        <f t="shared" si="57"/>
        <v>0</v>
      </c>
    </row>
    <row r="132" spans="1:58">
      <c r="A132" s="789" t="s">
        <v>553</v>
      </c>
      <c r="B132" s="268" t="str">
        <f t="shared" si="56"/>
        <v>0</v>
      </c>
      <c r="AG132" s="787" t="s">
        <v>126</v>
      </c>
      <c r="AH132" s="749">
        <f t="shared" si="58"/>
        <v>0</v>
      </c>
      <c r="AI132" s="749">
        <f t="shared" si="59"/>
        <v>0</v>
      </c>
      <c r="AJ132" s="382" t="str">
        <f t="shared" si="60"/>
        <v>0</v>
      </c>
      <c r="AL132" s="229" t="s">
        <v>137</v>
      </c>
      <c r="AM132" s="749">
        <f t="shared" si="31"/>
        <v>0</v>
      </c>
      <c r="AN132" s="749">
        <f t="shared" si="32"/>
        <v>0</v>
      </c>
      <c r="AO132" s="749">
        <f t="shared" si="33"/>
        <v>0</v>
      </c>
      <c r="AP132" s="749">
        <f t="shared" si="34"/>
        <v>0</v>
      </c>
      <c r="AQ132" s="749">
        <f t="shared" si="35"/>
        <v>0</v>
      </c>
      <c r="AR132" s="749">
        <f t="shared" si="36"/>
        <v>0</v>
      </c>
      <c r="AS132" s="749">
        <f t="shared" si="37"/>
        <v>1</v>
      </c>
      <c r="AT132" s="749">
        <f t="shared" si="38"/>
        <v>0</v>
      </c>
      <c r="AU132" s="749">
        <f t="shared" si="39"/>
        <v>0</v>
      </c>
      <c r="AV132" s="749">
        <f t="shared" si="40"/>
        <v>0</v>
      </c>
      <c r="AW132" s="749">
        <f t="shared" si="41"/>
        <v>0</v>
      </c>
      <c r="AX132" s="749">
        <f t="shared" si="42"/>
        <v>1</v>
      </c>
      <c r="AY132" s="749">
        <f t="shared" si="43"/>
        <v>0</v>
      </c>
      <c r="AZ132" s="749">
        <f t="shared" si="44"/>
        <v>0</v>
      </c>
      <c r="BA132" s="749">
        <f t="shared" si="45"/>
        <v>0</v>
      </c>
      <c r="BB132" s="749">
        <f t="shared" si="46"/>
        <v>0</v>
      </c>
      <c r="BC132" s="749">
        <f t="shared" si="47"/>
        <v>0</v>
      </c>
      <c r="BD132" s="749">
        <f t="shared" si="48"/>
        <v>0</v>
      </c>
      <c r="BE132" s="749">
        <f t="shared" si="49"/>
        <v>0</v>
      </c>
      <c r="BF132" s="159">
        <f t="shared" si="57"/>
        <v>2</v>
      </c>
    </row>
    <row r="133" spans="1:58">
      <c r="A133" s="789" t="s">
        <v>221</v>
      </c>
      <c r="B133" s="268" t="str">
        <f t="shared" si="56"/>
        <v>0</v>
      </c>
      <c r="AG133" s="787" t="s">
        <v>127</v>
      </c>
      <c r="AH133" s="749">
        <f t="shared" si="58"/>
        <v>17</v>
      </c>
      <c r="AI133" s="749">
        <f t="shared" si="59"/>
        <v>2</v>
      </c>
      <c r="AJ133" s="382">
        <f t="shared" si="60"/>
        <v>11.764705882352942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8" t="s">
        <v>222</v>
      </c>
      <c r="B134" s="268" t="str">
        <f t="shared" ref="B134:B169" si="61">IFERROR(VLOOKUP(A134,$AG$8:$AJ$182,4,0),"")</f>
        <v>0</v>
      </c>
      <c r="AG134" s="787" t="s">
        <v>312</v>
      </c>
      <c r="AH134" s="749">
        <f t="shared" si="58"/>
        <v>22</v>
      </c>
      <c r="AI134" s="749">
        <f>SUMIF($D$7:$D$84,AG134,$G$7:$G$84)</f>
        <v>2</v>
      </c>
      <c r="AJ134" s="382">
        <f t="shared" si="60"/>
        <v>9.0909090909090917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223</v>
      </c>
      <c r="B135" s="268" t="str">
        <f t="shared" si="61"/>
        <v>0</v>
      </c>
      <c r="AG135" s="787" t="s">
        <v>128</v>
      </c>
      <c r="AH135" s="749">
        <f t="shared" si="58"/>
        <v>0</v>
      </c>
      <c r="AI135" s="749">
        <f t="shared" si="59"/>
        <v>0</v>
      </c>
      <c r="AJ135" s="382" t="str">
        <f t="shared" si="60"/>
        <v>0</v>
      </c>
      <c r="AL135" s="229" t="s">
        <v>138</v>
      </c>
      <c r="AM135" s="749">
        <f t="shared" si="31"/>
        <v>0</v>
      </c>
      <c r="AN135" s="749">
        <f t="shared" si="32"/>
        <v>0</v>
      </c>
      <c r="AO135" s="749">
        <f t="shared" si="33"/>
        <v>0</v>
      </c>
      <c r="AP135" s="749">
        <f t="shared" si="34"/>
        <v>0</v>
      </c>
      <c r="AQ135" s="749">
        <f t="shared" si="35"/>
        <v>0</v>
      </c>
      <c r="AR135" s="749">
        <f t="shared" si="36"/>
        <v>0</v>
      </c>
      <c r="AS135" s="749">
        <f t="shared" si="37"/>
        <v>0</v>
      </c>
      <c r="AT135" s="749">
        <f t="shared" si="38"/>
        <v>0</v>
      </c>
      <c r="AU135" s="749">
        <f t="shared" si="39"/>
        <v>0</v>
      </c>
      <c r="AV135" s="749">
        <f t="shared" si="40"/>
        <v>0</v>
      </c>
      <c r="AW135" s="749">
        <f t="shared" si="41"/>
        <v>0</v>
      </c>
      <c r="AX135" s="749">
        <f t="shared" si="42"/>
        <v>0</v>
      </c>
      <c r="AY135" s="749">
        <f t="shared" si="43"/>
        <v>0</v>
      </c>
      <c r="AZ135" s="749">
        <f t="shared" si="44"/>
        <v>0</v>
      </c>
      <c r="BA135" s="749">
        <f t="shared" si="45"/>
        <v>0</v>
      </c>
      <c r="BB135" s="749">
        <f t="shared" si="46"/>
        <v>0</v>
      </c>
      <c r="BC135" s="749">
        <f t="shared" si="47"/>
        <v>0</v>
      </c>
      <c r="BD135" s="749">
        <f t="shared" si="48"/>
        <v>0</v>
      </c>
      <c r="BE135" s="749">
        <f t="shared" si="49"/>
        <v>0</v>
      </c>
      <c r="BF135" s="159">
        <f t="shared" si="57"/>
        <v>0</v>
      </c>
    </row>
    <row r="136" spans="1:58">
      <c r="A136" s="789" t="s">
        <v>562</v>
      </c>
      <c r="B136" s="268" t="str">
        <f t="shared" si="61"/>
        <v>0</v>
      </c>
      <c r="AG136" s="787" t="s">
        <v>290</v>
      </c>
      <c r="AH136" s="749">
        <f t="shared" si="58"/>
        <v>3</v>
      </c>
      <c r="AI136" s="749">
        <f t="shared" si="59"/>
        <v>0</v>
      </c>
      <c r="AJ136" s="382">
        <f t="shared" si="60"/>
        <v>0</v>
      </c>
      <c r="AL136" s="229" t="s">
        <v>293</v>
      </c>
      <c r="AM136" s="749">
        <f t="shared" si="31"/>
        <v>0</v>
      </c>
      <c r="AN136" s="749">
        <f t="shared" si="32"/>
        <v>0</v>
      </c>
      <c r="AO136" s="749">
        <f t="shared" si="33"/>
        <v>0</v>
      </c>
      <c r="AP136" s="749">
        <f t="shared" si="34"/>
        <v>0</v>
      </c>
      <c r="AQ136" s="749">
        <f t="shared" si="35"/>
        <v>0</v>
      </c>
      <c r="AR136" s="749">
        <f t="shared" si="36"/>
        <v>0</v>
      </c>
      <c r="AS136" s="749">
        <f t="shared" si="37"/>
        <v>0</v>
      </c>
      <c r="AT136" s="749">
        <f t="shared" si="38"/>
        <v>0</v>
      </c>
      <c r="AU136" s="749">
        <f t="shared" si="39"/>
        <v>0</v>
      </c>
      <c r="AV136" s="749">
        <f t="shared" si="40"/>
        <v>0</v>
      </c>
      <c r="AW136" s="749">
        <f t="shared" si="41"/>
        <v>0</v>
      </c>
      <c r="AX136" s="749">
        <f t="shared" si="42"/>
        <v>0</v>
      </c>
      <c r="AY136" s="749">
        <f t="shared" si="43"/>
        <v>0</v>
      </c>
      <c r="AZ136" s="749">
        <f t="shared" si="44"/>
        <v>0</v>
      </c>
      <c r="BA136" s="749">
        <f t="shared" si="45"/>
        <v>0</v>
      </c>
      <c r="BB136" s="749">
        <f t="shared" si="46"/>
        <v>0</v>
      </c>
      <c r="BC136" s="749">
        <f t="shared" si="47"/>
        <v>0</v>
      </c>
      <c r="BD136" s="749">
        <f t="shared" si="48"/>
        <v>0</v>
      </c>
      <c r="BE136" s="749">
        <f t="shared" si="49"/>
        <v>0</v>
      </c>
      <c r="BF136" s="159">
        <f t="shared" si="57"/>
        <v>0</v>
      </c>
    </row>
    <row r="137" spans="1:58">
      <c r="A137" s="789" t="s">
        <v>306</v>
      </c>
      <c r="B137" s="268" t="str">
        <f t="shared" si="61"/>
        <v>0</v>
      </c>
      <c r="AG137" s="787" t="s">
        <v>129</v>
      </c>
      <c r="AH137" s="749">
        <f t="shared" si="58"/>
        <v>0</v>
      </c>
      <c r="AI137" s="749">
        <f t="shared" si="59"/>
        <v>0</v>
      </c>
      <c r="AJ137" s="382" t="str">
        <f t="shared" si="60"/>
        <v>0</v>
      </c>
      <c r="AL137" s="229" t="s">
        <v>139</v>
      </c>
      <c r="AM137" s="749">
        <f t="shared" si="31"/>
        <v>0</v>
      </c>
      <c r="AN137" s="749">
        <f t="shared" si="32"/>
        <v>0</v>
      </c>
      <c r="AO137" s="749">
        <f t="shared" si="33"/>
        <v>0</v>
      </c>
      <c r="AP137" s="749">
        <f t="shared" si="34"/>
        <v>0</v>
      </c>
      <c r="AQ137" s="749">
        <f t="shared" si="35"/>
        <v>0</v>
      </c>
      <c r="AR137" s="749">
        <f t="shared" si="36"/>
        <v>0</v>
      </c>
      <c r="AS137" s="749">
        <f t="shared" si="37"/>
        <v>0</v>
      </c>
      <c r="AT137" s="749">
        <f t="shared" si="38"/>
        <v>0</v>
      </c>
      <c r="AU137" s="749">
        <f t="shared" si="39"/>
        <v>0</v>
      </c>
      <c r="AV137" s="749">
        <f t="shared" si="40"/>
        <v>0</v>
      </c>
      <c r="AW137" s="749">
        <f t="shared" si="41"/>
        <v>0</v>
      </c>
      <c r="AX137" s="749">
        <f t="shared" si="42"/>
        <v>0</v>
      </c>
      <c r="AY137" s="749">
        <f t="shared" si="43"/>
        <v>0</v>
      </c>
      <c r="AZ137" s="749">
        <f t="shared" si="44"/>
        <v>0</v>
      </c>
      <c r="BA137" s="749">
        <f t="shared" si="45"/>
        <v>0</v>
      </c>
      <c r="BB137" s="749">
        <f t="shared" si="46"/>
        <v>0</v>
      </c>
      <c r="BC137" s="749">
        <f t="shared" si="47"/>
        <v>0</v>
      </c>
      <c r="BD137" s="749">
        <f t="shared" si="48"/>
        <v>0</v>
      </c>
      <c r="BE137" s="749">
        <f t="shared" si="49"/>
        <v>0</v>
      </c>
      <c r="BF137" s="159">
        <f t="shared" si="57"/>
        <v>0</v>
      </c>
    </row>
    <row r="138" spans="1:58">
      <c r="A138" s="789" t="s">
        <v>543</v>
      </c>
      <c r="B138" s="268" t="str">
        <f t="shared" si="61"/>
        <v>0</v>
      </c>
      <c r="AG138" s="787" t="s">
        <v>291</v>
      </c>
      <c r="AH138" s="749">
        <f t="shared" si="58"/>
        <v>1</v>
      </c>
      <c r="AI138" s="749">
        <f t="shared" si="59"/>
        <v>0</v>
      </c>
      <c r="AJ138" s="382">
        <f t="shared" si="60"/>
        <v>0</v>
      </c>
      <c r="AL138" s="229" t="s">
        <v>140</v>
      </c>
      <c r="AM138" s="749">
        <f t="shared" si="31"/>
        <v>0</v>
      </c>
      <c r="AN138" s="749">
        <f t="shared" si="32"/>
        <v>0</v>
      </c>
      <c r="AO138" s="749">
        <f t="shared" si="33"/>
        <v>0</v>
      </c>
      <c r="AP138" s="749">
        <f t="shared" si="34"/>
        <v>0</v>
      </c>
      <c r="AQ138" s="749">
        <f t="shared" si="35"/>
        <v>0</v>
      </c>
      <c r="AR138" s="749">
        <f t="shared" si="36"/>
        <v>0</v>
      </c>
      <c r="AS138" s="749">
        <f t="shared" si="37"/>
        <v>0</v>
      </c>
      <c r="AT138" s="749">
        <f t="shared" si="38"/>
        <v>0</v>
      </c>
      <c r="AU138" s="749">
        <f t="shared" si="39"/>
        <v>0</v>
      </c>
      <c r="AV138" s="749">
        <f t="shared" si="40"/>
        <v>0</v>
      </c>
      <c r="AW138" s="749">
        <f t="shared" si="41"/>
        <v>0</v>
      </c>
      <c r="AX138" s="749">
        <f t="shared" si="42"/>
        <v>0</v>
      </c>
      <c r="AY138" s="749">
        <f t="shared" si="43"/>
        <v>0</v>
      </c>
      <c r="AZ138" s="749">
        <f t="shared" si="44"/>
        <v>0</v>
      </c>
      <c r="BA138" s="749">
        <f t="shared" si="45"/>
        <v>0</v>
      </c>
      <c r="BB138" s="749">
        <f t="shared" si="46"/>
        <v>0</v>
      </c>
      <c r="BC138" s="749">
        <f t="shared" si="47"/>
        <v>0</v>
      </c>
      <c r="BD138" s="749">
        <f t="shared" si="48"/>
        <v>0</v>
      </c>
      <c r="BE138" s="749">
        <f t="shared" si="49"/>
        <v>0</v>
      </c>
      <c r="BF138" s="159">
        <f t="shared" si="57"/>
        <v>0</v>
      </c>
    </row>
    <row r="139" spans="1:58">
      <c r="A139" s="789" t="s">
        <v>318</v>
      </c>
      <c r="B139" s="268" t="str">
        <f t="shared" si="61"/>
        <v>0</v>
      </c>
      <c r="AG139" s="787" t="s">
        <v>130</v>
      </c>
      <c r="AH139" s="749">
        <f t="shared" si="58"/>
        <v>9</v>
      </c>
      <c r="AI139" s="749">
        <f t="shared" si="59"/>
        <v>0</v>
      </c>
      <c r="AJ139" s="382">
        <f t="shared" si="60"/>
        <v>0</v>
      </c>
      <c r="AL139" s="229" t="s">
        <v>141</v>
      </c>
      <c r="AM139" s="749">
        <f t="shared" si="31"/>
        <v>0</v>
      </c>
      <c r="AN139" s="749">
        <f t="shared" si="32"/>
        <v>0</v>
      </c>
      <c r="AO139" s="749">
        <f t="shared" si="33"/>
        <v>0</v>
      </c>
      <c r="AP139" s="749">
        <f t="shared" si="34"/>
        <v>0</v>
      </c>
      <c r="AQ139" s="749">
        <f t="shared" si="35"/>
        <v>0</v>
      </c>
      <c r="AR139" s="749">
        <f t="shared" si="36"/>
        <v>0</v>
      </c>
      <c r="AS139" s="749">
        <f t="shared" si="37"/>
        <v>0</v>
      </c>
      <c r="AT139" s="749">
        <f t="shared" si="38"/>
        <v>0</v>
      </c>
      <c r="AU139" s="749">
        <f t="shared" si="39"/>
        <v>0</v>
      </c>
      <c r="AV139" s="749">
        <f t="shared" si="40"/>
        <v>0</v>
      </c>
      <c r="AW139" s="749">
        <f t="shared" si="41"/>
        <v>0</v>
      </c>
      <c r="AX139" s="749">
        <f t="shared" si="42"/>
        <v>0</v>
      </c>
      <c r="AY139" s="749">
        <f t="shared" si="43"/>
        <v>0</v>
      </c>
      <c r="AZ139" s="749">
        <f t="shared" si="44"/>
        <v>0</v>
      </c>
      <c r="BA139" s="749">
        <f t="shared" si="45"/>
        <v>0</v>
      </c>
      <c r="BB139" s="749">
        <f t="shared" si="46"/>
        <v>0</v>
      </c>
      <c r="BC139" s="749">
        <f t="shared" si="47"/>
        <v>0</v>
      </c>
      <c r="BD139" s="749">
        <f t="shared" si="48"/>
        <v>0</v>
      </c>
      <c r="BE139" s="749">
        <f t="shared" si="49"/>
        <v>0</v>
      </c>
      <c r="BF139" s="159">
        <f t="shared" si="57"/>
        <v>0</v>
      </c>
    </row>
    <row r="140" spans="1:58">
      <c r="A140" s="789" t="s">
        <v>319</v>
      </c>
      <c r="B140" s="268" t="str">
        <f t="shared" si="61"/>
        <v>0</v>
      </c>
      <c r="AG140" s="787" t="s">
        <v>131</v>
      </c>
      <c r="AH140" s="749">
        <f t="shared" si="58"/>
        <v>0</v>
      </c>
      <c r="AI140" s="749">
        <f t="shared" si="59"/>
        <v>0</v>
      </c>
      <c r="AJ140" s="382" t="str">
        <f t="shared" si="60"/>
        <v>0</v>
      </c>
      <c r="AL140" s="229" t="s">
        <v>142</v>
      </c>
      <c r="AM140" s="749">
        <f t="shared" si="31"/>
        <v>0</v>
      </c>
      <c r="AN140" s="749">
        <f t="shared" si="32"/>
        <v>0</v>
      </c>
      <c r="AO140" s="749">
        <f t="shared" si="33"/>
        <v>0</v>
      </c>
      <c r="AP140" s="749">
        <f t="shared" si="34"/>
        <v>0</v>
      </c>
      <c r="AQ140" s="749">
        <f t="shared" si="35"/>
        <v>0</v>
      </c>
      <c r="AR140" s="749">
        <f t="shared" si="36"/>
        <v>0</v>
      </c>
      <c r="AS140" s="749">
        <f t="shared" si="37"/>
        <v>0</v>
      </c>
      <c r="AT140" s="749">
        <f t="shared" si="38"/>
        <v>0</v>
      </c>
      <c r="AU140" s="749">
        <f t="shared" si="39"/>
        <v>0</v>
      </c>
      <c r="AV140" s="749">
        <f t="shared" si="40"/>
        <v>0</v>
      </c>
      <c r="AW140" s="749">
        <f t="shared" si="41"/>
        <v>0</v>
      </c>
      <c r="AX140" s="749">
        <f t="shared" si="42"/>
        <v>0</v>
      </c>
      <c r="AY140" s="749">
        <f t="shared" si="43"/>
        <v>0</v>
      </c>
      <c r="AZ140" s="749">
        <f t="shared" si="44"/>
        <v>0</v>
      </c>
      <c r="BA140" s="749">
        <f t="shared" si="45"/>
        <v>0</v>
      </c>
      <c r="BB140" s="749">
        <f t="shared" si="46"/>
        <v>0</v>
      </c>
      <c r="BC140" s="749">
        <f t="shared" si="47"/>
        <v>0</v>
      </c>
      <c r="BD140" s="749">
        <f t="shared" si="48"/>
        <v>0</v>
      </c>
      <c r="BE140" s="749">
        <f t="shared" si="49"/>
        <v>0</v>
      </c>
      <c r="BF140" s="159">
        <f t="shared" si="57"/>
        <v>0</v>
      </c>
    </row>
    <row r="141" spans="1:58">
      <c r="A141" s="789" t="s">
        <v>320</v>
      </c>
      <c r="B141" s="268" t="str">
        <f t="shared" si="61"/>
        <v>0</v>
      </c>
      <c r="AG141" s="787" t="s">
        <v>132</v>
      </c>
      <c r="AH141" s="749">
        <f t="shared" si="58"/>
        <v>3</v>
      </c>
      <c r="AI141" s="749">
        <f t="shared" si="59"/>
        <v>0</v>
      </c>
      <c r="AJ141" s="382">
        <f t="shared" si="60"/>
        <v>0</v>
      </c>
      <c r="AL141" s="229" t="s">
        <v>143</v>
      </c>
      <c r="AM141" s="749">
        <f t="shared" si="31"/>
        <v>0</v>
      </c>
      <c r="AN141" s="749">
        <f t="shared" si="32"/>
        <v>0</v>
      </c>
      <c r="AO141" s="749">
        <f t="shared" si="33"/>
        <v>0</v>
      </c>
      <c r="AP141" s="749">
        <f t="shared" si="34"/>
        <v>0</v>
      </c>
      <c r="AQ141" s="749">
        <f t="shared" si="35"/>
        <v>0</v>
      </c>
      <c r="AR141" s="749">
        <f t="shared" si="36"/>
        <v>0</v>
      </c>
      <c r="AS141" s="749">
        <f t="shared" si="37"/>
        <v>0</v>
      </c>
      <c r="AT141" s="749">
        <f t="shared" si="38"/>
        <v>0</v>
      </c>
      <c r="AU141" s="749">
        <f t="shared" si="39"/>
        <v>0</v>
      </c>
      <c r="AV141" s="749">
        <f t="shared" si="40"/>
        <v>0</v>
      </c>
      <c r="AW141" s="749">
        <f t="shared" si="41"/>
        <v>0</v>
      </c>
      <c r="AX141" s="749">
        <f t="shared" si="42"/>
        <v>0</v>
      </c>
      <c r="AY141" s="749">
        <f t="shared" si="43"/>
        <v>0</v>
      </c>
      <c r="AZ141" s="749">
        <f t="shared" si="44"/>
        <v>0</v>
      </c>
      <c r="BA141" s="749">
        <f t="shared" si="45"/>
        <v>0</v>
      </c>
      <c r="BB141" s="749">
        <f t="shared" si="46"/>
        <v>0</v>
      </c>
      <c r="BC141" s="749">
        <f t="shared" si="47"/>
        <v>0</v>
      </c>
      <c r="BD141" s="749">
        <f t="shared" si="48"/>
        <v>0</v>
      </c>
      <c r="BE141" s="749">
        <f t="shared" si="49"/>
        <v>0</v>
      </c>
      <c r="BF141" s="159">
        <f t="shared" si="57"/>
        <v>0</v>
      </c>
    </row>
    <row r="142" spans="1:58">
      <c r="A142" s="789" t="s">
        <v>321</v>
      </c>
      <c r="B142" s="268" t="str">
        <f t="shared" si="61"/>
        <v>0</v>
      </c>
      <c r="AG142" s="787" t="s">
        <v>313</v>
      </c>
      <c r="AH142" s="749">
        <f t="shared" si="58"/>
        <v>0</v>
      </c>
      <c r="AI142" s="749">
        <f t="shared" si="59"/>
        <v>0</v>
      </c>
      <c r="AJ142" s="382" t="str">
        <f t="shared" si="60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278</v>
      </c>
      <c r="B143" s="268" t="str">
        <f t="shared" si="61"/>
        <v>0</v>
      </c>
      <c r="AG143" s="787" t="s">
        <v>133</v>
      </c>
      <c r="AH143" s="749">
        <f t="shared" si="58"/>
        <v>0</v>
      </c>
      <c r="AI143" s="749">
        <f t="shared" si="59"/>
        <v>0</v>
      </c>
      <c r="AJ143" s="382" t="str">
        <f t="shared" si="60"/>
        <v>0</v>
      </c>
      <c r="AL143" s="229" t="s">
        <v>147</v>
      </c>
      <c r="AM143" s="749">
        <f t="shared" si="31"/>
        <v>0</v>
      </c>
      <c r="AN143" s="749">
        <f t="shared" si="32"/>
        <v>0</v>
      </c>
      <c r="AO143" s="749">
        <f t="shared" si="33"/>
        <v>0</v>
      </c>
      <c r="AP143" s="749">
        <f t="shared" si="34"/>
        <v>0</v>
      </c>
      <c r="AQ143" s="749">
        <f t="shared" si="35"/>
        <v>0</v>
      </c>
      <c r="AR143" s="749">
        <f t="shared" si="36"/>
        <v>0</v>
      </c>
      <c r="AS143" s="749">
        <f t="shared" si="37"/>
        <v>0</v>
      </c>
      <c r="AT143" s="749">
        <f t="shared" si="38"/>
        <v>0</v>
      </c>
      <c r="AU143" s="749">
        <f t="shared" si="39"/>
        <v>0</v>
      </c>
      <c r="AV143" s="749">
        <f t="shared" si="40"/>
        <v>0</v>
      </c>
      <c r="AW143" s="749">
        <f t="shared" si="41"/>
        <v>0</v>
      </c>
      <c r="AX143" s="749">
        <f t="shared" si="42"/>
        <v>0</v>
      </c>
      <c r="AY143" s="749">
        <f t="shared" si="43"/>
        <v>0</v>
      </c>
      <c r="AZ143" s="749">
        <f t="shared" si="44"/>
        <v>0</v>
      </c>
      <c r="BA143" s="749">
        <f t="shared" si="45"/>
        <v>0</v>
      </c>
      <c r="BB143" s="749">
        <f t="shared" si="46"/>
        <v>0</v>
      </c>
      <c r="BC143" s="749">
        <f t="shared" si="47"/>
        <v>0</v>
      </c>
      <c r="BD143" s="749">
        <f t="shared" si="48"/>
        <v>0</v>
      </c>
      <c r="BE143" s="749">
        <f t="shared" si="49"/>
        <v>0</v>
      </c>
      <c r="BF143" s="159">
        <f t="shared" si="57"/>
        <v>0</v>
      </c>
    </row>
    <row r="144" spans="1:58">
      <c r="A144" s="407" t="s">
        <v>280</v>
      </c>
      <c r="B144" s="268" t="str">
        <f t="shared" si="61"/>
        <v>0</v>
      </c>
      <c r="AG144" s="787" t="s">
        <v>292</v>
      </c>
      <c r="AH144" s="749">
        <f t="shared" si="58"/>
        <v>0</v>
      </c>
      <c r="AI144" s="749">
        <f t="shared" si="59"/>
        <v>0</v>
      </c>
      <c r="AJ144" s="382" t="str">
        <f t="shared" si="60"/>
        <v>0</v>
      </c>
      <c r="AL144" s="229" t="s">
        <v>144</v>
      </c>
      <c r="AM144" s="749">
        <f t="shared" si="31"/>
        <v>0</v>
      </c>
      <c r="AN144" s="749">
        <f t="shared" si="32"/>
        <v>0</v>
      </c>
      <c r="AO144" s="749">
        <f t="shared" si="33"/>
        <v>0</v>
      </c>
      <c r="AP144" s="749">
        <f t="shared" si="34"/>
        <v>0</v>
      </c>
      <c r="AQ144" s="749">
        <f t="shared" si="35"/>
        <v>0</v>
      </c>
      <c r="AR144" s="749">
        <f t="shared" si="36"/>
        <v>0</v>
      </c>
      <c r="AS144" s="749">
        <f t="shared" si="37"/>
        <v>0</v>
      </c>
      <c r="AT144" s="749">
        <f t="shared" si="38"/>
        <v>0</v>
      </c>
      <c r="AU144" s="749">
        <f t="shared" si="39"/>
        <v>0</v>
      </c>
      <c r="AV144" s="749">
        <f t="shared" si="40"/>
        <v>0</v>
      </c>
      <c r="AW144" s="749">
        <f t="shared" si="41"/>
        <v>0</v>
      </c>
      <c r="AX144" s="749">
        <f t="shared" si="42"/>
        <v>0</v>
      </c>
      <c r="AY144" s="749">
        <f t="shared" si="43"/>
        <v>0</v>
      </c>
      <c r="AZ144" s="749">
        <f t="shared" si="44"/>
        <v>0</v>
      </c>
      <c r="BA144" s="749">
        <f t="shared" si="45"/>
        <v>0</v>
      </c>
      <c r="BB144" s="749">
        <f t="shared" si="46"/>
        <v>0</v>
      </c>
      <c r="BC144" s="749">
        <f t="shared" si="47"/>
        <v>0</v>
      </c>
      <c r="BD144" s="749">
        <f t="shared" si="48"/>
        <v>0</v>
      </c>
      <c r="BE144" s="749">
        <f t="shared" si="49"/>
        <v>0</v>
      </c>
      <c r="BF144" s="159">
        <f t="shared" si="57"/>
        <v>0</v>
      </c>
    </row>
    <row r="145" spans="1:58">
      <c r="A145" s="407" t="s">
        <v>855</v>
      </c>
      <c r="B145" s="268" t="str">
        <f t="shared" si="61"/>
        <v>0</v>
      </c>
      <c r="AG145" s="787" t="s">
        <v>134</v>
      </c>
      <c r="AH145" s="749">
        <f t="shared" si="58"/>
        <v>0</v>
      </c>
      <c r="AI145" s="749">
        <f t="shared" si="59"/>
        <v>0</v>
      </c>
      <c r="AJ145" s="382" t="str">
        <f t="shared" si="60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281</v>
      </c>
      <c r="B146" s="268" t="str">
        <f t="shared" si="61"/>
        <v>0</v>
      </c>
      <c r="AG146" s="787" t="s">
        <v>135</v>
      </c>
      <c r="AH146" s="749">
        <f t="shared" si="58"/>
        <v>0</v>
      </c>
      <c r="AI146" s="749">
        <f t="shared" si="59"/>
        <v>0</v>
      </c>
      <c r="AJ146" s="382" t="str">
        <f t="shared" si="60"/>
        <v>0</v>
      </c>
      <c r="AL146" s="229" t="s">
        <v>148</v>
      </c>
      <c r="AM146" s="749">
        <f t="shared" si="31"/>
        <v>0</v>
      </c>
      <c r="AN146" s="749">
        <f t="shared" si="32"/>
        <v>0</v>
      </c>
      <c r="AO146" s="749">
        <f t="shared" si="33"/>
        <v>0</v>
      </c>
      <c r="AP146" s="749">
        <f t="shared" si="34"/>
        <v>0</v>
      </c>
      <c r="AQ146" s="749">
        <f t="shared" si="35"/>
        <v>0</v>
      </c>
      <c r="AR146" s="749">
        <f t="shared" si="36"/>
        <v>0</v>
      </c>
      <c r="AS146" s="749">
        <f t="shared" si="37"/>
        <v>0</v>
      </c>
      <c r="AT146" s="749">
        <f t="shared" si="38"/>
        <v>0</v>
      </c>
      <c r="AU146" s="749">
        <f t="shared" si="39"/>
        <v>0</v>
      </c>
      <c r="AV146" s="749">
        <f t="shared" si="40"/>
        <v>0</v>
      </c>
      <c r="AW146" s="749">
        <f t="shared" si="41"/>
        <v>0</v>
      </c>
      <c r="AX146" s="749">
        <f t="shared" si="42"/>
        <v>0</v>
      </c>
      <c r="AY146" s="749">
        <f t="shared" si="43"/>
        <v>0</v>
      </c>
      <c r="AZ146" s="749">
        <f t="shared" si="44"/>
        <v>0</v>
      </c>
      <c r="BA146" s="749">
        <f t="shared" si="45"/>
        <v>0</v>
      </c>
      <c r="BB146" s="749">
        <f t="shared" si="46"/>
        <v>0</v>
      </c>
      <c r="BC146" s="749">
        <f t="shared" si="47"/>
        <v>0</v>
      </c>
      <c r="BD146" s="749">
        <f t="shared" si="48"/>
        <v>0</v>
      </c>
      <c r="BE146" s="749">
        <f t="shared" si="49"/>
        <v>0</v>
      </c>
      <c r="BF146" s="159">
        <f t="shared" si="57"/>
        <v>0</v>
      </c>
    </row>
    <row r="147" spans="1:58">
      <c r="A147" s="407" t="s">
        <v>283</v>
      </c>
      <c r="B147" s="268" t="str">
        <f t="shared" si="61"/>
        <v>0</v>
      </c>
      <c r="AG147" s="787" t="s">
        <v>136</v>
      </c>
      <c r="AH147" s="749">
        <f t="shared" si="58"/>
        <v>0</v>
      </c>
      <c r="AI147" s="749">
        <f t="shared" si="59"/>
        <v>0</v>
      </c>
      <c r="AJ147" s="382" t="str">
        <f t="shared" si="60"/>
        <v>0</v>
      </c>
      <c r="AL147" s="229" t="s">
        <v>145</v>
      </c>
      <c r="AM147" s="749">
        <f t="shared" si="31"/>
        <v>0</v>
      </c>
      <c r="AN147" s="749">
        <f t="shared" si="32"/>
        <v>0</v>
      </c>
      <c r="AO147" s="749">
        <f t="shared" si="33"/>
        <v>0</v>
      </c>
      <c r="AP147" s="749">
        <f t="shared" si="34"/>
        <v>0</v>
      </c>
      <c r="AQ147" s="749">
        <f t="shared" si="35"/>
        <v>0</v>
      </c>
      <c r="AR147" s="749">
        <f t="shared" si="36"/>
        <v>0</v>
      </c>
      <c r="AS147" s="749">
        <f t="shared" si="37"/>
        <v>0</v>
      </c>
      <c r="AT147" s="749">
        <f t="shared" si="38"/>
        <v>0</v>
      </c>
      <c r="AU147" s="749">
        <f t="shared" si="39"/>
        <v>0</v>
      </c>
      <c r="AV147" s="749">
        <f t="shared" si="40"/>
        <v>0</v>
      </c>
      <c r="AW147" s="749">
        <f t="shared" si="41"/>
        <v>0</v>
      </c>
      <c r="AX147" s="749">
        <f t="shared" si="42"/>
        <v>0</v>
      </c>
      <c r="AY147" s="749">
        <f t="shared" si="43"/>
        <v>0</v>
      </c>
      <c r="AZ147" s="749">
        <f t="shared" si="44"/>
        <v>0</v>
      </c>
      <c r="BA147" s="749">
        <f t="shared" si="45"/>
        <v>0</v>
      </c>
      <c r="BB147" s="749">
        <f t="shared" si="46"/>
        <v>0</v>
      </c>
      <c r="BC147" s="749">
        <f t="shared" si="47"/>
        <v>0</v>
      </c>
      <c r="BD147" s="749">
        <f t="shared" si="48"/>
        <v>0</v>
      </c>
      <c r="BE147" s="749">
        <f t="shared" si="49"/>
        <v>0</v>
      </c>
      <c r="BF147" s="159">
        <f t="shared" si="57"/>
        <v>0</v>
      </c>
    </row>
    <row r="148" spans="1:58">
      <c r="A148" s="407" t="s">
        <v>284</v>
      </c>
      <c r="B148" s="268" t="str">
        <f t="shared" si="61"/>
        <v>0</v>
      </c>
      <c r="AG148" s="787" t="s">
        <v>146</v>
      </c>
      <c r="AH148" s="749">
        <f t="shared" si="58"/>
        <v>0</v>
      </c>
      <c r="AI148" s="749">
        <f t="shared" si="59"/>
        <v>0</v>
      </c>
      <c r="AJ148" s="382" t="str">
        <f t="shared" si="60"/>
        <v>0</v>
      </c>
      <c r="AL148" s="220" t="s">
        <v>294</v>
      </c>
      <c r="AM148" s="749">
        <f t="shared" si="31"/>
        <v>0</v>
      </c>
      <c r="AN148" s="749">
        <f t="shared" si="32"/>
        <v>0</v>
      </c>
      <c r="AO148" s="749">
        <f t="shared" si="33"/>
        <v>0</v>
      </c>
      <c r="AP148" s="749">
        <f t="shared" si="34"/>
        <v>0</v>
      </c>
      <c r="AQ148" s="749">
        <f t="shared" si="35"/>
        <v>0</v>
      </c>
      <c r="AR148" s="749">
        <f t="shared" si="36"/>
        <v>0</v>
      </c>
      <c r="AS148" s="749">
        <f t="shared" si="37"/>
        <v>0</v>
      </c>
      <c r="AT148" s="749">
        <f t="shared" si="38"/>
        <v>0</v>
      </c>
      <c r="AU148" s="749">
        <f t="shared" si="39"/>
        <v>0</v>
      </c>
      <c r="AV148" s="749">
        <f t="shared" si="40"/>
        <v>0</v>
      </c>
      <c r="AW148" s="749">
        <f t="shared" si="41"/>
        <v>0</v>
      </c>
      <c r="AX148" s="749">
        <f t="shared" si="42"/>
        <v>0</v>
      </c>
      <c r="AY148" s="749">
        <f t="shared" si="43"/>
        <v>0</v>
      </c>
      <c r="AZ148" s="749">
        <f t="shared" si="44"/>
        <v>0</v>
      </c>
      <c r="BA148" s="749">
        <f t="shared" si="45"/>
        <v>0</v>
      </c>
      <c r="BB148" s="749">
        <f t="shared" si="46"/>
        <v>0</v>
      </c>
      <c r="BC148" s="749">
        <f t="shared" si="47"/>
        <v>0</v>
      </c>
      <c r="BD148" s="749">
        <f t="shared" si="48"/>
        <v>0</v>
      </c>
      <c r="BE148" s="749">
        <f t="shared" si="49"/>
        <v>0</v>
      </c>
      <c r="BF148" s="159">
        <f t="shared" si="57"/>
        <v>0</v>
      </c>
    </row>
    <row r="149" spans="1:58">
      <c r="A149" s="407" t="s">
        <v>285</v>
      </c>
      <c r="B149" s="268" t="str">
        <f t="shared" si="61"/>
        <v>0</v>
      </c>
      <c r="AG149" s="787" t="s">
        <v>137</v>
      </c>
      <c r="AH149" s="749">
        <f t="shared" si="58"/>
        <v>6</v>
      </c>
      <c r="AI149" s="749">
        <f t="shared" si="59"/>
        <v>2</v>
      </c>
      <c r="AJ149" s="382">
        <f t="shared" si="60"/>
        <v>33.333333333333336</v>
      </c>
      <c r="AL149" s="220" t="s">
        <v>295</v>
      </c>
      <c r="AM149" s="749">
        <f t="shared" si="31"/>
        <v>0</v>
      </c>
      <c r="AN149" s="749">
        <f t="shared" si="32"/>
        <v>0</v>
      </c>
      <c r="AO149" s="749">
        <f t="shared" si="33"/>
        <v>0</v>
      </c>
      <c r="AP149" s="749">
        <f t="shared" si="34"/>
        <v>0</v>
      </c>
      <c r="AQ149" s="749">
        <f t="shared" si="35"/>
        <v>0</v>
      </c>
      <c r="AR149" s="749">
        <f t="shared" si="36"/>
        <v>0</v>
      </c>
      <c r="AS149" s="749">
        <f t="shared" si="37"/>
        <v>0</v>
      </c>
      <c r="AT149" s="749">
        <f t="shared" si="38"/>
        <v>0</v>
      </c>
      <c r="AU149" s="749">
        <f t="shared" si="39"/>
        <v>0</v>
      </c>
      <c r="AV149" s="749">
        <f t="shared" si="40"/>
        <v>0</v>
      </c>
      <c r="AW149" s="749">
        <f t="shared" si="41"/>
        <v>0</v>
      </c>
      <c r="AX149" s="749">
        <f t="shared" si="42"/>
        <v>0</v>
      </c>
      <c r="AY149" s="749">
        <f t="shared" si="43"/>
        <v>0</v>
      </c>
      <c r="AZ149" s="749">
        <f t="shared" si="44"/>
        <v>0</v>
      </c>
      <c r="BA149" s="749">
        <f t="shared" si="45"/>
        <v>0</v>
      </c>
      <c r="BB149" s="749">
        <f t="shared" si="46"/>
        <v>0</v>
      </c>
      <c r="BC149" s="749">
        <f t="shared" si="47"/>
        <v>0</v>
      </c>
      <c r="BD149" s="749">
        <f t="shared" si="48"/>
        <v>0</v>
      </c>
      <c r="BE149" s="749">
        <f t="shared" si="49"/>
        <v>0</v>
      </c>
      <c r="BF149" s="159">
        <f t="shared" si="57"/>
        <v>0</v>
      </c>
    </row>
    <row r="150" spans="1:58">
      <c r="A150" s="407" t="s">
        <v>854</v>
      </c>
      <c r="B150" s="268" t="str">
        <f t="shared" si="61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1"/>
        <v>0</v>
      </c>
      <c r="AN150" s="749">
        <f t="shared" si="32"/>
        <v>0</v>
      </c>
      <c r="AO150" s="749">
        <f t="shared" si="33"/>
        <v>0</v>
      </c>
      <c r="AP150" s="749">
        <f t="shared" si="34"/>
        <v>0</v>
      </c>
      <c r="AQ150" s="749">
        <f t="shared" si="35"/>
        <v>0</v>
      </c>
      <c r="AR150" s="749">
        <f t="shared" si="36"/>
        <v>0</v>
      </c>
      <c r="AS150" s="749">
        <f t="shared" si="37"/>
        <v>0</v>
      </c>
      <c r="AT150" s="749">
        <f t="shared" si="38"/>
        <v>0</v>
      </c>
      <c r="AU150" s="749">
        <f t="shared" si="39"/>
        <v>0</v>
      </c>
      <c r="AV150" s="749">
        <f t="shared" si="40"/>
        <v>0</v>
      </c>
      <c r="AW150" s="749">
        <f t="shared" si="41"/>
        <v>0</v>
      </c>
      <c r="AX150" s="749">
        <f t="shared" si="42"/>
        <v>0</v>
      </c>
      <c r="AY150" s="749">
        <f t="shared" si="43"/>
        <v>0</v>
      </c>
      <c r="AZ150" s="749">
        <f t="shared" si="44"/>
        <v>0</v>
      </c>
      <c r="BA150" s="749">
        <f t="shared" si="45"/>
        <v>0</v>
      </c>
      <c r="BB150" s="749">
        <f t="shared" si="46"/>
        <v>0</v>
      </c>
      <c r="BC150" s="749">
        <f t="shared" si="47"/>
        <v>0</v>
      </c>
      <c r="BD150" s="749">
        <f t="shared" si="48"/>
        <v>0</v>
      </c>
      <c r="BE150" s="749">
        <f t="shared" si="49"/>
        <v>0</v>
      </c>
      <c r="BF150" s="159">
        <f t="shared" si="57"/>
        <v>0</v>
      </c>
    </row>
    <row r="151" spans="1:58">
      <c r="A151" s="407" t="s">
        <v>576</v>
      </c>
      <c r="B151" s="268" t="str">
        <f t="shared" si="61"/>
        <v>0</v>
      </c>
      <c r="AG151" s="787" t="s">
        <v>314</v>
      </c>
      <c r="AH151" s="749">
        <f t="shared" si="58"/>
        <v>0</v>
      </c>
      <c r="AI151" s="749">
        <f t="shared" si="59"/>
        <v>0</v>
      </c>
      <c r="AJ151" s="382" t="str">
        <f t="shared" si="60"/>
        <v>0</v>
      </c>
      <c r="AL151" s="244" t="s">
        <v>297</v>
      </c>
      <c r="AM151" s="749">
        <f t="shared" si="31"/>
        <v>0</v>
      </c>
      <c r="AN151" s="749">
        <f t="shared" si="32"/>
        <v>0</v>
      </c>
      <c r="AO151" s="749">
        <f t="shared" si="33"/>
        <v>0</v>
      </c>
      <c r="AP151" s="749">
        <f t="shared" si="34"/>
        <v>0</v>
      </c>
      <c r="AQ151" s="749">
        <f t="shared" si="35"/>
        <v>0</v>
      </c>
      <c r="AR151" s="749">
        <f t="shared" si="36"/>
        <v>0</v>
      </c>
      <c r="AS151" s="749">
        <f t="shared" si="37"/>
        <v>0</v>
      </c>
      <c r="AT151" s="749">
        <f t="shared" si="38"/>
        <v>0</v>
      </c>
      <c r="AU151" s="749">
        <f t="shared" si="39"/>
        <v>0</v>
      </c>
      <c r="AV151" s="749">
        <f t="shared" si="40"/>
        <v>0</v>
      </c>
      <c r="AW151" s="749">
        <f t="shared" si="41"/>
        <v>0</v>
      </c>
      <c r="AX151" s="749">
        <f t="shared" si="42"/>
        <v>0</v>
      </c>
      <c r="AY151" s="749">
        <f t="shared" si="43"/>
        <v>0</v>
      </c>
      <c r="AZ151" s="749">
        <f t="shared" si="44"/>
        <v>0</v>
      </c>
      <c r="BA151" s="749">
        <f t="shared" si="45"/>
        <v>0</v>
      </c>
      <c r="BB151" s="749">
        <f t="shared" si="46"/>
        <v>0</v>
      </c>
      <c r="BC151" s="749">
        <f t="shared" si="47"/>
        <v>0</v>
      </c>
      <c r="BD151" s="749">
        <f t="shared" si="48"/>
        <v>0</v>
      </c>
      <c r="BE151" s="749">
        <f t="shared" si="49"/>
        <v>0</v>
      </c>
      <c r="BF151" s="159">
        <f>SUM(AM151:BE151)</f>
        <v>0</v>
      </c>
    </row>
    <row r="152" spans="1:58">
      <c r="A152" s="407" t="s">
        <v>579</v>
      </c>
      <c r="B152" s="268" t="str">
        <f t="shared" si="61"/>
        <v>0</v>
      </c>
      <c r="AG152" s="787" t="s">
        <v>138</v>
      </c>
      <c r="AH152" s="749">
        <f t="shared" si="58"/>
        <v>0</v>
      </c>
      <c r="AI152" s="749">
        <f t="shared" si="59"/>
        <v>0</v>
      </c>
      <c r="AJ152" s="382" t="str">
        <f t="shared" si="60"/>
        <v>0</v>
      </c>
      <c r="AL152" s="244" t="s">
        <v>298</v>
      </c>
      <c r="AM152" s="749">
        <f t="shared" si="31"/>
        <v>0</v>
      </c>
      <c r="AN152" s="749">
        <f t="shared" si="32"/>
        <v>0</v>
      </c>
      <c r="AO152" s="749">
        <f t="shared" si="33"/>
        <v>0</v>
      </c>
      <c r="AP152" s="749">
        <f t="shared" si="34"/>
        <v>0</v>
      </c>
      <c r="AQ152" s="749">
        <f t="shared" si="35"/>
        <v>0</v>
      </c>
      <c r="AR152" s="749">
        <f t="shared" si="36"/>
        <v>0</v>
      </c>
      <c r="AS152" s="749">
        <f t="shared" si="37"/>
        <v>0</v>
      </c>
      <c r="AT152" s="749">
        <f t="shared" si="38"/>
        <v>0</v>
      </c>
      <c r="AU152" s="749">
        <f t="shared" si="39"/>
        <v>0</v>
      </c>
      <c r="AV152" s="749">
        <f t="shared" si="40"/>
        <v>0</v>
      </c>
      <c r="AW152" s="749">
        <f t="shared" si="41"/>
        <v>0</v>
      </c>
      <c r="AX152" s="749">
        <f t="shared" si="42"/>
        <v>0</v>
      </c>
      <c r="AY152" s="749">
        <f t="shared" si="43"/>
        <v>0</v>
      </c>
      <c r="AZ152" s="749">
        <f t="shared" si="44"/>
        <v>0</v>
      </c>
      <c r="BA152" s="749">
        <f t="shared" si="45"/>
        <v>0</v>
      </c>
      <c r="BB152" s="749">
        <f t="shared" si="46"/>
        <v>0</v>
      </c>
      <c r="BC152" s="749">
        <f t="shared" si="47"/>
        <v>0</v>
      </c>
      <c r="BD152" s="749">
        <f t="shared" si="48"/>
        <v>0</v>
      </c>
      <c r="BE152" s="749">
        <f t="shared" si="49"/>
        <v>0</v>
      </c>
      <c r="BF152" s="159">
        <f>SUM(AM152:BE152)</f>
        <v>0</v>
      </c>
    </row>
    <row r="153" spans="1:58">
      <c r="A153" s="407" t="s">
        <v>1371</v>
      </c>
      <c r="B153" s="268" t="str">
        <f>IFERROR(VLOOKUP(A153,$AG$8:$AJ$187,4,0),"")</f>
        <v>0</v>
      </c>
      <c r="AG153" s="787" t="s">
        <v>293</v>
      </c>
      <c r="AH153" s="749">
        <f t="shared" si="58"/>
        <v>0</v>
      </c>
      <c r="AI153" s="749">
        <f t="shared" si="59"/>
        <v>0</v>
      </c>
      <c r="AJ153" s="382" t="str">
        <f t="shared" si="60"/>
        <v>0</v>
      </c>
      <c r="AL153" s="244" t="s">
        <v>299</v>
      </c>
      <c r="AM153" s="749">
        <f t="shared" si="31"/>
        <v>0</v>
      </c>
      <c r="AN153" s="749">
        <f t="shared" si="32"/>
        <v>0</v>
      </c>
      <c r="AO153" s="749">
        <f t="shared" si="33"/>
        <v>0</v>
      </c>
      <c r="AP153" s="749">
        <f t="shared" si="34"/>
        <v>0</v>
      </c>
      <c r="AQ153" s="749">
        <f t="shared" si="35"/>
        <v>0</v>
      </c>
      <c r="AR153" s="749">
        <f t="shared" si="36"/>
        <v>0</v>
      </c>
      <c r="AS153" s="749">
        <f t="shared" si="37"/>
        <v>0</v>
      </c>
      <c r="AT153" s="749">
        <f t="shared" si="38"/>
        <v>0</v>
      </c>
      <c r="AU153" s="749">
        <f t="shared" si="39"/>
        <v>0</v>
      </c>
      <c r="AV153" s="749">
        <f t="shared" si="40"/>
        <v>0</v>
      </c>
      <c r="AW153" s="749">
        <f t="shared" si="41"/>
        <v>0</v>
      </c>
      <c r="AX153" s="749">
        <f t="shared" si="42"/>
        <v>0</v>
      </c>
      <c r="AY153" s="749">
        <f t="shared" si="43"/>
        <v>0</v>
      </c>
      <c r="AZ153" s="749">
        <f t="shared" si="44"/>
        <v>0</v>
      </c>
      <c r="BA153" s="749">
        <f t="shared" si="45"/>
        <v>0</v>
      </c>
      <c r="BB153" s="749">
        <f t="shared" si="46"/>
        <v>0</v>
      </c>
      <c r="BC153" s="749">
        <f t="shared" si="47"/>
        <v>0</v>
      </c>
      <c r="BD153" s="749">
        <f t="shared" si="48"/>
        <v>0</v>
      </c>
      <c r="BE153" s="749">
        <f t="shared" si="49"/>
        <v>0</v>
      </c>
      <c r="BF153" s="159">
        <f>SUM(AM153:BE153)</f>
        <v>0</v>
      </c>
    </row>
    <row r="154" spans="1:58">
      <c r="A154" s="407" t="s">
        <v>1369</v>
      </c>
      <c r="B154" s="268" t="str">
        <f>IFERROR(VLOOKUP(A154,$AG$8:$AJ$187,4,0),"")</f>
        <v>0</v>
      </c>
      <c r="AG154" s="787" t="s">
        <v>139</v>
      </c>
      <c r="AH154" s="749">
        <f t="shared" si="58"/>
        <v>0</v>
      </c>
      <c r="AI154" s="749">
        <f t="shared" si="59"/>
        <v>0</v>
      </c>
      <c r="AJ154" s="382" t="str">
        <f t="shared" si="60"/>
        <v>0</v>
      </c>
      <c r="AL154" s="244" t="s">
        <v>300</v>
      </c>
      <c r="AM154" s="749">
        <f t="shared" si="31"/>
        <v>0</v>
      </c>
      <c r="AN154" s="749">
        <f t="shared" si="32"/>
        <v>0</v>
      </c>
      <c r="AO154" s="749">
        <f t="shared" si="33"/>
        <v>0</v>
      </c>
      <c r="AP154" s="749">
        <f t="shared" si="34"/>
        <v>0</v>
      </c>
      <c r="AQ154" s="749">
        <f t="shared" si="35"/>
        <v>0</v>
      </c>
      <c r="AR154" s="749">
        <f t="shared" si="36"/>
        <v>0</v>
      </c>
      <c r="AS154" s="749">
        <f t="shared" si="37"/>
        <v>0</v>
      </c>
      <c r="AT154" s="749">
        <f t="shared" si="38"/>
        <v>0</v>
      </c>
      <c r="AU154" s="749">
        <f t="shared" si="39"/>
        <v>0</v>
      </c>
      <c r="AV154" s="749">
        <f t="shared" si="40"/>
        <v>0</v>
      </c>
      <c r="AW154" s="749">
        <f t="shared" si="41"/>
        <v>0</v>
      </c>
      <c r="AX154" s="749">
        <f t="shared" si="42"/>
        <v>0</v>
      </c>
      <c r="AY154" s="749">
        <f t="shared" si="43"/>
        <v>0</v>
      </c>
      <c r="AZ154" s="749">
        <f t="shared" si="44"/>
        <v>0</v>
      </c>
      <c r="BA154" s="749">
        <f t="shared" si="45"/>
        <v>0</v>
      </c>
      <c r="BB154" s="749">
        <f t="shared" si="46"/>
        <v>0</v>
      </c>
      <c r="BC154" s="749">
        <f t="shared" si="47"/>
        <v>0</v>
      </c>
      <c r="BD154" s="749">
        <f t="shared" si="48"/>
        <v>0</v>
      </c>
      <c r="BE154" s="749">
        <f t="shared" si="49"/>
        <v>0</v>
      </c>
      <c r="BF154" s="159">
        <f>SUM(AM154:BE154)</f>
        <v>0</v>
      </c>
    </row>
    <row r="155" spans="1:58">
      <c r="A155" s="407" t="s">
        <v>1372</v>
      </c>
      <c r="B155" s="268" t="str">
        <f>IFERROR(VLOOKUP(A155,$AG$8:$AJ$187,4,0),"")</f>
        <v>0</v>
      </c>
      <c r="AG155" s="787" t="s">
        <v>140</v>
      </c>
      <c r="AH155" s="749">
        <f t="shared" si="58"/>
        <v>0</v>
      </c>
      <c r="AI155" s="749">
        <f t="shared" si="59"/>
        <v>0</v>
      </c>
      <c r="AJ155" s="382" t="str">
        <f t="shared" si="60"/>
        <v>0</v>
      </c>
      <c r="AL155" s="244" t="s">
        <v>359</v>
      </c>
      <c r="AM155" s="749">
        <f t="shared" si="31"/>
        <v>0</v>
      </c>
      <c r="AN155" s="749">
        <f t="shared" si="32"/>
        <v>0</v>
      </c>
      <c r="AO155" s="749">
        <f t="shared" si="33"/>
        <v>0</v>
      </c>
      <c r="AP155" s="749">
        <f t="shared" si="34"/>
        <v>0</v>
      </c>
      <c r="AQ155" s="749">
        <f t="shared" si="35"/>
        <v>0</v>
      </c>
      <c r="AR155" s="749">
        <f t="shared" si="36"/>
        <v>0</v>
      </c>
      <c r="AS155" s="749">
        <f t="shared" si="37"/>
        <v>0</v>
      </c>
      <c r="AT155" s="749">
        <f t="shared" si="38"/>
        <v>0</v>
      </c>
      <c r="AU155" s="749">
        <f t="shared" si="39"/>
        <v>0</v>
      </c>
      <c r="AV155" s="749">
        <f t="shared" si="40"/>
        <v>0</v>
      </c>
      <c r="AW155" s="749">
        <f t="shared" si="41"/>
        <v>0</v>
      </c>
      <c r="AX155" s="749">
        <f t="shared" si="42"/>
        <v>0</v>
      </c>
      <c r="AY155" s="749">
        <f t="shared" si="43"/>
        <v>0</v>
      </c>
      <c r="AZ155" s="749">
        <f t="shared" si="44"/>
        <v>0</v>
      </c>
      <c r="BA155" s="749">
        <f t="shared" si="45"/>
        <v>0</v>
      </c>
      <c r="BB155" s="749">
        <f t="shared" si="46"/>
        <v>0</v>
      </c>
      <c r="BC155" s="749">
        <f t="shared" si="47"/>
        <v>0</v>
      </c>
      <c r="BD155" s="749">
        <f t="shared" si="48"/>
        <v>0</v>
      </c>
      <c r="BE155" s="749">
        <f t="shared" si="49"/>
        <v>0</v>
      </c>
      <c r="BF155" s="159">
        <f t="shared" ref="BF155:BF161" si="62">SUM(AM155:BE155)</f>
        <v>0</v>
      </c>
    </row>
    <row r="156" spans="1:58">
      <c r="A156" s="407" t="s">
        <v>1373</v>
      </c>
      <c r="B156" s="268" t="str">
        <f>IFERROR(VLOOKUP(A156,$AG$8:$AJ$187,4,0),"")</f>
        <v>0</v>
      </c>
      <c r="AG156" s="787" t="s">
        <v>141</v>
      </c>
      <c r="AH156" s="749">
        <f t="shared" si="58"/>
        <v>0</v>
      </c>
      <c r="AI156" s="749">
        <f t="shared" si="59"/>
        <v>0</v>
      </c>
      <c r="AJ156" s="382" t="str">
        <f t="shared" si="60"/>
        <v>0</v>
      </c>
      <c r="AL156" s="244" t="s">
        <v>301</v>
      </c>
      <c r="AM156" s="749">
        <f t="shared" ref="AM156:AM172" si="63">SUMIF($D$7:$D$84,AL156,$J$7:$J$84)</f>
        <v>0</v>
      </c>
      <c r="AN156" s="749">
        <f t="shared" ref="AN156:AN188" si="64">SUMIF($D$7:$D$84,AL156,$K$7:$K$84)</f>
        <v>0</v>
      </c>
      <c r="AO156" s="749">
        <f t="shared" ref="AO156:AO188" si="65">SUMIF($D$7:$D$84,AL156,$L$7:$L$84)</f>
        <v>0</v>
      </c>
      <c r="AP156" s="749">
        <f t="shared" ref="AP156:AP188" si="66">SUMIF($D$7:$D$84,AL156,$M$7:$M$84)</f>
        <v>0</v>
      </c>
      <c r="AQ156" s="749">
        <f t="shared" ref="AQ156:AQ188" si="67">SUMIF($D$7:$D$84,AL156,$N$7:$N$84)</f>
        <v>0</v>
      </c>
      <c r="AR156" s="749">
        <f t="shared" ref="AR156:AR188" si="68">SUMIF($D$7:$D$84,AL156,$O$7:$O$84)</f>
        <v>0</v>
      </c>
      <c r="AS156" s="749">
        <f t="shared" ref="AS156:AS188" si="69">SUMIF($D$7:$D$84,AL156,$P$7:$P$84)</f>
        <v>0</v>
      </c>
      <c r="AT156" s="749">
        <f t="shared" ref="AT156:AT188" si="70">SUMIF($D$7:$D$84,AL156,$Q$7:$Q$84)</f>
        <v>0</v>
      </c>
      <c r="AU156" s="749">
        <f t="shared" ref="AU156:AU188" si="71">SUMIF($D$7:$D$84,AL156,$R$7:$R$84)</f>
        <v>0</v>
      </c>
      <c r="AV156" s="749">
        <f t="shared" ref="AV156:AV188" si="72">SUMIF($D$7:$D$84,AL156,$S$7:$S$84)</f>
        <v>0</v>
      </c>
      <c r="AW156" s="749">
        <f t="shared" ref="AW156:AW188" si="73">SUMIF($D$7:$D$84,AL156,$T$7:$T$84)</f>
        <v>0</v>
      </c>
      <c r="AX156" s="749">
        <f t="shared" ref="AX156:AX188" si="74">SUMIF($D$7:$D$84,AL156,$U$7:$U$84)</f>
        <v>0</v>
      </c>
      <c r="AY156" s="749">
        <f t="shared" ref="AY156:AY188" si="75">SUMIF($D$7:$D$84,AL156,$V$7:$V$84)</f>
        <v>0</v>
      </c>
      <c r="AZ156" s="749">
        <f t="shared" ref="AZ156:AZ188" si="76">SUMIF($D$7:$D$84,AL156,$W$7:$W$84)</f>
        <v>0</v>
      </c>
      <c r="BA156" s="749">
        <f t="shared" ref="BA156:BA188" si="77">SUMIF($D$7:$D$84,AL156,$X$7:$X$84)</f>
        <v>0</v>
      </c>
      <c r="BB156" s="749">
        <f t="shared" ref="BB156:BB188" si="78">SUMIF($D$7:$D$84,AL156,$Y$7:$Y$84)</f>
        <v>0</v>
      </c>
      <c r="BC156" s="749">
        <f t="shared" ref="BC156:BC188" si="79">SUMIF($D$7:$D$84,AL156,$Z$7:$Z$84)</f>
        <v>0</v>
      </c>
      <c r="BD156" s="749">
        <f t="shared" ref="BD156:BD188" si="80">SUMIF($D$7:$D$84,AL156,$AA$7:$AA$84)</f>
        <v>0</v>
      </c>
      <c r="BE156" s="749">
        <f t="shared" ref="BE156:BE188" si="81">SUMIF($D$7:$D$84,AL156,$AB$7:$AB$84)</f>
        <v>0</v>
      </c>
      <c r="BF156" s="159">
        <f t="shared" si="62"/>
        <v>0</v>
      </c>
    </row>
    <row r="157" spans="1:58">
      <c r="A157" s="407" t="s">
        <v>584</v>
      </c>
      <c r="B157" s="268" t="str">
        <f t="shared" si="61"/>
        <v>0</v>
      </c>
      <c r="AG157" s="787" t="s">
        <v>142</v>
      </c>
      <c r="AH157" s="749">
        <f t="shared" si="58"/>
        <v>0</v>
      </c>
      <c r="AI157" s="749">
        <f t="shared" si="59"/>
        <v>0</v>
      </c>
      <c r="AJ157" s="382" t="str">
        <f t="shared" si="60"/>
        <v>0</v>
      </c>
      <c r="AL157" s="244" t="s">
        <v>302</v>
      </c>
      <c r="AM157" s="749">
        <f t="shared" si="63"/>
        <v>0</v>
      </c>
      <c r="AN157" s="749">
        <f t="shared" si="64"/>
        <v>0</v>
      </c>
      <c r="AO157" s="749">
        <f t="shared" si="65"/>
        <v>0</v>
      </c>
      <c r="AP157" s="749">
        <f t="shared" si="66"/>
        <v>0</v>
      </c>
      <c r="AQ157" s="749">
        <f t="shared" si="67"/>
        <v>0</v>
      </c>
      <c r="AR157" s="749">
        <f t="shared" si="68"/>
        <v>0</v>
      </c>
      <c r="AS157" s="749">
        <f t="shared" si="69"/>
        <v>0</v>
      </c>
      <c r="AT157" s="749">
        <f t="shared" si="70"/>
        <v>0</v>
      </c>
      <c r="AU157" s="749">
        <f t="shared" si="71"/>
        <v>0</v>
      </c>
      <c r="AV157" s="749">
        <f t="shared" si="72"/>
        <v>0</v>
      </c>
      <c r="AW157" s="749">
        <f t="shared" si="73"/>
        <v>0</v>
      </c>
      <c r="AX157" s="749">
        <f t="shared" si="74"/>
        <v>0</v>
      </c>
      <c r="AY157" s="749">
        <f t="shared" si="75"/>
        <v>0</v>
      </c>
      <c r="AZ157" s="749">
        <f t="shared" si="76"/>
        <v>0</v>
      </c>
      <c r="BA157" s="749">
        <f t="shared" si="77"/>
        <v>0</v>
      </c>
      <c r="BB157" s="749">
        <f t="shared" si="78"/>
        <v>0</v>
      </c>
      <c r="BC157" s="749">
        <f t="shared" si="79"/>
        <v>0</v>
      </c>
      <c r="BD157" s="749">
        <f t="shared" si="80"/>
        <v>0</v>
      </c>
      <c r="BE157" s="749">
        <f t="shared" si="81"/>
        <v>0</v>
      </c>
      <c r="BF157" s="159">
        <f t="shared" si="62"/>
        <v>0</v>
      </c>
    </row>
    <row r="158" spans="1:58">
      <c r="A158" s="407" t="s">
        <v>585</v>
      </c>
      <c r="B158" s="268" t="str">
        <f t="shared" si="61"/>
        <v>0</v>
      </c>
      <c r="AG158" s="787" t="s">
        <v>143</v>
      </c>
      <c r="AH158" s="749">
        <f t="shared" si="58"/>
        <v>19</v>
      </c>
      <c r="AI158" s="749">
        <f t="shared" si="59"/>
        <v>0</v>
      </c>
      <c r="AJ158" s="382">
        <f t="shared" si="60"/>
        <v>0</v>
      </c>
      <c r="AL158" s="244" t="s">
        <v>303</v>
      </c>
      <c r="AM158" s="749">
        <f t="shared" si="63"/>
        <v>0</v>
      </c>
      <c r="AN158" s="749">
        <f t="shared" si="64"/>
        <v>0</v>
      </c>
      <c r="AO158" s="749">
        <f t="shared" si="65"/>
        <v>0</v>
      </c>
      <c r="AP158" s="749">
        <f t="shared" si="66"/>
        <v>0</v>
      </c>
      <c r="AQ158" s="749">
        <f t="shared" si="67"/>
        <v>0</v>
      </c>
      <c r="AR158" s="749">
        <f t="shared" si="68"/>
        <v>0</v>
      </c>
      <c r="AS158" s="749">
        <f t="shared" si="69"/>
        <v>0</v>
      </c>
      <c r="AT158" s="749">
        <f t="shared" si="70"/>
        <v>0</v>
      </c>
      <c r="AU158" s="749">
        <f t="shared" si="71"/>
        <v>0</v>
      </c>
      <c r="AV158" s="749">
        <f t="shared" si="72"/>
        <v>0</v>
      </c>
      <c r="AW158" s="749">
        <f t="shared" si="73"/>
        <v>0</v>
      </c>
      <c r="AX158" s="749">
        <f t="shared" si="74"/>
        <v>0</v>
      </c>
      <c r="AY158" s="749">
        <f t="shared" si="75"/>
        <v>0</v>
      </c>
      <c r="AZ158" s="749">
        <f t="shared" si="76"/>
        <v>0</v>
      </c>
      <c r="BA158" s="749">
        <f t="shared" si="77"/>
        <v>0</v>
      </c>
      <c r="BB158" s="749">
        <f t="shared" si="78"/>
        <v>0</v>
      </c>
      <c r="BC158" s="749">
        <f t="shared" si="79"/>
        <v>0</v>
      </c>
      <c r="BD158" s="749">
        <f t="shared" si="80"/>
        <v>0</v>
      </c>
      <c r="BE158" s="749">
        <f t="shared" si="81"/>
        <v>0</v>
      </c>
      <c r="BF158" s="159">
        <f t="shared" si="62"/>
        <v>0</v>
      </c>
    </row>
    <row r="159" spans="1:58">
      <c r="A159" s="407" t="s">
        <v>586</v>
      </c>
      <c r="B159" s="268" t="str">
        <f t="shared" si="61"/>
        <v>0</v>
      </c>
      <c r="AG159" s="787" t="s">
        <v>315</v>
      </c>
      <c r="AH159" s="749">
        <f t="shared" si="58"/>
        <v>0</v>
      </c>
      <c r="AI159" s="749">
        <f t="shared" si="59"/>
        <v>0</v>
      </c>
      <c r="AJ159" s="382" t="str">
        <f t="shared" si="60"/>
        <v>0</v>
      </c>
      <c r="AL159" s="244" t="s">
        <v>304</v>
      </c>
      <c r="AM159" s="749">
        <f t="shared" si="63"/>
        <v>0</v>
      </c>
      <c r="AN159" s="749">
        <f t="shared" si="64"/>
        <v>0</v>
      </c>
      <c r="AO159" s="749">
        <f t="shared" si="65"/>
        <v>0</v>
      </c>
      <c r="AP159" s="749">
        <f t="shared" si="66"/>
        <v>0</v>
      </c>
      <c r="AQ159" s="749">
        <f t="shared" si="67"/>
        <v>0</v>
      </c>
      <c r="AR159" s="749">
        <f t="shared" si="68"/>
        <v>0</v>
      </c>
      <c r="AS159" s="749">
        <f t="shared" si="69"/>
        <v>0</v>
      </c>
      <c r="AT159" s="749">
        <f t="shared" si="70"/>
        <v>0</v>
      </c>
      <c r="AU159" s="749">
        <f t="shared" si="71"/>
        <v>0</v>
      </c>
      <c r="AV159" s="749">
        <f t="shared" si="72"/>
        <v>0</v>
      </c>
      <c r="AW159" s="749">
        <f t="shared" si="73"/>
        <v>0</v>
      </c>
      <c r="AX159" s="749">
        <f t="shared" si="74"/>
        <v>0</v>
      </c>
      <c r="AY159" s="749">
        <f t="shared" si="75"/>
        <v>0</v>
      </c>
      <c r="AZ159" s="749">
        <f t="shared" si="76"/>
        <v>0</v>
      </c>
      <c r="BA159" s="749">
        <f t="shared" si="77"/>
        <v>0</v>
      </c>
      <c r="BB159" s="749">
        <f t="shared" si="78"/>
        <v>0</v>
      </c>
      <c r="BC159" s="749">
        <f t="shared" si="79"/>
        <v>0</v>
      </c>
      <c r="BD159" s="749">
        <f t="shared" si="80"/>
        <v>0</v>
      </c>
      <c r="BE159" s="749">
        <f t="shared" si="81"/>
        <v>0</v>
      </c>
      <c r="BF159" s="159">
        <f t="shared" si="62"/>
        <v>0</v>
      </c>
    </row>
    <row r="160" spans="1:58">
      <c r="A160" s="790" t="s">
        <v>835</v>
      </c>
      <c r="B160" s="268" t="str">
        <f t="shared" si="61"/>
        <v>0</v>
      </c>
      <c r="AG160" s="787" t="s">
        <v>147</v>
      </c>
      <c r="AH160" s="749">
        <f t="shared" si="58"/>
        <v>0</v>
      </c>
      <c r="AI160" s="749">
        <f t="shared" si="59"/>
        <v>0</v>
      </c>
      <c r="AJ160" s="382" t="str">
        <f t="shared" si="60"/>
        <v>0</v>
      </c>
      <c r="AL160" s="244" t="s">
        <v>305</v>
      </c>
      <c r="AM160" s="749">
        <f t="shared" si="63"/>
        <v>0</v>
      </c>
      <c r="AN160" s="749">
        <f t="shared" si="64"/>
        <v>0</v>
      </c>
      <c r="AO160" s="749">
        <f t="shared" si="65"/>
        <v>0</v>
      </c>
      <c r="AP160" s="749">
        <f t="shared" si="66"/>
        <v>0</v>
      </c>
      <c r="AQ160" s="749">
        <f t="shared" si="67"/>
        <v>0</v>
      </c>
      <c r="AR160" s="749">
        <f t="shared" si="68"/>
        <v>0</v>
      </c>
      <c r="AS160" s="749">
        <f t="shared" si="69"/>
        <v>0</v>
      </c>
      <c r="AT160" s="749">
        <f t="shared" si="70"/>
        <v>0</v>
      </c>
      <c r="AU160" s="749">
        <f t="shared" si="71"/>
        <v>0</v>
      </c>
      <c r="AV160" s="749">
        <f t="shared" si="72"/>
        <v>0</v>
      </c>
      <c r="AW160" s="749">
        <f t="shared" si="73"/>
        <v>0</v>
      </c>
      <c r="AX160" s="749">
        <f t="shared" si="74"/>
        <v>0</v>
      </c>
      <c r="AY160" s="749">
        <f t="shared" si="75"/>
        <v>0</v>
      </c>
      <c r="AZ160" s="749">
        <f t="shared" si="76"/>
        <v>0</v>
      </c>
      <c r="BA160" s="749">
        <f t="shared" si="77"/>
        <v>0</v>
      </c>
      <c r="BB160" s="749">
        <f t="shared" si="78"/>
        <v>0</v>
      </c>
      <c r="BC160" s="749">
        <f t="shared" si="79"/>
        <v>0</v>
      </c>
      <c r="BD160" s="749">
        <f t="shared" si="80"/>
        <v>0</v>
      </c>
      <c r="BE160" s="749">
        <f t="shared" si="81"/>
        <v>0</v>
      </c>
      <c r="BF160" s="159">
        <f t="shared" si="62"/>
        <v>0</v>
      </c>
    </row>
    <row r="161" spans="1:58">
      <c r="A161" s="791" t="s">
        <v>299</v>
      </c>
      <c r="B161" s="268" t="str">
        <f t="shared" si="61"/>
        <v>0</v>
      </c>
      <c r="AG161" s="787" t="s">
        <v>144</v>
      </c>
      <c r="AH161" s="749">
        <f t="shared" si="58"/>
        <v>0</v>
      </c>
      <c r="AI161" s="749">
        <f t="shared" si="59"/>
        <v>0</v>
      </c>
      <c r="AJ161" s="382" t="str">
        <f t="shared" si="60"/>
        <v>0</v>
      </c>
      <c r="AL161" s="244" t="s">
        <v>306</v>
      </c>
      <c r="AM161" s="749">
        <f t="shared" si="63"/>
        <v>0</v>
      </c>
      <c r="AN161" s="749">
        <f t="shared" si="64"/>
        <v>0</v>
      </c>
      <c r="AO161" s="749">
        <f t="shared" si="65"/>
        <v>0</v>
      </c>
      <c r="AP161" s="749">
        <f t="shared" si="66"/>
        <v>0</v>
      </c>
      <c r="AQ161" s="749">
        <f t="shared" si="67"/>
        <v>0</v>
      </c>
      <c r="AR161" s="749">
        <f t="shared" si="68"/>
        <v>0</v>
      </c>
      <c r="AS161" s="749">
        <f t="shared" si="69"/>
        <v>0</v>
      </c>
      <c r="AT161" s="749">
        <f t="shared" si="70"/>
        <v>0</v>
      </c>
      <c r="AU161" s="749">
        <f t="shared" si="71"/>
        <v>0</v>
      </c>
      <c r="AV161" s="749">
        <f t="shared" si="72"/>
        <v>0</v>
      </c>
      <c r="AW161" s="749">
        <f t="shared" si="73"/>
        <v>0</v>
      </c>
      <c r="AX161" s="749">
        <f t="shared" si="74"/>
        <v>0</v>
      </c>
      <c r="AY161" s="749">
        <f t="shared" si="75"/>
        <v>0</v>
      </c>
      <c r="AZ161" s="749">
        <f t="shared" si="76"/>
        <v>0</v>
      </c>
      <c r="BA161" s="749">
        <f t="shared" si="77"/>
        <v>0</v>
      </c>
      <c r="BB161" s="749">
        <f t="shared" si="78"/>
        <v>0</v>
      </c>
      <c r="BC161" s="749">
        <f t="shared" si="79"/>
        <v>0</v>
      </c>
      <c r="BD161" s="749">
        <f t="shared" si="80"/>
        <v>0</v>
      </c>
      <c r="BE161" s="749">
        <f t="shared" si="81"/>
        <v>0</v>
      </c>
      <c r="BF161" s="159">
        <f t="shared" si="62"/>
        <v>0</v>
      </c>
    </row>
    <row r="162" spans="1:58">
      <c r="A162" s="791" t="s">
        <v>359</v>
      </c>
      <c r="B162" s="268" t="str">
        <f t="shared" si="61"/>
        <v>0</v>
      </c>
      <c r="AG162" s="787" t="s">
        <v>316</v>
      </c>
      <c r="AH162" s="749">
        <f t="shared" si="58"/>
        <v>0</v>
      </c>
      <c r="AI162" s="749">
        <f t="shared" si="59"/>
        <v>0</v>
      </c>
      <c r="AJ162" s="382" t="str">
        <f t="shared" si="60"/>
        <v>0</v>
      </c>
      <c r="AL162" s="244" t="s">
        <v>543</v>
      </c>
      <c r="AM162" s="749">
        <f t="shared" si="63"/>
        <v>0</v>
      </c>
      <c r="AN162" s="749">
        <f t="shared" si="64"/>
        <v>0</v>
      </c>
      <c r="AO162" s="749">
        <f t="shared" si="65"/>
        <v>0</v>
      </c>
      <c r="AP162" s="749">
        <f t="shared" si="66"/>
        <v>0</v>
      </c>
      <c r="AQ162" s="749">
        <f t="shared" si="67"/>
        <v>0</v>
      </c>
      <c r="AR162" s="749">
        <f t="shared" si="68"/>
        <v>0</v>
      </c>
      <c r="AS162" s="749">
        <f t="shared" si="69"/>
        <v>0</v>
      </c>
      <c r="AT162" s="749">
        <f t="shared" si="70"/>
        <v>0</v>
      </c>
      <c r="AU162" s="749">
        <f t="shared" si="71"/>
        <v>0</v>
      </c>
      <c r="AV162" s="749">
        <f t="shared" si="72"/>
        <v>0</v>
      </c>
      <c r="AW162" s="749">
        <f t="shared" si="73"/>
        <v>0</v>
      </c>
      <c r="AX162" s="749">
        <f t="shared" si="74"/>
        <v>0</v>
      </c>
      <c r="AY162" s="749">
        <f t="shared" si="75"/>
        <v>0</v>
      </c>
      <c r="AZ162" s="749">
        <f t="shared" si="76"/>
        <v>0</v>
      </c>
      <c r="BA162" s="749">
        <f t="shared" si="77"/>
        <v>0</v>
      </c>
      <c r="BB162" s="749">
        <f t="shared" si="78"/>
        <v>0</v>
      </c>
      <c r="BC162" s="749">
        <f t="shared" si="79"/>
        <v>0</v>
      </c>
      <c r="BD162" s="749">
        <f t="shared" si="80"/>
        <v>0</v>
      </c>
      <c r="BE162" s="749">
        <f t="shared" si="81"/>
        <v>0</v>
      </c>
      <c r="BF162" s="159">
        <f t="shared" ref="BF162:BF188" si="82">SUM(AM162:BE162)</f>
        <v>0</v>
      </c>
    </row>
    <row r="163" spans="1:58">
      <c r="A163" s="791" t="s">
        <v>300</v>
      </c>
      <c r="B163" s="268" t="str">
        <f t="shared" si="61"/>
        <v>0</v>
      </c>
      <c r="AG163" s="787" t="s">
        <v>148</v>
      </c>
      <c r="AH163" s="749">
        <f t="shared" si="58"/>
        <v>0</v>
      </c>
      <c r="AI163" s="749">
        <f t="shared" si="59"/>
        <v>0</v>
      </c>
      <c r="AJ163" s="382" t="str">
        <f t="shared" si="60"/>
        <v>0</v>
      </c>
      <c r="AL163" s="244" t="s">
        <v>318</v>
      </c>
      <c r="AM163" s="749">
        <f t="shared" si="63"/>
        <v>0</v>
      </c>
      <c r="AN163" s="749">
        <f t="shared" si="64"/>
        <v>0</v>
      </c>
      <c r="AO163" s="749">
        <f t="shared" si="65"/>
        <v>0</v>
      </c>
      <c r="AP163" s="749">
        <f t="shared" si="66"/>
        <v>0</v>
      </c>
      <c r="AQ163" s="749">
        <f t="shared" si="67"/>
        <v>0</v>
      </c>
      <c r="AR163" s="749">
        <f t="shared" si="68"/>
        <v>0</v>
      </c>
      <c r="AS163" s="749">
        <f t="shared" si="69"/>
        <v>0</v>
      </c>
      <c r="AT163" s="749">
        <f t="shared" si="70"/>
        <v>0</v>
      </c>
      <c r="AU163" s="749">
        <f t="shared" si="71"/>
        <v>0</v>
      </c>
      <c r="AV163" s="749">
        <f t="shared" si="72"/>
        <v>0</v>
      </c>
      <c r="AW163" s="749">
        <f t="shared" si="73"/>
        <v>0</v>
      </c>
      <c r="AX163" s="749">
        <f t="shared" si="74"/>
        <v>0</v>
      </c>
      <c r="AY163" s="749">
        <f t="shared" si="75"/>
        <v>0</v>
      </c>
      <c r="AZ163" s="749">
        <f t="shared" si="76"/>
        <v>0</v>
      </c>
      <c r="BA163" s="749">
        <f t="shared" si="77"/>
        <v>0</v>
      </c>
      <c r="BB163" s="749">
        <f t="shared" si="78"/>
        <v>0</v>
      </c>
      <c r="BC163" s="749">
        <f t="shared" si="79"/>
        <v>0</v>
      </c>
      <c r="BD163" s="749">
        <f t="shared" si="80"/>
        <v>0</v>
      </c>
      <c r="BE163" s="749">
        <f t="shared" si="81"/>
        <v>0</v>
      </c>
      <c r="BF163" s="159">
        <f t="shared" si="82"/>
        <v>0</v>
      </c>
    </row>
    <row r="164" spans="1:58">
      <c r="A164" s="791" t="s">
        <v>301</v>
      </c>
      <c r="B164" s="268" t="str">
        <f t="shared" si="61"/>
        <v>0</v>
      </c>
      <c r="AG164" s="787" t="s">
        <v>145</v>
      </c>
      <c r="AH164" s="749">
        <f t="shared" si="58"/>
        <v>0</v>
      </c>
      <c r="AI164" s="749">
        <f t="shared" si="59"/>
        <v>0</v>
      </c>
      <c r="AJ164" s="382" t="str">
        <f t="shared" si="60"/>
        <v>0</v>
      </c>
      <c r="AL164" s="244" t="s">
        <v>319</v>
      </c>
      <c r="AM164" s="749">
        <f t="shared" si="63"/>
        <v>0</v>
      </c>
      <c r="AN164" s="749">
        <f t="shared" si="64"/>
        <v>0</v>
      </c>
      <c r="AO164" s="749">
        <f t="shared" si="65"/>
        <v>0</v>
      </c>
      <c r="AP164" s="749">
        <f t="shared" si="66"/>
        <v>0</v>
      </c>
      <c r="AQ164" s="749">
        <f t="shared" si="67"/>
        <v>0</v>
      </c>
      <c r="AR164" s="749">
        <f t="shared" si="68"/>
        <v>0</v>
      </c>
      <c r="AS164" s="749">
        <f t="shared" si="69"/>
        <v>0</v>
      </c>
      <c r="AT164" s="749">
        <f t="shared" si="70"/>
        <v>0</v>
      </c>
      <c r="AU164" s="749">
        <f t="shared" si="71"/>
        <v>0</v>
      </c>
      <c r="AV164" s="749">
        <f t="shared" si="72"/>
        <v>0</v>
      </c>
      <c r="AW164" s="749">
        <f t="shared" si="73"/>
        <v>0</v>
      </c>
      <c r="AX164" s="749">
        <f t="shared" si="74"/>
        <v>0</v>
      </c>
      <c r="AY164" s="749">
        <f t="shared" si="75"/>
        <v>0</v>
      </c>
      <c r="AZ164" s="749">
        <f t="shared" si="76"/>
        <v>0</v>
      </c>
      <c r="BA164" s="749">
        <f t="shared" si="77"/>
        <v>0</v>
      </c>
      <c r="BB164" s="749">
        <f t="shared" si="78"/>
        <v>0</v>
      </c>
      <c r="BC164" s="749">
        <f t="shared" si="79"/>
        <v>0</v>
      </c>
      <c r="BD164" s="749">
        <f t="shared" si="80"/>
        <v>0</v>
      </c>
      <c r="BE164" s="749">
        <f t="shared" si="81"/>
        <v>0</v>
      </c>
      <c r="BF164" s="159">
        <f t="shared" si="82"/>
        <v>0</v>
      </c>
    </row>
    <row r="165" spans="1:58">
      <c r="A165" s="791" t="s">
        <v>302</v>
      </c>
      <c r="B165" s="268" t="str">
        <f t="shared" si="61"/>
        <v>0</v>
      </c>
      <c r="AG165" s="407" t="s">
        <v>295</v>
      </c>
      <c r="AH165" s="749">
        <f t="shared" si="58"/>
        <v>0</v>
      </c>
      <c r="AI165" s="749">
        <f t="shared" si="59"/>
        <v>0</v>
      </c>
      <c r="AJ165" s="382" t="str">
        <f t="shared" si="60"/>
        <v>0</v>
      </c>
      <c r="AL165" s="288" t="s">
        <v>358</v>
      </c>
      <c r="AM165" s="749">
        <f t="shared" si="63"/>
        <v>0</v>
      </c>
      <c r="AN165" s="749">
        <f t="shared" si="64"/>
        <v>0</v>
      </c>
      <c r="AO165" s="749">
        <f t="shared" si="65"/>
        <v>0</v>
      </c>
      <c r="AP165" s="749">
        <f t="shared" si="66"/>
        <v>0</v>
      </c>
      <c r="AQ165" s="749">
        <f t="shared" si="67"/>
        <v>0</v>
      </c>
      <c r="AR165" s="749">
        <f t="shared" si="68"/>
        <v>0</v>
      </c>
      <c r="AS165" s="749">
        <f t="shared" si="69"/>
        <v>0</v>
      </c>
      <c r="AT165" s="749">
        <f t="shared" si="70"/>
        <v>0</v>
      </c>
      <c r="AU165" s="749">
        <f t="shared" si="71"/>
        <v>0</v>
      </c>
      <c r="AV165" s="749">
        <f t="shared" si="72"/>
        <v>0</v>
      </c>
      <c r="AW165" s="749">
        <f t="shared" si="73"/>
        <v>0</v>
      </c>
      <c r="AX165" s="749">
        <f t="shared" si="74"/>
        <v>0</v>
      </c>
      <c r="AY165" s="749">
        <f t="shared" si="75"/>
        <v>0</v>
      </c>
      <c r="AZ165" s="749">
        <f t="shared" si="76"/>
        <v>0</v>
      </c>
      <c r="BA165" s="749">
        <f t="shared" si="77"/>
        <v>0</v>
      </c>
      <c r="BB165" s="749">
        <f t="shared" si="78"/>
        <v>0</v>
      </c>
      <c r="BC165" s="749">
        <f t="shared" si="79"/>
        <v>0</v>
      </c>
      <c r="BD165" s="749">
        <f t="shared" si="80"/>
        <v>0</v>
      </c>
      <c r="BE165" s="749">
        <f t="shared" si="81"/>
        <v>0</v>
      </c>
      <c r="BF165" s="159">
        <f t="shared" si="82"/>
        <v>0</v>
      </c>
    </row>
    <row r="166" spans="1:58">
      <c r="A166" s="791" t="s">
        <v>358</v>
      </c>
      <c r="B166" s="268" t="str">
        <f t="shared" si="61"/>
        <v>0</v>
      </c>
      <c r="AG166" s="407" t="s">
        <v>296</v>
      </c>
      <c r="AH166" s="749">
        <f t="shared" si="58"/>
        <v>0</v>
      </c>
      <c r="AI166" s="749">
        <f t="shared" si="59"/>
        <v>0</v>
      </c>
      <c r="AJ166" s="382" t="str">
        <f t="shared" si="60"/>
        <v>0</v>
      </c>
      <c r="AL166" s="244" t="s">
        <v>320</v>
      </c>
      <c r="AM166" s="749">
        <f t="shared" si="63"/>
        <v>0</v>
      </c>
      <c r="AN166" s="749">
        <f t="shared" si="64"/>
        <v>0</v>
      </c>
      <c r="AO166" s="749">
        <f t="shared" si="65"/>
        <v>0</v>
      </c>
      <c r="AP166" s="749">
        <f t="shared" si="66"/>
        <v>0</v>
      </c>
      <c r="AQ166" s="749">
        <f t="shared" si="67"/>
        <v>0</v>
      </c>
      <c r="AR166" s="749">
        <f t="shared" si="68"/>
        <v>0</v>
      </c>
      <c r="AS166" s="749">
        <f t="shared" si="69"/>
        <v>0</v>
      </c>
      <c r="AT166" s="749">
        <f t="shared" si="70"/>
        <v>0</v>
      </c>
      <c r="AU166" s="749">
        <f t="shared" si="71"/>
        <v>0</v>
      </c>
      <c r="AV166" s="749">
        <f t="shared" si="72"/>
        <v>0</v>
      </c>
      <c r="AW166" s="749">
        <f t="shared" si="73"/>
        <v>0</v>
      </c>
      <c r="AX166" s="749">
        <f t="shared" si="74"/>
        <v>0</v>
      </c>
      <c r="AY166" s="749">
        <f t="shared" si="75"/>
        <v>0</v>
      </c>
      <c r="AZ166" s="749">
        <f t="shared" si="76"/>
        <v>0</v>
      </c>
      <c r="BA166" s="749">
        <f t="shared" si="77"/>
        <v>0</v>
      </c>
      <c r="BB166" s="749">
        <f t="shared" si="78"/>
        <v>0</v>
      </c>
      <c r="BC166" s="749">
        <f t="shared" si="79"/>
        <v>0</v>
      </c>
      <c r="BD166" s="749">
        <f t="shared" si="80"/>
        <v>0</v>
      </c>
      <c r="BE166" s="749">
        <f t="shared" si="81"/>
        <v>0</v>
      </c>
      <c r="BF166" s="159">
        <f t="shared" si="82"/>
        <v>0</v>
      </c>
    </row>
    <row r="167" spans="1:58">
      <c r="A167" s="791" t="s">
        <v>322</v>
      </c>
      <c r="B167" s="268" t="str">
        <f t="shared" si="61"/>
        <v>0</v>
      </c>
      <c r="AG167" s="407" t="s">
        <v>298</v>
      </c>
      <c r="AH167" s="749">
        <f t="shared" si="58"/>
        <v>0</v>
      </c>
      <c r="AI167" s="749">
        <f t="shared" si="59"/>
        <v>0</v>
      </c>
      <c r="AJ167" s="382" t="str">
        <f t="shared" si="60"/>
        <v>0</v>
      </c>
      <c r="AL167" s="244" t="s">
        <v>321</v>
      </c>
      <c r="AM167" s="749">
        <f t="shared" si="63"/>
        <v>0</v>
      </c>
      <c r="AN167" s="749">
        <f t="shared" si="64"/>
        <v>0</v>
      </c>
      <c r="AO167" s="749">
        <f t="shared" si="65"/>
        <v>0</v>
      </c>
      <c r="AP167" s="749">
        <f t="shared" si="66"/>
        <v>0</v>
      </c>
      <c r="AQ167" s="749">
        <f t="shared" si="67"/>
        <v>0</v>
      </c>
      <c r="AR167" s="749">
        <f t="shared" si="68"/>
        <v>0</v>
      </c>
      <c r="AS167" s="749">
        <f t="shared" si="69"/>
        <v>0</v>
      </c>
      <c r="AT167" s="749">
        <f t="shared" si="70"/>
        <v>0</v>
      </c>
      <c r="AU167" s="749">
        <f t="shared" si="71"/>
        <v>0</v>
      </c>
      <c r="AV167" s="749">
        <f t="shared" si="72"/>
        <v>0</v>
      </c>
      <c r="AW167" s="749">
        <f t="shared" si="73"/>
        <v>0</v>
      </c>
      <c r="AX167" s="749">
        <f t="shared" si="74"/>
        <v>0</v>
      </c>
      <c r="AY167" s="749">
        <f t="shared" si="75"/>
        <v>0</v>
      </c>
      <c r="AZ167" s="749">
        <f t="shared" si="76"/>
        <v>0</v>
      </c>
      <c r="BA167" s="749">
        <f t="shared" si="77"/>
        <v>0</v>
      </c>
      <c r="BB167" s="749">
        <f t="shared" si="78"/>
        <v>0</v>
      </c>
      <c r="BC167" s="749">
        <f t="shared" si="79"/>
        <v>0</v>
      </c>
      <c r="BD167" s="749">
        <f t="shared" si="80"/>
        <v>0</v>
      </c>
      <c r="BE167" s="749">
        <f t="shared" si="81"/>
        <v>0</v>
      </c>
      <c r="BF167" s="159">
        <f t="shared" si="82"/>
        <v>0</v>
      </c>
    </row>
    <row r="168" spans="1:58">
      <c r="A168" s="791" t="s">
        <v>1023</v>
      </c>
      <c r="B168" s="268" t="str">
        <f t="shared" si="61"/>
        <v>0</v>
      </c>
      <c r="AG168" s="407" t="s">
        <v>587</v>
      </c>
      <c r="AH168" s="87">
        <f t="shared" si="58"/>
        <v>0</v>
      </c>
      <c r="AI168" s="87">
        <f t="shared" si="59"/>
        <v>0</v>
      </c>
      <c r="AJ168" s="331" t="str">
        <f t="shared" si="60"/>
        <v>0</v>
      </c>
      <c r="AL168" s="244" t="s">
        <v>1023</v>
      </c>
      <c r="AM168" s="749">
        <f>SUMIF($D$7:$D$84,AL168,$J$7:$J$84)</f>
        <v>0</v>
      </c>
      <c r="AN168" s="749">
        <f t="shared" si="64"/>
        <v>0</v>
      </c>
      <c r="AO168" s="749">
        <f t="shared" si="65"/>
        <v>0</v>
      </c>
      <c r="AP168" s="749">
        <f t="shared" si="66"/>
        <v>0</v>
      </c>
      <c r="AQ168" s="749">
        <f t="shared" si="67"/>
        <v>0</v>
      </c>
      <c r="AR168" s="749">
        <f t="shared" si="68"/>
        <v>0</v>
      </c>
      <c r="AS168" s="749">
        <f t="shared" si="69"/>
        <v>0</v>
      </c>
      <c r="AT168" s="749">
        <f t="shared" si="70"/>
        <v>0</v>
      </c>
      <c r="AU168" s="749">
        <f t="shared" si="71"/>
        <v>0</v>
      </c>
      <c r="AV168" s="749">
        <f t="shared" si="72"/>
        <v>0</v>
      </c>
      <c r="AW168" s="749">
        <f t="shared" si="73"/>
        <v>0</v>
      </c>
      <c r="AX168" s="749">
        <f t="shared" si="74"/>
        <v>0</v>
      </c>
      <c r="AY168" s="749">
        <f t="shared" si="75"/>
        <v>0</v>
      </c>
      <c r="AZ168" s="749">
        <f t="shared" si="76"/>
        <v>0</v>
      </c>
      <c r="BA168" s="749">
        <f t="shared" si="77"/>
        <v>0</v>
      </c>
      <c r="BB168" s="749">
        <f t="shared" si="78"/>
        <v>0</v>
      </c>
      <c r="BC168" s="749">
        <f t="shared" si="79"/>
        <v>0</v>
      </c>
      <c r="BD168" s="749">
        <f t="shared" si="80"/>
        <v>0</v>
      </c>
      <c r="BE168" s="749">
        <f t="shared" si="81"/>
        <v>0</v>
      </c>
      <c r="BF168" s="159">
        <f t="shared" si="82"/>
        <v>0</v>
      </c>
    </row>
    <row r="169" spans="1:58">
      <c r="A169" s="791" t="s">
        <v>1024</v>
      </c>
      <c r="B169" s="268" t="str">
        <f t="shared" si="61"/>
        <v>0</v>
      </c>
      <c r="AG169" s="407" t="s">
        <v>588</v>
      </c>
      <c r="AH169" s="87">
        <f t="shared" si="58"/>
        <v>0</v>
      </c>
      <c r="AI169" s="87">
        <f t="shared" si="59"/>
        <v>0</v>
      </c>
      <c r="AJ169" s="331" t="str">
        <f t="shared" si="60"/>
        <v>0</v>
      </c>
      <c r="AL169" s="244" t="s">
        <v>1024</v>
      </c>
      <c r="AM169" s="749">
        <f>SUMIF($D$7:$D$84,AL169,$J$7:$J$84)</f>
        <v>0</v>
      </c>
      <c r="AN169" s="749">
        <f t="shared" si="64"/>
        <v>0</v>
      </c>
      <c r="AO169" s="749">
        <f t="shared" si="65"/>
        <v>0</v>
      </c>
      <c r="AP169" s="749">
        <f t="shared" si="66"/>
        <v>0</v>
      </c>
      <c r="AQ169" s="749">
        <f t="shared" si="67"/>
        <v>0</v>
      </c>
      <c r="AR169" s="749">
        <f t="shared" si="68"/>
        <v>0</v>
      </c>
      <c r="AS169" s="749">
        <f t="shared" si="69"/>
        <v>0</v>
      </c>
      <c r="AT169" s="749">
        <f t="shared" si="70"/>
        <v>0</v>
      </c>
      <c r="AU169" s="749">
        <f t="shared" si="71"/>
        <v>0</v>
      </c>
      <c r="AV169" s="749">
        <f t="shared" si="72"/>
        <v>0</v>
      </c>
      <c r="AW169" s="749">
        <f t="shared" si="73"/>
        <v>0</v>
      </c>
      <c r="AX169" s="749">
        <f t="shared" si="74"/>
        <v>0</v>
      </c>
      <c r="AY169" s="749">
        <f t="shared" si="75"/>
        <v>0</v>
      </c>
      <c r="AZ169" s="749">
        <f t="shared" si="76"/>
        <v>0</v>
      </c>
      <c r="BA169" s="749">
        <f t="shared" si="77"/>
        <v>0</v>
      </c>
      <c r="BB169" s="749">
        <f t="shared" si="78"/>
        <v>0</v>
      </c>
      <c r="BC169" s="749">
        <f t="shared" si="79"/>
        <v>0</v>
      </c>
      <c r="BD169" s="749">
        <f t="shared" si="80"/>
        <v>0</v>
      </c>
      <c r="BE169" s="749">
        <f t="shared" si="81"/>
        <v>0</v>
      </c>
      <c r="BF169" s="159">
        <f t="shared" si="82"/>
        <v>0</v>
      </c>
    </row>
    <row r="170" spans="1:58">
      <c r="A170" s="407" t="s">
        <v>224</v>
      </c>
      <c r="B170" s="268" t="str">
        <f t="shared" ref="B170:B201" si="83">IFERROR(VLOOKUP(A170,$AG$8:$AJ$182,4,0),"")</f>
        <v>0</v>
      </c>
      <c r="AG170" s="407" t="s">
        <v>589</v>
      </c>
      <c r="AH170" s="87">
        <f t="shared" si="58"/>
        <v>0</v>
      </c>
      <c r="AI170" s="87">
        <f t="shared" si="59"/>
        <v>0</v>
      </c>
      <c r="AJ170" s="331" t="str">
        <f t="shared" si="60"/>
        <v>0</v>
      </c>
      <c r="AL170" s="244" t="s">
        <v>322</v>
      </c>
      <c r="AM170" s="749">
        <f>SUMIF($D$7:$D$84,AL170,$J$7:$J$84)</f>
        <v>0</v>
      </c>
      <c r="AN170" s="749">
        <f t="shared" si="64"/>
        <v>0</v>
      </c>
      <c r="AO170" s="749">
        <f t="shared" si="65"/>
        <v>0</v>
      </c>
      <c r="AP170" s="749">
        <f t="shared" si="66"/>
        <v>0</v>
      </c>
      <c r="AQ170" s="749">
        <f t="shared" si="67"/>
        <v>0</v>
      </c>
      <c r="AR170" s="749">
        <f t="shared" si="68"/>
        <v>0</v>
      </c>
      <c r="AS170" s="749">
        <f t="shared" si="69"/>
        <v>0</v>
      </c>
      <c r="AT170" s="749">
        <f t="shared" si="70"/>
        <v>0</v>
      </c>
      <c r="AU170" s="749">
        <f t="shared" si="71"/>
        <v>0</v>
      </c>
      <c r="AV170" s="749">
        <f t="shared" si="72"/>
        <v>0</v>
      </c>
      <c r="AW170" s="749">
        <f t="shared" si="73"/>
        <v>0</v>
      </c>
      <c r="AX170" s="749">
        <f t="shared" si="74"/>
        <v>0</v>
      </c>
      <c r="AY170" s="749">
        <f t="shared" si="75"/>
        <v>0</v>
      </c>
      <c r="AZ170" s="749">
        <f t="shared" si="76"/>
        <v>0</v>
      </c>
      <c r="BA170" s="749">
        <f t="shared" si="77"/>
        <v>0</v>
      </c>
      <c r="BB170" s="749">
        <f t="shared" si="78"/>
        <v>0</v>
      </c>
      <c r="BC170" s="749">
        <f t="shared" si="79"/>
        <v>0</v>
      </c>
      <c r="BD170" s="749">
        <f t="shared" si="80"/>
        <v>0</v>
      </c>
      <c r="BE170" s="749">
        <f t="shared" si="81"/>
        <v>0</v>
      </c>
      <c r="BF170" s="159">
        <f t="shared" si="82"/>
        <v>0</v>
      </c>
    </row>
    <row r="171" spans="1:58">
      <c r="A171" s="407" t="s">
        <v>225</v>
      </c>
      <c r="B171" s="268" t="str">
        <f t="shared" si="83"/>
        <v>0</v>
      </c>
      <c r="AG171" s="407" t="s">
        <v>590</v>
      </c>
      <c r="AH171" s="87">
        <f t="shared" si="58"/>
        <v>0</v>
      </c>
      <c r="AI171" s="87">
        <f t="shared" si="59"/>
        <v>0</v>
      </c>
      <c r="AJ171" s="331" t="str">
        <f t="shared" si="60"/>
        <v>0</v>
      </c>
      <c r="AL171" s="244" t="s">
        <v>574</v>
      </c>
      <c r="AM171" s="749">
        <f t="shared" si="63"/>
        <v>0</v>
      </c>
      <c r="AN171" s="749">
        <f t="shared" si="64"/>
        <v>0</v>
      </c>
      <c r="AO171" s="749">
        <f t="shared" si="65"/>
        <v>0</v>
      </c>
      <c r="AP171" s="749">
        <f t="shared" si="66"/>
        <v>0</v>
      </c>
      <c r="AQ171" s="749">
        <f t="shared" si="67"/>
        <v>0</v>
      </c>
      <c r="AR171" s="749">
        <f t="shared" si="68"/>
        <v>0</v>
      </c>
      <c r="AS171" s="749">
        <f t="shared" si="69"/>
        <v>0</v>
      </c>
      <c r="AT171" s="749">
        <f t="shared" si="70"/>
        <v>0</v>
      </c>
      <c r="AU171" s="749">
        <f t="shared" si="71"/>
        <v>0</v>
      </c>
      <c r="AV171" s="749">
        <f t="shared" si="72"/>
        <v>0</v>
      </c>
      <c r="AW171" s="749">
        <f t="shared" si="73"/>
        <v>0</v>
      </c>
      <c r="AX171" s="749">
        <f t="shared" si="74"/>
        <v>0</v>
      </c>
      <c r="AY171" s="749">
        <f t="shared" si="75"/>
        <v>0</v>
      </c>
      <c r="AZ171" s="749">
        <f t="shared" si="76"/>
        <v>0</v>
      </c>
      <c r="BA171" s="749">
        <f t="shared" si="77"/>
        <v>0</v>
      </c>
      <c r="BB171" s="749">
        <f t="shared" si="78"/>
        <v>0</v>
      </c>
      <c r="BC171" s="749">
        <f t="shared" si="79"/>
        <v>0</v>
      </c>
      <c r="BD171" s="749">
        <f t="shared" si="80"/>
        <v>0</v>
      </c>
      <c r="BE171" s="749">
        <f t="shared" si="81"/>
        <v>0</v>
      </c>
      <c r="BF171" s="159">
        <f t="shared" si="82"/>
        <v>0</v>
      </c>
    </row>
    <row r="172" spans="1:58">
      <c r="A172" s="407" t="s">
        <v>226</v>
      </c>
      <c r="B172" s="268" t="str">
        <f t="shared" si="83"/>
        <v>0</v>
      </c>
      <c r="AG172" s="407" t="s">
        <v>591</v>
      </c>
      <c r="AH172" s="87">
        <f t="shared" si="58"/>
        <v>0</v>
      </c>
      <c r="AI172" s="87">
        <f t="shared" si="59"/>
        <v>0</v>
      </c>
      <c r="AJ172" s="331" t="str">
        <f t="shared" si="60"/>
        <v>0</v>
      </c>
      <c r="AL172" s="244" t="s">
        <v>576</v>
      </c>
      <c r="AM172" s="749">
        <f t="shared" si="63"/>
        <v>0</v>
      </c>
      <c r="AN172" s="749">
        <f t="shared" si="64"/>
        <v>0</v>
      </c>
      <c r="AO172" s="749">
        <f t="shared" si="65"/>
        <v>0</v>
      </c>
      <c r="AP172" s="749">
        <f t="shared" si="66"/>
        <v>0</v>
      </c>
      <c r="AQ172" s="749">
        <f t="shared" si="67"/>
        <v>0</v>
      </c>
      <c r="AR172" s="749">
        <f t="shared" si="68"/>
        <v>0</v>
      </c>
      <c r="AS172" s="749">
        <f t="shared" si="69"/>
        <v>0</v>
      </c>
      <c r="AT172" s="749">
        <f t="shared" si="70"/>
        <v>0</v>
      </c>
      <c r="AU172" s="749">
        <f t="shared" si="71"/>
        <v>0</v>
      </c>
      <c r="AV172" s="749">
        <f t="shared" si="72"/>
        <v>0</v>
      </c>
      <c r="AW172" s="749">
        <f t="shared" si="73"/>
        <v>0</v>
      </c>
      <c r="AX172" s="749">
        <f t="shared" si="74"/>
        <v>0</v>
      </c>
      <c r="AY172" s="749">
        <f t="shared" si="75"/>
        <v>0</v>
      </c>
      <c r="AZ172" s="749">
        <f t="shared" si="76"/>
        <v>0</v>
      </c>
      <c r="BA172" s="749">
        <f t="shared" si="77"/>
        <v>0</v>
      </c>
      <c r="BB172" s="749">
        <f t="shared" si="78"/>
        <v>0</v>
      </c>
      <c r="BC172" s="749">
        <f t="shared" si="79"/>
        <v>0</v>
      </c>
      <c r="BD172" s="749">
        <f t="shared" si="80"/>
        <v>0</v>
      </c>
      <c r="BE172" s="749">
        <f t="shared" si="81"/>
        <v>0</v>
      </c>
      <c r="BF172" s="159">
        <f t="shared" si="82"/>
        <v>0</v>
      </c>
    </row>
    <row r="173" spans="1:58">
      <c r="A173" s="407" t="s">
        <v>228</v>
      </c>
      <c r="B173" s="268" t="str">
        <f t="shared" si="83"/>
        <v>0</v>
      </c>
      <c r="AG173" s="407" t="s">
        <v>592</v>
      </c>
      <c r="AH173" s="87">
        <f t="shared" si="58"/>
        <v>10</v>
      </c>
      <c r="AI173" s="87">
        <f t="shared" si="59"/>
        <v>0</v>
      </c>
      <c r="AJ173" s="331">
        <f t="shared" si="60"/>
        <v>0</v>
      </c>
      <c r="AL173" s="244" t="s">
        <v>579</v>
      </c>
      <c r="AM173" s="749">
        <f>SUMIF($D$7:$D$84,AL173,$J$7:$J$84)</f>
        <v>0</v>
      </c>
      <c r="AN173" s="749">
        <f t="shared" si="64"/>
        <v>0</v>
      </c>
      <c r="AO173" s="749">
        <f t="shared" si="65"/>
        <v>0</v>
      </c>
      <c r="AP173" s="749">
        <f t="shared" si="66"/>
        <v>0</v>
      </c>
      <c r="AQ173" s="749">
        <f t="shared" si="67"/>
        <v>0</v>
      </c>
      <c r="AR173" s="749">
        <f t="shared" si="68"/>
        <v>0</v>
      </c>
      <c r="AS173" s="749">
        <f t="shared" si="69"/>
        <v>0</v>
      </c>
      <c r="AT173" s="749">
        <f t="shared" si="70"/>
        <v>0</v>
      </c>
      <c r="AU173" s="749">
        <f t="shared" si="71"/>
        <v>0</v>
      </c>
      <c r="AV173" s="749">
        <f t="shared" si="72"/>
        <v>0</v>
      </c>
      <c r="AW173" s="749">
        <f t="shared" si="73"/>
        <v>0</v>
      </c>
      <c r="AX173" s="749">
        <f t="shared" si="74"/>
        <v>0</v>
      </c>
      <c r="AY173" s="749">
        <f t="shared" si="75"/>
        <v>0</v>
      </c>
      <c r="AZ173" s="749">
        <f t="shared" si="76"/>
        <v>0</v>
      </c>
      <c r="BA173" s="749">
        <f t="shared" si="77"/>
        <v>0</v>
      </c>
      <c r="BB173" s="749">
        <f t="shared" si="78"/>
        <v>0</v>
      </c>
      <c r="BC173" s="749">
        <f t="shared" si="79"/>
        <v>0</v>
      </c>
      <c r="BD173" s="749">
        <f t="shared" si="80"/>
        <v>0</v>
      </c>
      <c r="BE173" s="749">
        <f t="shared" si="81"/>
        <v>0</v>
      </c>
      <c r="BF173" s="159">
        <f t="shared" si="82"/>
        <v>0</v>
      </c>
    </row>
    <row r="174" spans="1:58">
      <c r="A174" s="407" t="s">
        <v>229</v>
      </c>
      <c r="B174" s="268" t="str">
        <f t="shared" si="83"/>
        <v>0</v>
      </c>
      <c r="AG174" s="407" t="s">
        <v>593</v>
      </c>
      <c r="AH174" s="87">
        <f t="shared" si="58"/>
        <v>10</v>
      </c>
      <c r="AI174" s="87">
        <f t="shared" si="59"/>
        <v>0</v>
      </c>
      <c r="AJ174" s="331">
        <f t="shared" si="60"/>
        <v>0</v>
      </c>
      <c r="AL174" s="407" t="s">
        <v>584</v>
      </c>
      <c r="AM174" s="749">
        <f t="shared" ref="AM174:AM184" si="84">SUMIF($D$7:$D$84,AL174,$J$7:$J$84)</f>
        <v>0</v>
      </c>
      <c r="AN174" s="749">
        <f t="shared" si="64"/>
        <v>0</v>
      </c>
      <c r="AO174" s="749">
        <f t="shared" si="65"/>
        <v>0</v>
      </c>
      <c r="AP174" s="749">
        <f t="shared" si="66"/>
        <v>0</v>
      </c>
      <c r="AQ174" s="749">
        <f t="shared" si="67"/>
        <v>0</v>
      </c>
      <c r="AR174" s="749">
        <f t="shared" si="68"/>
        <v>0</v>
      </c>
      <c r="AS174" s="749">
        <f t="shared" si="69"/>
        <v>0</v>
      </c>
      <c r="AT174" s="749">
        <f t="shared" si="70"/>
        <v>0</v>
      </c>
      <c r="AU174" s="749">
        <f t="shared" si="71"/>
        <v>0</v>
      </c>
      <c r="AV174" s="749">
        <f t="shared" si="72"/>
        <v>0</v>
      </c>
      <c r="AW174" s="749">
        <f t="shared" si="73"/>
        <v>0</v>
      </c>
      <c r="AX174" s="749">
        <f t="shared" si="74"/>
        <v>0</v>
      </c>
      <c r="AY174" s="749">
        <f t="shared" si="75"/>
        <v>0</v>
      </c>
      <c r="AZ174" s="749">
        <f t="shared" si="76"/>
        <v>0</v>
      </c>
      <c r="BA174" s="749">
        <f t="shared" si="77"/>
        <v>0</v>
      </c>
      <c r="BB174" s="749">
        <f t="shared" si="78"/>
        <v>0</v>
      </c>
      <c r="BC174" s="749">
        <f t="shared" si="79"/>
        <v>0</v>
      </c>
      <c r="BD174" s="749">
        <f t="shared" si="80"/>
        <v>0</v>
      </c>
      <c r="BE174" s="749">
        <f t="shared" si="81"/>
        <v>0</v>
      </c>
      <c r="BF174" s="159">
        <f t="shared" si="82"/>
        <v>0</v>
      </c>
    </row>
    <row r="175" spans="1:58">
      <c r="A175" s="407" t="s">
        <v>230</v>
      </c>
      <c r="B175" s="268" t="str">
        <f t="shared" si="83"/>
        <v>0</v>
      </c>
      <c r="AG175" s="407" t="s">
        <v>594</v>
      </c>
      <c r="AH175" s="87">
        <f t="shared" si="58"/>
        <v>0</v>
      </c>
      <c r="AI175" s="87">
        <f t="shared" si="59"/>
        <v>0</v>
      </c>
      <c r="AJ175" s="331" t="str">
        <f t="shared" si="60"/>
        <v>0</v>
      </c>
      <c r="AL175" s="407" t="s">
        <v>585</v>
      </c>
      <c r="AM175" s="749">
        <f t="shared" si="84"/>
        <v>0</v>
      </c>
      <c r="AN175" s="749">
        <f t="shared" si="64"/>
        <v>0</v>
      </c>
      <c r="AO175" s="749">
        <f t="shared" si="65"/>
        <v>0</v>
      </c>
      <c r="AP175" s="749">
        <f t="shared" si="66"/>
        <v>0</v>
      </c>
      <c r="AQ175" s="749">
        <f t="shared" si="67"/>
        <v>0</v>
      </c>
      <c r="AR175" s="749">
        <f t="shared" si="68"/>
        <v>0</v>
      </c>
      <c r="AS175" s="749">
        <f t="shared" si="69"/>
        <v>0</v>
      </c>
      <c r="AT175" s="749">
        <f t="shared" si="70"/>
        <v>0</v>
      </c>
      <c r="AU175" s="749">
        <f t="shared" si="71"/>
        <v>0</v>
      </c>
      <c r="AV175" s="749">
        <f t="shared" si="72"/>
        <v>0</v>
      </c>
      <c r="AW175" s="749">
        <f t="shared" si="73"/>
        <v>0</v>
      </c>
      <c r="AX175" s="749">
        <f t="shared" si="74"/>
        <v>0</v>
      </c>
      <c r="AY175" s="749">
        <f t="shared" si="75"/>
        <v>0</v>
      </c>
      <c r="AZ175" s="749">
        <f t="shared" si="76"/>
        <v>0</v>
      </c>
      <c r="BA175" s="749">
        <f t="shared" si="77"/>
        <v>0</v>
      </c>
      <c r="BB175" s="749">
        <f t="shared" si="78"/>
        <v>0</v>
      </c>
      <c r="BC175" s="749">
        <f t="shared" si="79"/>
        <v>0</v>
      </c>
      <c r="BD175" s="749">
        <f t="shared" si="80"/>
        <v>0</v>
      </c>
      <c r="BE175" s="749">
        <f t="shared" si="81"/>
        <v>0</v>
      </c>
      <c r="BF175" s="159">
        <f t="shared" si="82"/>
        <v>0</v>
      </c>
    </row>
    <row r="176" spans="1:58">
      <c r="A176" s="407" t="s">
        <v>231</v>
      </c>
      <c r="B176" s="268" t="str">
        <f t="shared" si="83"/>
        <v>0</v>
      </c>
      <c r="AG176" s="407" t="s">
        <v>595</v>
      </c>
      <c r="AH176" s="87">
        <f t="shared" si="58"/>
        <v>0</v>
      </c>
      <c r="AI176" s="87">
        <f t="shared" si="59"/>
        <v>0</v>
      </c>
      <c r="AJ176" s="331" t="str">
        <f t="shared" si="60"/>
        <v>0</v>
      </c>
      <c r="AL176" s="407" t="s">
        <v>586</v>
      </c>
      <c r="AM176" s="749">
        <f t="shared" si="84"/>
        <v>0</v>
      </c>
      <c r="AN176" s="749">
        <f t="shared" si="64"/>
        <v>0</v>
      </c>
      <c r="AO176" s="749">
        <f t="shared" si="65"/>
        <v>0</v>
      </c>
      <c r="AP176" s="749">
        <f t="shared" si="66"/>
        <v>0</v>
      </c>
      <c r="AQ176" s="749">
        <f t="shared" si="67"/>
        <v>0</v>
      </c>
      <c r="AR176" s="749">
        <f t="shared" si="68"/>
        <v>0</v>
      </c>
      <c r="AS176" s="749">
        <f t="shared" si="69"/>
        <v>0</v>
      </c>
      <c r="AT176" s="749">
        <f t="shared" si="70"/>
        <v>0</v>
      </c>
      <c r="AU176" s="749">
        <f t="shared" si="71"/>
        <v>0</v>
      </c>
      <c r="AV176" s="749">
        <f t="shared" si="72"/>
        <v>0</v>
      </c>
      <c r="AW176" s="749">
        <f t="shared" si="73"/>
        <v>0</v>
      </c>
      <c r="AX176" s="749">
        <f t="shared" si="74"/>
        <v>0</v>
      </c>
      <c r="AY176" s="749">
        <f t="shared" si="75"/>
        <v>0</v>
      </c>
      <c r="AZ176" s="749">
        <f t="shared" si="76"/>
        <v>0</v>
      </c>
      <c r="BA176" s="749">
        <f t="shared" si="77"/>
        <v>0</v>
      </c>
      <c r="BB176" s="749">
        <f t="shared" si="78"/>
        <v>0</v>
      </c>
      <c r="BC176" s="749">
        <f t="shared" si="79"/>
        <v>0</v>
      </c>
      <c r="BD176" s="749">
        <f t="shared" si="80"/>
        <v>0</v>
      </c>
      <c r="BE176" s="749">
        <f t="shared" si="81"/>
        <v>0</v>
      </c>
      <c r="BF176" s="159">
        <f t="shared" si="82"/>
        <v>0</v>
      </c>
    </row>
    <row r="177" spans="1:58">
      <c r="A177" s="407" t="s">
        <v>232</v>
      </c>
      <c r="B177" s="268" t="str">
        <f t="shared" si="83"/>
        <v>0</v>
      </c>
      <c r="AG177" s="407" t="s">
        <v>304</v>
      </c>
      <c r="AH177" s="749">
        <f t="shared" si="58"/>
        <v>0</v>
      </c>
      <c r="AI177" s="749">
        <f t="shared" si="59"/>
        <v>0</v>
      </c>
      <c r="AJ177" s="382" t="str">
        <f t="shared" si="60"/>
        <v>0</v>
      </c>
      <c r="AL177" s="407" t="s">
        <v>587</v>
      </c>
      <c r="AM177" s="749">
        <f t="shared" si="84"/>
        <v>0</v>
      </c>
      <c r="AN177" s="749">
        <f t="shared" si="64"/>
        <v>0</v>
      </c>
      <c r="AO177" s="749">
        <f t="shared" si="65"/>
        <v>0</v>
      </c>
      <c r="AP177" s="749">
        <f t="shared" si="66"/>
        <v>0</v>
      </c>
      <c r="AQ177" s="749">
        <f t="shared" si="67"/>
        <v>0</v>
      </c>
      <c r="AR177" s="749">
        <f t="shared" si="68"/>
        <v>0</v>
      </c>
      <c r="AS177" s="749">
        <f t="shared" si="69"/>
        <v>0</v>
      </c>
      <c r="AT177" s="749">
        <f t="shared" si="70"/>
        <v>0</v>
      </c>
      <c r="AU177" s="749">
        <f t="shared" si="71"/>
        <v>0</v>
      </c>
      <c r="AV177" s="749">
        <f t="shared" si="72"/>
        <v>0</v>
      </c>
      <c r="AW177" s="749">
        <f t="shared" si="73"/>
        <v>0</v>
      </c>
      <c r="AX177" s="749">
        <f t="shared" si="74"/>
        <v>0</v>
      </c>
      <c r="AY177" s="749">
        <f t="shared" si="75"/>
        <v>0</v>
      </c>
      <c r="AZ177" s="749">
        <f t="shared" si="76"/>
        <v>0</v>
      </c>
      <c r="BA177" s="749">
        <f t="shared" si="77"/>
        <v>0</v>
      </c>
      <c r="BB177" s="749">
        <f t="shared" si="78"/>
        <v>0</v>
      </c>
      <c r="BC177" s="749">
        <f t="shared" si="79"/>
        <v>0</v>
      </c>
      <c r="BD177" s="749">
        <f t="shared" si="80"/>
        <v>0</v>
      </c>
      <c r="BE177" s="749">
        <f t="shared" si="81"/>
        <v>0</v>
      </c>
      <c r="BF177" s="159">
        <f t="shared" si="82"/>
        <v>0</v>
      </c>
    </row>
    <row r="178" spans="1:58">
      <c r="A178" s="407" t="s">
        <v>233</v>
      </c>
      <c r="B178" s="268" t="str">
        <f t="shared" si="83"/>
        <v>0</v>
      </c>
      <c r="AG178" s="407" t="s">
        <v>305</v>
      </c>
      <c r="AH178" s="749">
        <f t="shared" si="58"/>
        <v>0</v>
      </c>
      <c r="AI178" s="749">
        <f t="shared" si="59"/>
        <v>0</v>
      </c>
      <c r="AJ178" s="382" t="str">
        <f t="shared" si="60"/>
        <v>0</v>
      </c>
      <c r="AL178" s="407" t="s">
        <v>588</v>
      </c>
      <c r="AM178" s="749">
        <f t="shared" si="84"/>
        <v>0</v>
      </c>
      <c r="AN178" s="749">
        <f t="shared" si="64"/>
        <v>0</v>
      </c>
      <c r="AO178" s="749">
        <f t="shared" si="65"/>
        <v>0</v>
      </c>
      <c r="AP178" s="749">
        <f t="shared" si="66"/>
        <v>0</v>
      </c>
      <c r="AQ178" s="749">
        <f t="shared" si="67"/>
        <v>0</v>
      </c>
      <c r="AR178" s="749">
        <f t="shared" si="68"/>
        <v>0</v>
      </c>
      <c r="AS178" s="749">
        <f t="shared" si="69"/>
        <v>0</v>
      </c>
      <c r="AT178" s="749">
        <f t="shared" si="70"/>
        <v>0</v>
      </c>
      <c r="AU178" s="749">
        <f t="shared" si="71"/>
        <v>0</v>
      </c>
      <c r="AV178" s="749">
        <f t="shared" si="72"/>
        <v>0</v>
      </c>
      <c r="AW178" s="749">
        <f t="shared" si="73"/>
        <v>0</v>
      </c>
      <c r="AX178" s="749">
        <f t="shared" si="74"/>
        <v>0</v>
      </c>
      <c r="AY178" s="749">
        <f t="shared" si="75"/>
        <v>0</v>
      </c>
      <c r="AZ178" s="749">
        <f t="shared" si="76"/>
        <v>0</v>
      </c>
      <c r="BA178" s="749">
        <f t="shared" si="77"/>
        <v>0</v>
      </c>
      <c r="BB178" s="749">
        <f t="shared" si="78"/>
        <v>0</v>
      </c>
      <c r="BC178" s="749">
        <f t="shared" si="79"/>
        <v>0</v>
      </c>
      <c r="BD178" s="749">
        <f t="shared" si="80"/>
        <v>0</v>
      </c>
      <c r="BE178" s="749">
        <f t="shared" si="81"/>
        <v>0</v>
      </c>
      <c r="BF178" s="159">
        <f t="shared" si="82"/>
        <v>0</v>
      </c>
    </row>
    <row r="179" spans="1:58">
      <c r="A179" s="407" t="s">
        <v>234</v>
      </c>
      <c r="B179" s="268" t="str">
        <f t="shared" si="83"/>
        <v>0</v>
      </c>
      <c r="AG179" s="407" t="s">
        <v>574</v>
      </c>
      <c r="AH179" s="87">
        <f t="shared" si="58"/>
        <v>0</v>
      </c>
      <c r="AI179" s="87">
        <f t="shared" si="59"/>
        <v>0</v>
      </c>
      <c r="AJ179" s="331" t="str">
        <f t="shared" si="60"/>
        <v>0</v>
      </c>
      <c r="AL179" s="407" t="s">
        <v>589</v>
      </c>
      <c r="AM179" s="749">
        <f t="shared" si="84"/>
        <v>0</v>
      </c>
      <c r="AN179" s="749">
        <f t="shared" si="64"/>
        <v>0</v>
      </c>
      <c r="AO179" s="749">
        <f t="shared" si="65"/>
        <v>0</v>
      </c>
      <c r="AP179" s="749">
        <f t="shared" si="66"/>
        <v>0</v>
      </c>
      <c r="AQ179" s="749">
        <f t="shared" si="67"/>
        <v>0</v>
      </c>
      <c r="AR179" s="749">
        <f t="shared" si="68"/>
        <v>0</v>
      </c>
      <c r="AS179" s="749">
        <f t="shared" si="69"/>
        <v>0</v>
      </c>
      <c r="AT179" s="749">
        <f t="shared" si="70"/>
        <v>0</v>
      </c>
      <c r="AU179" s="749">
        <f t="shared" si="71"/>
        <v>0</v>
      </c>
      <c r="AV179" s="749">
        <f t="shared" si="72"/>
        <v>0</v>
      </c>
      <c r="AW179" s="749">
        <f t="shared" si="73"/>
        <v>0</v>
      </c>
      <c r="AX179" s="749">
        <f t="shared" si="74"/>
        <v>0</v>
      </c>
      <c r="AY179" s="749">
        <f t="shared" si="75"/>
        <v>0</v>
      </c>
      <c r="AZ179" s="749">
        <f t="shared" si="76"/>
        <v>0</v>
      </c>
      <c r="BA179" s="749">
        <f t="shared" si="77"/>
        <v>0</v>
      </c>
      <c r="BB179" s="749">
        <f t="shared" si="78"/>
        <v>0</v>
      </c>
      <c r="BC179" s="749">
        <f t="shared" si="79"/>
        <v>0</v>
      </c>
      <c r="BD179" s="749">
        <f t="shared" si="80"/>
        <v>0</v>
      </c>
      <c r="BE179" s="749">
        <f t="shared" si="81"/>
        <v>0</v>
      </c>
      <c r="BF179" s="159">
        <f t="shared" si="82"/>
        <v>0</v>
      </c>
    </row>
    <row r="180" spans="1:58">
      <c r="A180" s="407" t="s">
        <v>236</v>
      </c>
      <c r="B180" s="268" t="str">
        <f t="shared" si="83"/>
        <v>0</v>
      </c>
      <c r="AG180" s="407" t="s">
        <v>856</v>
      </c>
      <c r="AH180" s="87">
        <f t="shared" si="58"/>
        <v>0</v>
      </c>
      <c r="AI180" s="87">
        <f t="shared" si="59"/>
        <v>0</v>
      </c>
      <c r="AJ180" s="87" t="str">
        <f t="shared" si="60"/>
        <v>0</v>
      </c>
      <c r="AL180" s="407" t="s">
        <v>590</v>
      </c>
      <c r="AM180" s="749">
        <f t="shared" si="84"/>
        <v>0</v>
      </c>
      <c r="AN180" s="749">
        <f t="shared" si="64"/>
        <v>0</v>
      </c>
      <c r="AO180" s="749">
        <f t="shared" si="65"/>
        <v>0</v>
      </c>
      <c r="AP180" s="749">
        <f t="shared" si="66"/>
        <v>0</v>
      </c>
      <c r="AQ180" s="749">
        <f t="shared" si="67"/>
        <v>0</v>
      </c>
      <c r="AR180" s="749">
        <f t="shared" si="68"/>
        <v>0</v>
      </c>
      <c r="AS180" s="749">
        <f t="shared" si="69"/>
        <v>0</v>
      </c>
      <c r="AT180" s="749">
        <f t="shared" si="70"/>
        <v>0</v>
      </c>
      <c r="AU180" s="749">
        <f t="shared" si="71"/>
        <v>0</v>
      </c>
      <c r="AV180" s="749">
        <f t="shared" si="72"/>
        <v>0</v>
      </c>
      <c r="AW180" s="749">
        <f t="shared" si="73"/>
        <v>0</v>
      </c>
      <c r="AX180" s="749">
        <f t="shared" si="74"/>
        <v>0</v>
      </c>
      <c r="AY180" s="749">
        <f t="shared" si="75"/>
        <v>0</v>
      </c>
      <c r="AZ180" s="749">
        <f t="shared" si="76"/>
        <v>0</v>
      </c>
      <c r="BA180" s="749">
        <f t="shared" si="77"/>
        <v>0</v>
      </c>
      <c r="BB180" s="749">
        <f t="shared" si="78"/>
        <v>0</v>
      </c>
      <c r="BC180" s="749">
        <f t="shared" si="79"/>
        <v>0</v>
      </c>
      <c r="BD180" s="749">
        <f t="shared" si="80"/>
        <v>0</v>
      </c>
      <c r="BE180" s="749">
        <f t="shared" si="81"/>
        <v>0</v>
      </c>
      <c r="BF180" s="159">
        <f t="shared" si="82"/>
        <v>0</v>
      </c>
    </row>
    <row r="181" spans="1:58">
      <c r="A181" s="407" t="s">
        <v>237</v>
      </c>
      <c r="B181" s="268" t="str">
        <f t="shared" si="83"/>
        <v>0</v>
      </c>
      <c r="AG181" s="407" t="s">
        <v>857</v>
      </c>
      <c r="AH181" s="87">
        <f t="shared" ref="AH181:AH187" si="85">SUMIF($D$7:$D$84,AG181,$H$7:$H$84)</f>
        <v>0</v>
      </c>
      <c r="AI181" s="87">
        <f t="shared" ref="AI181:AI187" si="86">SUMIF($D$7:$D$84,AG181,$G$7:$G$84)</f>
        <v>0</v>
      </c>
      <c r="AJ181" s="87" t="str">
        <f t="shared" ref="AJ181:AJ188" si="87">IFERROR(AI181*100/AH181,"0")</f>
        <v>0</v>
      </c>
      <c r="AL181" s="407" t="s">
        <v>591</v>
      </c>
      <c r="AM181" s="749">
        <f t="shared" si="84"/>
        <v>0</v>
      </c>
      <c r="AN181" s="749">
        <f t="shared" si="64"/>
        <v>0</v>
      </c>
      <c r="AO181" s="749">
        <f t="shared" si="65"/>
        <v>0</v>
      </c>
      <c r="AP181" s="749">
        <f t="shared" si="66"/>
        <v>0</v>
      </c>
      <c r="AQ181" s="749">
        <f t="shared" si="67"/>
        <v>0</v>
      </c>
      <c r="AR181" s="749">
        <f t="shared" si="68"/>
        <v>0</v>
      </c>
      <c r="AS181" s="749">
        <f t="shared" si="69"/>
        <v>0</v>
      </c>
      <c r="AT181" s="749">
        <f t="shared" si="70"/>
        <v>0</v>
      </c>
      <c r="AU181" s="749">
        <f t="shared" si="71"/>
        <v>0</v>
      </c>
      <c r="AV181" s="749">
        <f t="shared" si="72"/>
        <v>0</v>
      </c>
      <c r="AW181" s="749">
        <f t="shared" si="73"/>
        <v>0</v>
      </c>
      <c r="AX181" s="749">
        <f t="shared" si="74"/>
        <v>0</v>
      </c>
      <c r="AY181" s="749">
        <f t="shared" si="75"/>
        <v>0</v>
      </c>
      <c r="AZ181" s="749">
        <f t="shared" si="76"/>
        <v>0</v>
      </c>
      <c r="BA181" s="749">
        <f t="shared" si="77"/>
        <v>0</v>
      </c>
      <c r="BB181" s="749">
        <f t="shared" si="78"/>
        <v>0</v>
      </c>
      <c r="BC181" s="749">
        <f t="shared" si="79"/>
        <v>0</v>
      </c>
      <c r="BD181" s="749">
        <f t="shared" si="80"/>
        <v>0</v>
      </c>
      <c r="BE181" s="749">
        <f t="shared" si="81"/>
        <v>0</v>
      </c>
      <c r="BF181" s="159">
        <f t="shared" si="82"/>
        <v>0</v>
      </c>
    </row>
    <row r="182" spans="1:58">
      <c r="A182" s="407" t="s">
        <v>238</v>
      </c>
      <c r="B182" s="268" t="str">
        <f t="shared" si="83"/>
        <v>0</v>
      </c>
      <c r="AG182" s="407" t="s">
        <v>273</v>
      </c>
      <c r="AH182" s="749">
        <f t="shared" si="85"/>
        <v>0</v>
      </c>
      <c r="AI182" s="749">
        <f t="shared" si="86"/>
        <v>0</v>
      </c>
      <c r="AJ182" s="382" t="str">
        <f t="shared" si="87"/>
        <v>0</v>
      </c>
      <c r="AL182" s="407" t="s">
        <v>592</v>
      </c>
      <c r="AM182" s="749">
        <f t="shared" si="84"/>
        <v>0</v>
      </c>
      <c r="AN182" s="749">
        <f t="shared" si="64"/>
        <v>0</v>
      </c>
      <c r="AO182" s="749">
        <f t="shared" si="65"/>
        <v>0</v>
      </c>
      <c r="AP182" s="749">
        <f t="shared" si="66"/>
        <v>0</v>
      </c>
      <c r="AQ182" s="749">
        <f t="shared" si="67"/>
        <v>0</v>
      </c>
      <c r="AR182" s="749">
        <f t="shared" si="68"/>
        <v>0</v>
      </c>
      <c r="AS182" s="749">
        <f t="shared" si="69"/>
        <v>0</v>
      </c>
      <c r="AT182" s="749">
        <f t="shared" si="70"/>
        <v>0</v>
      </c>
      <c r="AU182" s="749">
        <f t="shared" si="71"/>
        <v>0</v>
      </c>
      <c r="AV182" s="749">
        <f t="shared" si="72"/>
        <v>0</v>
      </c>
      <c r="AW182" s="749">
        <f t="shared" si="73"/>
        <v>0</v>
      </c>
      <c r="AX182" s="749">
        <f t="shared" si="74"/>
        <v>0</v>
      </c>
      <c r="AY182" s="749">
        <f t="shared" si="75"/>
        <v>0</v>
      </c>
      <c r="AZ182" s="749">
        <f t="shared" si="76"/>
        <v>0</v>
      </c>
      <c r="BA182" s="749">
        <f t="shared" si="77"/>
        <v>0</v>
      </c>
      <c r="BB182" s="749">
        <f t="shared" si="78"/>
        <v>0</v>
      </c>
      <c r="BC182" s="749">
        <f t="shared" si="79"/>
        <v>0</v>
      </c>
      <c r="BD182" s="749">
        <f t="shared" si="80"/>
        <v>0</v>
      </c>
      <c r="BE182" s="749">
        <f t="shared" si="81"/>
        <v>0</v>
      </c>
      <c r="BF182" s="159">
        <f t="shared" si="82"/>
        <v>0</v>
      </c>
    </row>
    <row r="183" spans="1:58">
      <c r="A183" s="407" t="s">
        <v>239</v>
      </c>
      <c r="B183" s="268" t="str">
        <f t="shared" si="83"/>
        <v>0</v>
      </c>
      <c r="AG183" s="407" t="s">
        <v>274</v>
      </c>
      <c r="AH183" s="749">
        <f t="shared" si="85"/>
        <v>0</v>
      </c>
      <c r="AI183" s="749">
        <f t="shared" si="86"/>
        <v>0</v>
      </c>
      <c r="AJ183" s="382" t="str">
        <f t="shared" si="87"/>
        <v>0</v>
      </c>
      <c r="AL183" s="407" t="s">
        <v>593</v>
      </c>
      <c r="AM183" s="749">
        <f t="shared" si="84"/>
        <v>0</v>
      </c>
      <c r="AN183" s="749">
        <f t="shared" si="64"/>
        <v>0</v>
      </c>
      <c r="AO183" s="749">
        <f t="shared" si="65"/>
        <v>0</v>
      </c>
      <c r="AP183" s="749">
        <f t="shared" si="66"/>
        <v>0</v>
      </c>
      <c r="AQ183" s="749">
        <f t="shared" si="67"/>
        <v>0</v>
      </c>
      <c r="AR183" s="749">
        <f t="shared" si="68"/>
        <v>0</v>
      </c>
      <c r="AS183" s="749">
        <f t="shared" si="69"/>
        <v>0</v>
      </c>
      <c r="AT183" s="749">
        <f t="shared" si="70"/>
        <v>0</v>
      </c>
      <c r="AU183" s="749">
        <f t="shared" si="71"/>
        <v>0</v>
      </c>
      <c r="AV183" s="749">
        <f t="shared" si="72"/>
        <v>0</v>
      </c>
      <c r="AW183" s="749">
        <f t="shared" si="73"/>
        <v>0</v>
      </c>
      <c r="AX183" s="749">
        <f t="shared" si="74"/>
        <v>0</v>
      </c>
      <c r="AY183" s="749">
        <f t="shared" si="75"/>
        <v>0</v>
      </c>
      <c r="AZ183" s="749">
        <f t="shared" si="76"/>
        <v>0</v>
      </c>
      <c r="BA183" s="749">
        <f t="shared" si="77"/>
        <v>0</v>
      </c>
      <c r="BB183" s="749">
        <f t="shared" si="78"/>
        <v>0</v>
      </c>
      <c r="BC183" s="749">
        <f t="shared" si="79"/>
        <v>0</v>
      </c>
      <c r="BD183" s="749">
        <f t="shared" si="80"/>
        <v>0</v>
      </c>
      <c r="BE183" s="749">
        <f t="shared" si="81"/>
        <v>0</v>
      </c>
      <c r="BF183" s="159">
        <f t="shared" si="82"/>
        <v>0</v>
      </c>
    </row>
    <row r="184" spans="1:58">
      <c r="A184" s="407" t="s">
        <v>240</v>
      </c>
      <c r="B184" s="268" t="str">
        <f t="shared" si="83"/>
        <v>0</v>
      </c>
      <c r="AG184" s="407" t="s">
        <v>275</v>
      </c>
      <c r="AH184" s="749">
        <f t="shared" si="85"/>
        <v>0</v>
      </c>
      <c r="AI184" s="749">
        <f t="shared" si="86"/>
        <v>0</v>
      </c>
      <c r="AJ184" s="382" t="str">
        <f t="shared" si="87"/>
        <v>0</v>
      </c>
      <c r="AL184" s="407" t="s">
        <v>594</v>
      </c>
      <c r="AM184" s="749">
        <f t="shared" si="84"/>
        <v>0</v>
      </c>
      <c r="AN184" s="749">
        <f t="shared" si="64"/>
        <v>0</v>
      </c>
      <c r="AO184" s="749">
        <f t="shared" si="65"/>
        <v>0</v>
      </c>
      <c r="AP184" s="749">
        <f t="shared" si="66"/>
        <v>0</v>
      </c>
      <c r="AQ184" s="749">
        <f t="shared" si="67"/>
        <v>0</v>
      </c>
      <c r="AR184" s="749">
        <f t="shared" si="68"/>
        <v>0</v>
      </c>
      <c r="AS184" s="749">
        <f t="shared" si="69"/>
        <v>0</v>
      </c>
      <c r="AT184" s="749">
        <f t="shared" si="70"/>
        <v>0</v>
      </c>
      <c r="AU184" s="749">
        <f t="shared" si="71"/>
        <v>0</v>
      </c>
      <c r="AV184" s="749">
        <f t="shared" si="72"/>
        <v>0</v>
      </c>
      <c r="AW184" s="749">
        <f t="shared" si="73"/>
        <v>0</v>
      </c>
      <c r="AX184" s="749">
        <f t="shared" si="74"/>
        <v>0</v>
      </c>
      <c r="AY184" s="749">
        <f t="shared" si="75"/>
        <v>0</v>
      </c>
      <c r="AZ184" s="749">
        <f t="shared" si="76"/>
        <v>0</v>
      </c>
      <c r="BA184" s="749">
        <f t="shared" si="77"/>
        <v>0</v>
      </c>
      <c r="BB184" s="749">
        <f t="shared" si="78"/>
        <v>0</v>
      </c>
      <c r="BC184" s="749">
        <f t="shared" si="79"/>
        <v>0</v>
      </c>
      <c r="BD184" s="749">
        <f t="shared" si="80"/>
        <v>0</v>
      </c>
      <c r="BE184" s="749">
        <f t="shared" si="81"/>
        <v>0</v>
      </c>
      <c r="BF184" s="159">
        <f t="shared" si="82"/>
        <v>0</v>
      </c>
    </row>
    <row r="185" spans="1:58">
      <c r="A185" s="407" t="s">
        <v>241</v>
      </c>
      <c r="B185" s="268" t="str">
        <f t="shared" si="83"/>
        <v>0</v>
      </c>
      <c r="AG185" s="407" t="s">
        <v>276</v>
      </c>
      <c r="AH185" s="749">
        <f t="shared" si="85"/>
        <v>0</v>
      </c>
      <c r="AI185" s="749">
        <f t="shared" si="86"/>
        <v>0</v>
      </c>
      <c r="AJ185" s="382" t="str">
        <f t="shared" si="87"/>
        <v>0</v>
      </c>
      <c r="AL185" s="407" t="s">
        <v>595</v>
      </c>
      <c r="AM185" s="749">
        <f>SUMIF($D$7:$D$84,AL185,$J$7:$J$84)</f>
        <v>0</v>
      </c>
      <c r="AN185" s="749">
        <f t="shared" si="64"/>
        <v>0</v>
      </c>
      <c r="AO185" s="749">
        <f t="shared" si="65"/>
        <v>0</v>
      </c>
      <c r="AP185" s="749">
        <f t="shared" si="66"/>
        <v>0</v>
      </c>
      <c r="AQ185" s="749">
        <f t="shared" si="67"/>
        <v>0</v>
      </c>
      <c r="AR185" s="749">
        <f t="shared" si="68"/>
        <v>0</v>
      </c>
      <c r="AS185" s="749">
        <f t="shared" si="69"/>
        <v>0</v>
      </c>
      <c r="AT185" s="749">
        <f t="shared" si="70"/>
        <v>0</v>
      </c>
      <c r="AU185" s="749">
        <f t="shared" si="71"/>
        <v>0</v>
      </c>
      <c r="AV185" s="749">
        <f t="shared" si="72"/>
        <v>0</v>
      </c>
      <c r="AW185" s="749">
        <f t="shared" si="73"/>
        <v>0</v>
      </c>
      <c r="AX185" s="749">
        <f t="shared" si="74"/>
        <v>0</v>
      </c>
      <c r="AY185" s="749">
        <f t="shared" si="75"/>
        <v>0</v>
      </c>
      <c r="AZ185" s="749">
        <f t="shared" si="76"/>
        <v>0</v>
      </c>
      <c r="BA185" s="749">
        <f t="shared" si="77"/>
        <v>0</v>
      </c>
      <c r="BB185" s="749">
        <f t="shared" si="78"/>
        <v>0</v>
      </c>
      <c r="BC185" s="749">
        <f t="shared" si="79"/>
        <v>0</v>
      </c>
      <c r="BD185" s="749">
        <f t="shared" si="80"/>
        <v>0</v>
      </c>
      <c r="BE185" s="749">
        <f t="shared" si="81"/>
        <v>0</v>
      </c>
      <c r="BF185" s="159">
        <f t="shared" si="82"/>
        <v>0</v>
      </c>
    </row>
    <row r="186" spans="1:58">
      <c r="A186" s="407" t="s">
        <v>242</v>
      </c>
      <c r="B186" s="268" t="str">
        <f t="shared" si="83"/>
        <v>0</v>
      </c>
      <c r="AG186" s="407" t="s">
        <v>277</v>
      </c>
      <c r="AH186" s="749">
        <f t="shared" si="85"/>
        <v>0</v>
      </c>
      <c r="AI186" s="749">
        <f t="shared" si="86"/>
        <v>0</v>
      </c>
      <c r="AJ186" s="382" t="str">
        <f t="shared" si="87"/>
        <v>0</v>
      </c>
      <c r="AL186" s="288" t="s">
        <v>835</v>
      </c>
      <c r="AM186" s="87">
        <f>SUMIF($D$7:$D$84,AL186,$J$7:$J$84)</f>
        <v>0</v>
      </c>
      <c r="AN186" s="87">
        <f t="shared" si="64"/>
        <v>0</v>
      </c>
      <c r="AO186" s="87">
        <f t="shared" si="65"/>
        <v>0</v>
      </c>
      <c r="AP186" s="87">
        <f t="shared" si="66"/>
        <v>0</v>
      </c>
      <c r="AQ186" s="87">
        <f t="shared" si="67"/>
        <v>0</v>
      </c>
      <c r="AR186" s="87">
        <f t="shared" si="68"/>
        <v>0</v>
      </c>
      <c r="AS186" s="87">
        <f t="shared" si="69"/>
        <v>0</v>
      </c>
      <c r="AT186" s="87">
        <f t="shared" si="70"/>
        <v>0</v>
      </c>
      <c r="AU186" s="87">
        <f t="shared" si="71"/>
        <v>0</v>
      </c>
      <c r="AV186" s="87">
        <f t="shared" si="72"/>
        <v>0</v>
      </c>
      <c r="AW186" s="87">
        <f t="shared" si="73"/>
        <v>0</v>
      </c>
      <c r="AX186" s="87">
        <f t="shared" si="74"/>
        <v>0</v>
      </c>
      <c r="AY186" s="87">
        <f t="shared" si="75"/>
        <v>0</v>
      </c>
      <c r="AZ186" s="87">
        <f t="shared" si="76"/>
        <v>0</v>
      </c>
      <c r="BA186" s="87">
        <f t="shared" si="77"/>
        <v>0</v>
      </c>
      <c r="BB186" s="87">
        <f t="shared" si="78"/>
        <v>0</v>
      </c>
      <c r="BC186" s="87">
        <f t="shared" si="79"/>
        <v>0</v>
      </c>
      <c r="BD186" s="87">
        <f t="shared" si="80"/>
        <v>0</v>
      </c>
      <c r="BE186" s="87">
        <f t="shared" si="81"/>
        <v>0</v>
      </c>
      <c r="BF186" s="87">
        <f t="shared" si="82"/>
        <v>0</v>
      </c>
    </row>
    <row r="187" spans="1:58">
      <c r="A187" s="407" t="s">
        <v>243</v>
      </c>
      <c r="B187" s="268" t="str">
        <f t="shared" si="83"/>
        <v>0</v>
      </c>
      <c r="AG187" s="407" t="s">
        <v>297</v>
      </c>
      <c r="AH187" s="749">
        <f t="shared" si="85"/>
        <v>0</v>
      </c>
      <c r="AI187" s="749">
        <f t="shared" si="86"/>
        <v>0</v>
      </c>
      <c r="AJ187" s="382" t="str">
        <f t="shared" si="87"/>
        <v>0</v>
      </c>
      <c r="AL187" s="288" t="s">
        <v>856</v>
      </c>
      <c r="AM187" s="87">
        <f>SUMIF($D$7:$D$84,AL187,$J$7:$J$84)</f>
        <v>0</v>
      </c>
      <c r="AN187" s="87">
        <f t="shared" si="64"/>
        <v>0</v>
      </c>
      <c r="AO187" s="87">
        <f t="shared" si="65"/>
        <v>0</v>
      </c>
      <c r="AP187" s="87">
        <f t="shared" si="66"/>
        <v>0</v>
      </c>
      <c r="AQ187" s="87">
        <f t="shared" si="67"/>
        <v>0</v>
      </c>
      <c r="AR187" s="87">
        <f t="shared" si="68"/>
        <v>0</v>
      </c>
      <c r="AS187" s="87">
        <f t="shared" si="69"/>
        <v>0</v>
      </c>
      <c r="AT187" s="87">
        <f t="shared" si="70"/>
        <v>0</v>
      </c>
      <c r="AU187" s="87">
        <f t="shared" si="71"/>
        <v>0</v>
      </c>
      <c r="AV187" s="87">
        <f t="shared" si="72"/>
        <v>0</v>
      </c>
      <c r="AW187" s="87">
        <f t="shared" si="73"/>
        <v>0</v>
      </c>
      <c r="AX187" s="87">
        <f t="shared" si="74"/>
        <v>0</v>
      </c>
      <c r="AY187" s="87">
        <f t="shared" si="75"/>
        <v>0</v>
      </c>
      <c r="AZ187" s="87">
        <f t="shared" si="76"/>
        <v>0</v>
      </c>
      <c r="BA187" s="87">
        <f t="shared" si="77"/>
        <v>0</v>
      </c>
      <c r="BB187" s="87">
        <f t="shared" si="78"/>
        <v>0</v>
      </c>
      <c r="BC187" s="87">
        <f t="shared" si="79"/>
        <v>0</v>
      </c>
      <c r="BD187" s="87">
        <f t="shared" si="80"/>
        <v>0</v>
      </c>
      <c r="BE187" s="87">
        <f t="shared" si="81"/>
        <v>0</v>
      </c>
      <c r="BF187" s="87">
        <f t="shared" si="82"/>
        <v>0</v>
      </c>
    </row>
    <row r="188" spans="1:58">
      <c r="A188" s="407" t="s">
        <v>244</v>
      </c>
      <c r="B188" s="268" t="str">
        <f t="shared" si="83"/>
        <v>0</v>
      </c>
      <c r="AG188" s="749" t="s">
        <v>197</v>
      </c>
      <c r="AH188" s="749">
        <f>SUM(AH8:AH181)</f>
        <v>712</v>
      </c>
      <c r="AI188" s="749">
        <f>SUM(AI8:AI181)</f>
        <v>17</v>
      </c>
      <c r="AJ188" s="289">
        <f t="shared" si="87"/>
        <v>2.3876404494382024</v>
      </c>
      <c r="AL188" s="288" t="s">
        <v>857</v>
      </c>
      <c r="AM188" s="87">
        <f>SUMIF($D$7:$D$84,AL188,$J$7:$J$84)</f>
        <v>0</v>
      </c>
      <c r="AN188" s="87">
        <f t="shared" si="64"/>
        <v>0</v>
      </c>
      <c r="AO188" s="87">
        <f t="shared" si="65"/>
        <v>0</v>
      </c>
      <c r="AP188" s="87">
        <f t="shared" si="66"/>
        <v>0</v>
      </c>
      <c r="AQ188" s="87">
        <f t="shared" si="67"/>
        <v>0</v>
      </c>
      <c r="AR188" s="87">
        <f t="shared" si="68"/>
        <v>0</v>
      </c>
      <c r="AS188" s="87">
        <f t="shared" si="69"/>
        <v>0</v>
      </c>
      <c r="AT188" s="87">
        <f t="shared" si="70"/>
        <v>0</v>
      </c>
      <c r="AU188" s="87">
        <f t="shared" si="71"/>
        <v>0</v>
      </c>
      <c r="AV188" s="87">
        <f t="shared" si="72"/>
        <v>0</v>
      </c>
      <c r="AW188" s="87">
        <f t="shared" si="73"/>
        <v>0</v>
      </c>
      <c r="AX188" s="87">
        <f t="shared" si="74"/>
        <v>0</v>
      </c>
      <c r="AY188" s="87">
        <f t="shared" si="75"/>
        <v>0</v>
      </c>
      <c r="AZ188" s="87">
        <f t="shared" si="76"/>
        <v>0</v>
      </c>
      <c r="BA188" s="87">
        <f t="shared" si="77"/>
        <v>0</v>
      </c>
      <c r="BB188" s="87">
        <f t="shared" si="78"/>
        <v>0</v>
      </c>
      <c r="BC188" s="87">
        <f t="shared" si="79"/>
        <v>0</v>
      </c>
      <c r="BD188" s="87">
        <f t="shared" si="80"/>
        <v>0</v>
      </c>
      <c r="BE188" s="87">
        <f t="shared" si="81"/>
        <v>0</v>
      </c>
      <c r="BF188" s="87">
        <f t="shared" si="82"/>
        <v>0</v>
      </c>
    </row>
    <row r="189" spans="1:58">
      <c r="A189" s="407" t="s">
        <v>245</v>
      </c>
      <c r="B189" s="268" t="str">
        <f t="shared" si="83"/>
        <v>0</v>
      </c>
      <c r="AG189" s="9"/>
      <c r="AL189" s="159" t="s">
        <v>197</v>
      </c>
      <c r="AM189" s="749">
        <f t="shared" ref="AM189:BF189" si="88">SUM(AM9:AM188)</f>
        <v>7</v>
      </c>
      <c r="AN189" s="749">
        <f t="shared" si="88"/>
        <v>2</v>
      </c>
      <c r="AO189" s="749">
        <f t="shared" si="88"/>
        <v>2</v>
      </c>
      <c r="AP189" s="749">
        <f t="shared" si="88"/>
        <v>0</v>
      </c>
      <c r="AQ189" s="749">
        <f t="shared" si="88"/>
        <v>0</v>
      </c>
      <c r="AR189" s="749">
        <f t="shared" si="88"/>
        <v>0</v>
      </c>
      <c r="AS189" s="749">
        <f t="shared" si="88"/>
        <v>1</v>
      </c>
      <c r="AT189" s="749">
        <f t="shared" si="88"/>
        <v>0</v>
      </c>
      <c r="AU189" s="749">
        <f t="shared" si="88"/>
        <v>0</v>
      </c>
      <c r="AV189" s="749">
        <f t="shared" si="88"/>
        <v>0</v>
      </c>
      <c r="AW189" s="749">
        <f t="shared" si="88"/>
        <v>0</v>
      </c>
      <c r="AX189" s="749">
        <f t="shared" si="88"/>
        <v>1</v>
      </c>
      <c r="AY189" s="749">
        <f t="shared" si="88"/>
        <v>1</v>
      </c>
      <c r="AZ189" s="749">
        <f t="shared" si="88"/>
        <v>0</v>
      </c>
      <c r="BA189" s="749">
        <f t="shared" si="88"/>
        <v>0</v>
      </c>
      <c r="BB189" s="749">
        <f t="shared" si="88"/>
        <v>0</v>
      </c>
      <c r="BC189" s="749">
        <f t="shared" si="88"/>
        <v>0</v>
      </c>
      <c r="BD189" s="749">
        <f t="shared" si="88"/>
        <v>3</v>
      </c>
      <c r="BE189" s="749">
        <f t="shared" si="88"/>
        <v>0</v>
      </c>
      <c r="BF189" s="749">
        <f t="shared" si="88"/>
        <v>17</v>
      </c>
    </row>
    <row r="190" spans="1:58">
      <c r="A190" s="407" t="s">
        <v>246</v>
      </c>
      <c r="B190" s="268" t="str">
        <f t="shared" si="83"/>
        <v>0</v>
      </c>
    </row>
    <row r="191" spans="1:58">
      <c r="A191" s="407" t="s">
        <v>247</v>
      </c>
      <c r="B191" s="268" t="str">
        <f t="shared" si="83"/>
        <v>0</v>
      </c>
    </row>
    <row r="192" spans="1:58">
      <c r="A192" s="407" t="s">
        <v>248</v>
      </c>
      <c r="B192" s="268" t="str">
        <f t="shared" si="83"/>
        <v>0</v>
      </c>
    </row>
    <row r="193" spans="1:2">
      <c r="A193" s="407" t="s">
        <v>249</v>
      </c>
      <c r="B193" s="268" t="str">
        <f t="shared" si="83"/>
        <v>0</v>
      </c>
    </row>
    <row r="194" spans="1:2">
      <c r="A194" s="407" t="s">
        <v>250</v>
      </c>
      <c r="B194" s="268" t="str">
        <f t="shared" si="83"/>
        <v>0</v>
      </c>
    </row>
    <row r="195" spans="1:2">
      <c r="A195" s="407" t="s">
        <v>251</v>
      </c>
      <c r="B195" s="268" t="str">
        <f t="shared" si="83"/>
        <v>0</v>
      </c>
    </row>
    <row r="196" spans="1:2">
      <c r="A196" s="407" t="s">
        <v>252</v>
      </c>
      <c r="B196" s="268" t="str">
        <f t="shared" si="83"/>
        <v>0</v>
      </c>
    </row>
    <row r="197" spans="1:2">
      <c r="A197" s="407" t="s">
        <v>253</v>
      </c>
      <c r="B197" s="268" t="str">
        <f t="shared" si="83"/>
        <v>0</v>
      </c>
    </row>
    <row r="198" spans="1:2">
      <c r="A198" s="407" t="s">
        <v>254</v>
      </c>
      <c r="B198" s="268" t="str">
        <f t="shared" si="83"/>
        <v>0</v>
      </c>
    </row>
    <row r="199" spans="1:2">
      <c r="A199" s="407" t="s">
        <v>255</v>
      </c>
      <c r="B199" s="268" t="str">
        <f t="shared" si="83"/>
        <v>0</v>
      </c>
    </row>
    <row r="200" spans="1:2">
      <c r="A200" s="407" t="s">
        <v>256</v>
      </c>
      <c r="B200" s="268" t="str">
        <f t="shared" si="83"/>
        <v>0</v>
      </c>
    </row>
    <row r="201" spans="1:2">
      <c r="A201" s="407" t="s">
        <v>257</v>
      </c>
      <c r="B201" s="268" t="str">
        <f t="shared" si="83"/>
        <v>0</v>
      </c>
    </row>
    <row r="202" spans="1:2">
      <c r="A202" s="407" t="s">
        <v>258</v>
      </c>
      <c r="B202" s="268" t="str">
        <f t="shared" ref="B202:B233" si="89">IFERROR(VLOOKUP(A202,$AG$8:$AJ$182,4,0),"")</f>
        <v>0</v>
      </c>
    </row>
    <row r="203" spans="1:2">
      <c r="A203" s="407" t="s">
        <v>259</v>
      </c>
      <c r="B203" s="268" t="str">
        <f t="shared" si="89"/>
        <v>0</v>
      </c>
    </row>
    <row r="204" spans="1:2">
      <c r="A204" s="407" t="s">
        <v>260</v>
      </c>
      <c r="B204" s="268" t="str">
        <f t="shared" si="89"/>
        <v>0</v>
      </c>
    </row>
    <row r="205" spans="1:2">
      <c r="A205" s="407" t="s">
        <v>261</v>
      </c>
      <c r="B205" s="268" t="str">
        <f t="shared" si="89"/>
        <v>0</v>
      </c>
    </row>
    <row r="206" spans="1:2">
      <c r="A206" s="407" t="s">
        <v>262</v>
      </c>
      <c r="B206" s="268" t="str">
        <f t="shared" si="89"/>
        <v>0</v>
      </c>
    </row>
    <row r="207" spans="1:2">
      <c r="A207" s="407" t="s">
        <v>263</v>
      </c>
      <c r="B207" s="268" t="str">
        <f t="shared" si="89"/>
        <v>0</v>
      </c>
    </row>
    <row r="208" spans="1:2">
      <c r="A208" s="407" t="s">
        <v>264</v>
      </c>
      <c r="B208" s="268" t="str">
        <f t="shared" si="89"/>
        <v>0</v>
      </c>
    </row>
    <row r="209" spans="1:2">
      <c r="A209" s="407" t="s">
        <v>265</v>
      </c>
      <c r="B209" s="268" t="str">
        <f t="shared" si="89"/>
        <v>0</v>
      </c>
    </row>
    <row r="210" spans="1:2">
      <c r="A210" s="407" t="s">
        <v>266</v>
      </c>
      <c r="B210" s="268" t="str">
        <f t="shared" si="89"/>
        <v>0</v>
      </c>
    </row>
    <row r="211" spans="1:2">
      <c r="A211" s="407" t="s">
        <v>267</v>
      </c>
      <c r="B211" s="268" t="str">
        <f t="shared" si="89"/>
        <v>0</v>
      </c>
    </row>
    <row r="212" spans="1:2">
      <c r="A212" s="407" t="s">
        <v>268</v>
      </c>
      <c r="B212" s="268" t="str">
        <f t="shared" si="89"/>
        <v>0</v>
      </c>
    </row>
    <row r="213" spans="1:2">
      <c r="A213" s="407" t="s">
        <v>269</v>
      </c>
      <c r="B213" s="268" t="str">
        <f t="shared" si="89"/>
        <v>0</v>
      </c>
    </row>
    <row r="214" spans="1:2">
      <c r="A214" s="407" t="s">
        <v>270</v>
      </c>
      <c r="B214" s="268" t="str">
        <f t="shared" si="89"/>
        <v>0</v>
      </c>
    </row>
    <row r="215" spans="1:2">
      <c r="A215" s="407" t="s">
        <v>271</v>
      </c>
      <c r="B215" s="268" t="str">
        <f t="shared" si="89"/>
        <v>0</v>
      </c>
    </row>
    <row r="216" spans="1:2">
      <c r="A216" s="407" t="s">
        <v>309</v>
      </c>
      <c r="B216" s="268" t="str">
        <f t="shared" si="89"/>
        <v>0</v>
      </c>
    </row>
    <row r="217" spans="1:2">
      <c r="A217" s="407" t="s">
        <v>124</v>
      </c>
      <c r="B217" s="268" t="str">
        <f t="shared" si="89"/>
        <v>0</v>
      </c>
    </row>
    <row r="218" spans="1:2">
      <c r="A218" s="407" t="s">
        <v>289</v>
      </c>
      <c r="B218" s="268" t="str">
        <f t="shared" si="89"/>
        <v>0</v>
      </c>
    </row>
    <row r="219" spans="1:2">
      <c r="A219" s="407" t="s">
        <v>125</v>
      </c>
      <c r="B219" s="268" t="str">
        <f t="shared" si="89"/>
        <v>0</v>
      </c>
    </row>
    <row r="220" spans="1:2">
      <c r="A220" s="407" t="s">
        <v>126</v>
      </c>
      <c r="B220" s="268" t="str">
        <f t="shared" si="89"/>
        <v>0</v>
      </c>
    </row>
    <row r="221" spans="1:2">
      <c r="A221" s="407" t="s">
        <v>128</v>
      </c>
      <c r="B221" s="268" t="str">
        <f t="shared" si="89"/>
        <v>0</v>
      </c>
    </row>
    <row r="222" spans="1:2">
      <c r="A222" s="407" t="s">
        <v>129</v>
      </c>
      <c r="B222" s="268" t="str">
        <f t="shared" si="89"/>
        <v>0</v>
      </c>
    </row>
    <row r="223" spans="1:2">
      <c r="A223" s="407" t="s">
        <v>131</v>
      </c>
      <c r="B223" s="268" t="str">
        <f t="shared" si="89"/>
        <v>0</v>
      </c>
    </row>
    <row r="224" spans="1:2">
      <c r="A224" s="407" t="s">
        <v>313</v>
      </c>
      <c r="B224" s="268" t="str">
        <f t="shared" si="89"/>
        <v>0</v>
      </c>
    </row>
    <row r="225" spans="1:2">
      <c r="A225" s="407" t="s">
        <v>133</v>
      </c>
      <c r="B225" s="268" t="str">
        <f t="shared" si="89"/>
        <v>0</v>
      </c>
    </row>
    <row r="226" spans="1:2">
      <c r="A226" s="407" t="s">
        <v>292</v>
      </c>
      <c r="B226" s="268" t="str">
        <f t="shared" si="89"/>
        <v>0</v>
      </c>
    </row>
    <row r="227" spans="1:2">
      <c r="A227" s="407" t="s">
        <v>134</v>
      </c>
      <c r="B227" s="268" t="str">
        <f t="shared" si="89"/>
        <v>0</v>
      </c>
    </row>
    <row r="228" spans="1:2">
      <c r="A228" s="787" t="s">
        <v>135</v>
      </c>
      <c r="B228" s="268" t="str">
        <f t="shared" si="89"/>
        <v>0</v>
      </c>
    </row>
    <row r="229" spans="1:2">
      <c r="A229" s="787" t="s">
        <v>136</v>
      </c>
      <c r="B229" s="268" t="str">
        <f t="shared" si="89"/>
        <v>0</v>
      </c>
    </row>
    <row r="230" spans="1:2">
      <c r="A230" s="787" t="s">
        <v>146</v>
      </c>
      <c r="B230" s="268" t="str">
        <f t="shared" si="89"/>
        <v>0</v>
      </c>
    </row>
    <row r="231" spans="1:2">
      <c r="A231" s="787" t="s">
        <v>1263</v>
      </c>
      <c r="B231" s="268" t="str">
        <f t="shared" si="89"/>
        <v>0</v>
      </c>
    </row>
    <row r="232" spans="1:2">
      <c r="A232" s="787" t="s">
        <v>314</v>
      </c>
      <c r="B232" s="268" t="str">
        <f t="shared" si="89"/>
        <v>0</v>
      </c>
    </row>
    <row r="233" spans="1:2">
      <c r="A233" s="787" t="s">
        <v>138</v>
      </c>
      <c r="B233" s="268" t="str">
        <f t="shared" si="89"/>
        <v>0</v>
      </c>
    </row>
    <row r="234" spans="1:2">
      <c r="A234" s="787" t="s">
        <v>293</v>
      </c>
      <c r="B234" s="268" t="str">
        <f t="shared" ref="B234:B266" si="90">IFERROR(VLOOKUP(A234,$AG$8:$AJ$182,4,0),"")</f>
        <v>0</v>
      </c>
    </row>
    <row r="235" spans="1:2">
      <c r="A235" s="787" t="s">
        <v>139</v>
      </c>
      <c r="B235" s="268" t="str">
        <f t="shared" si="90"/>
        <v>0</v>
      </c>
    </row>
    <row r="236" spans="1:2">
      <c r="A236" s="787" t="s">
        <v>140</v>
      </c>
      <c r="B236" s="268" t="str">
        <f t="shared" si="90"/>
        <v>0</v>
      </c>
    </row>
    <row r="237" spans="1:2">
      <c r="A237" s="787" t="s">
        <v>141</v>
      </c>
      <c r="B237" s="268" t="str">
        <f t="shared" si="90"/>
        <v>0</v>
      </c>
    </row>
    <row r="238" spans="1:2">
      <c r="A238" s="787" t="s">
        <v>142</v>
      </c>
      <c r="B238" s="268" t="str">
        <f t="shared" si="90"/>
        <v>0</v>
      </c>
    </row>
    <row r="239" spans="1:2">
      <c r="A239" s="787" t="s">
        <v>315</v>
      </c>
      <c r="B239" s="268" t="str">
        <f t="shared" si="90"/>
        <v>0</v>
      </c>
    </row>
    <row r="240" spans="1:2">
      <c r="A240" s="787" t="s">
        <v>147</v>
      </c>
      <c r="B240" s="268" t="str">
        <f t="shared" si="90"/>
        <v>0</v>
      </c>
    </row>
    <row r="241" spans="1:30">
      <c r="A241" s="787" t="s">
        <v>144</v>
      </c>
      <c r="B241" s="268" t="str">
        <f t="shared" si="90"/>
        <v>0</v>
      </c>
    </row>
    <row r="242" spans="1:30">
      <c r="A242" s="787" t="s">
        <v>316</v>
      </c>
      <c r="B242" s="268" t="str">
        <f t="shared" si="90"/>
        <v>0</v>
      </c>
    </row>
    <row r="243" spans="1:30">
      <c r="A243" s="787" t="s">
        <v>148</v>
      </c>
      <c r="B243" s="268" t="str">
        <f t="shared" si="90"/>
        <v>0</v>
      </c>
    </row>
    <row r="244" spans="1:30">
      <c r="A244" s="787" t="s">
        <v>145</v>
      </c>
      <c r="B244" s="268" t="str">
        <f t="shared" si="90"/>
        <v>0</v>
      </c>
    </row>
    <row r="245" spans="1:30">
      <c r="A245" s="787" t="s">
        <v>295</v>
      </c>
      <c r="B245" s="268" t="str">
        <f t="shared" si="90"/>
        <v>0</v>
      </c>
    </row>
    <row r="246" spans="1:30">
      <c r="A246" s="787" t="s">
        <v>296</v>
      </c>
      <c r="B246" s="268" t="str">
        <f t="shared" si="90"/>
        <v>0</v>
      </c>
    </row>
    <row r="247" spans="1:30">
      <c r="A247" s="787" t="s">
        <v>298</v>
      </c>
      <c r="B247" s="268" t="str">
        <f t="shared" si="90"/>
        <v>0</v>
      </c>
    </row>
    <row r="248" spans="1:30">
      <c r="A248" s="787" t="s">
        <v>1347</v>
      </c>
      <c r="B248" s="268" t="str">
        <f>IFERROR(VLOOKUP(A248,$AG$8:$AJ$183,4,0),"")</f>
        <v>0</v>
      </c>
    </row>
    <row r="249" spans="1:30">
      <c r="A249" s="787" t="s">
        <v>587</v>
      </c>
      <c r="B249" s="268" t="str">
        <f t="shared" si="90"/>
        <v>0</v>
      </c>
    </row>
    <row r="250" spans="1:30">
      <c r="A250" s="787" t="s">
        <v>588</v>
      </c>
      <c r="B250" s="268" t="str">
        <f t="shared" si="90"/>
        <v>0</v>
      </c>
    </row>
    <row r="251" spans="1:30">
      <c r="A251" s="787" t="s">
        <v>589</v>
      </c>
      <c r="B251" s="268" t="str">
        <f t="shared" si="90"/>
        <v>0</v>
      </c>
    </row>
    <row r="252" spans="1:30">
      <c r="A252" s="787" t="s">
        <v>590</v>
      </c>
      <c r="B252" s="268" t="str">
        <f t="shared" si="90"/>
        <v>0</v>
      </c>
    </row>
    <row r="253" spans="1:30">
      <c r="A253" s="787" t="s">
        <v>591</v>
      </c>
      <c r="B253" s="268" t="str">
        <f t="shared" si="90"/>
        <v>0</v>
      </c>
    </row>
    <row r="254" spans="1:30">
      <c r="A254" s="787" t="s">
        <v>594</v>
      </c>
      <c r="B254" s="268" t="str">
        <f t="shared" si="90"/>
        <v>0</v>
      </c>
      <c r="C254" s="18"/>
      <c r="D254" s="19"/>
      <c r="E254" s="16"/>
      <c r="G254" s="19"/>
      <c r="AA254" s="20"/>
      <c r="AB254" s="161"/>
      <c r="AD254" s="20"/>
    </row>
    <row r="255" spans="1:30">
      <c r="A255" s="787" t="s">
        <v>595</v>
      </c>
      <c r="B255" s="268" t="str">
        <f t="shared" si="90"/>
        <v>0</v>
      </c>
    </row>
    <row r="256" spans="1:30">
      <c r="A256" s="787" t="s">
        <v>304</v>
      </c>
      <c r="B256" s="268" t="str">
        <f t="shared" si="90"/>
        <v>0</v>
      </c>
    </row>
    <row r="257" spans="1:2">
      <c r="A257" s="787" t="s">
        <v>305</v>
      </c>
      <c r="B257" s="268" t="str">
        <f t="shared" si="90"/>
        <v>0</v>
      </c>
    </row>
    <row r="258" spans="1:2">
      <c r="A258" s="787" t="s">
        <v>574</v>
      </c>
      <c r="B258" s="268" t="str">
        <f t="shared" si="90"/>
        <v>0</v>
      </c>
    </row>
    <row r="259" spans="1:2">
      <c r="A259" s="787" t="s">
        <v>856</v>
      </c>
      <c r="B259" s="268" t="str">
        <f t="shared" si="90"/>
        <v>0</v>
      </c>
    </row>
    <row r="260" spans="1:2">
      <c r="A260" s="787" t="s">
        <v>857</v>
      </c>
      <c r="B260" s="268" t="str">
        <f t="shared" si="90"/>
        <v>0</v>
      </c>
    </row>
    <row r="261" spans="1:2">
      <c r="A261" s="787" t="s">
        <v>273</v>
      </c>
      <c r="B261" s="268" t="str">
        <f t="shared" si="90"/>
        <v>0</v>
      </c>
    </row>
    <row r="262" spans="1:2">
      <c r="A262" s="787" t="s">
        <v>274</v>
      </c>
      <c r="B262" s="268" t="str">
        <f t="shared" si="90"/>
        <v/>
      </c>
    </row>
    <row r="263" spans="1:2">
      <c r="A263" s="787" t="s">
        <v>275</v>
      </c>
      <c r="B263" s="268" t="str">
        <f t="shared" si="90"/>
        <v/>
      </c>
    </row>
    <row r="264" spans="1:2">
      <c r="A264" s="787" t="s">
        <v>276</v>
      </c>
      <c r="B264" s="268" t="str">
        <f t="shared" si="90"/>
        <v/>
      </c>
    </row>
    <row r="265" spans="1:2">
      <c r="A265" s="787" t="s">
        <v>277</v>
      </c>
      <c r="B265" s="268" t="str">
        <f t="shared" si="90"/>
        <v/>
      </c>
    </row>
    <row r="266" spans="1:2">
      <c r="A266" s="787" t="s">
        <v>297</v>
      </c>
      <c r="B266" s="268" t="str">
        <f t="shared" si="90"/>
        <v/>
      </c>
    </row>
    <row r="267" spans="1:2">
      <c r="A267" s="788" t="s">
        <v>209</v>
      </c>
      <c r="B267" s="268">
        <f t="shared" ref="B267:B281" si="91">IFERROR(VLOOKUP(A267,$AG$8:$AJ$182,4,0),"")</f>
        <v>0</v>
      </c>
    </row>
    <row r="268" spans="1:2">
      <c r="A268" s="788" t="s">
        <v>985</v>
      </c>
      <c r="B268" s="268">
        <f t="shared" si="91"/>
        <v>0</v>
      </c>
    </row>
    <row r="269" spans="1:2">
      <c r="A269" s="789" t="s">
        <v>220</v>
      </c>
      <c r="B269" s="268">
        <f t="shared" si="91"/>
        <v>0</v>
      </c>
    </row>
    <row r="270" spans="1:2">
      <c r="A270" s="407" t="s">
        <v>286</v>
      </c>
      <c r="B270" s="268">
        <f t="shared" si="91"/>
        <v>0</v>
      </c>
    </row>
    <row r="271" spans="1:2">
      <c r="A271" s="407" t="s">
        <v>287</v>
      </c>
      <c r="B271" s="268">
        <f t="shared" si="91"/>
        <v>0</v>
      </c>
    </row>
    <row r="272" spans="1:2">
      <c r="A272" s="791" t="s">
        <v>303</v>
      </c>
      <c r="B272" s="268">
        <f t="shared" si="91"/>
        <v>0</v>
      </c>
    </row>
    <row r="273" spans="1:2">
      <c r="A273" s="407" t="s">
        <v>235</v>
      </c>
      <c r="B273" s="268">
        <f t="shared" si="91"/>
        <v>0</v>
      </c>
    </row>
    <row r="274" spans="1:2">
      <c r="A274" s="407" t="s">
        <v>288</v>
      </c>
      <c r="B274" s="268">
        <f t="shared" si="91"/>
        <v>0</v>
      </c>
    </row>
    <row r="275" spans="1:2">
      <c r="A275" s="407" t="s">
        <v>290</v>
      </c>
      <c r="B275" s="268">
        <f t="shared" si="91"/>
        <v>0</v>
      </c>
    </row>
    <row r="276" spans="1:2">
      <c r="A276" s="407" t="s">
        <v>291</v>
      </c>
      <c r="B276" s="268">
        <f t="shared" si="91"/>
        <v>0</v>
      </c>
    </row>
    <row r="277" spans="1:2">
      <c r="A277" s="407" t="s">
        <v>130</v>
      </c>
      <c r="B277" s="268">
        <f t="shared" si="91"/>
        <v>0</v>
      </c>
    </row>
    <row r="278" spans="1:2">
      <c r="A278" s="407" t="s">
        <v>132</v>
      </c>
      <c r="B278" s="268">
        <f t="shared" si="91"/>
        <v>0</v>
      </c>
    </row>
    <row r="279" spans="1:2">
      <c r="A279" s="407" t="s">
        <v>143</v>
      </c>
      <c r="B279" s="268">
        <f t="shared" si="91"/>
        <v>0</v>
      </c>
    </row>
    <row r="280" spans="1:2">
      <c r="A280" s="407" t="s">
        <v>592</v>
      </c>
      <c r="B280" s="268">
        <f t="shared" si="91"/>
        <v>0</v>
      </c>
    </row>
    <row r="281" spans="1:2">
      <c r="A281" s="407" t="s">
        <v>593</v>
      </c>
      <c r="B281" s="268">
        <f t="shared" si="91"/>
        <v>0</v>
      </c>
    </row>
  </sheetData>
  <autoFilter ref="A4:I85"/>
  <sortState ref="A102:B276">
    <sortCondition descending="1" ref="B102"/>
  </sortState>
  <mergeCells count="51">
    <mergeCell ref="S105:S106"/>
    <mergeCell ref="A43:A44"/>
    <mergeCell ref="A15:A18"/>
    <mergeCell ref="A33:A34"/>
    <mergeCell ref="A9:A10"/>
    <mergeCell ref="A20:A22"/>
    <mergeCell ref="A11:A14"/>
    <mergeCell ref="A31:A32"/>
    <mergeCell ref="A29:A30"/>
    <mergeCell ref="A24:A26"/>
    <mergeCell ref="A37:A41"/>
    <mergeCell ref="A35:A36"/>
    <mergeCell ref="AC4:AC6"/>
    <mergeCell ref="J4:AB5"/>
    <mergeCell ref="BA7:BA8"/>
    <mergeCell ref="AY7:AY8"/>
    <mergeCell ref="AD4:AD6"/>
    <mergeCell ref="AL7:AL8"/>
    <mergeCell ref="AE4:AE6"/>
    <mergeCell ref="AT7:AT8"/>
    <mergeCell ref="AO7:AO8"/>
    <mergeCell ref="BF7:BF8"/>
    <mergeCell ref="AM7:AM8"/>
    <mergeCell ref="AP7:AP8"/>
    <mergeCell ref="AQ7:AQ8"/>
    <mergeCell ref="BC7:BC8"/>
    <mergeCell ref="AU7:AU8"/>
    <mergeCell ref="AV7:AV8"/>
    <mergeCell ref="AW7:AW8"/>
    <mergeCell ref="BB7:BB8"/>
    <mergeCell ref="AZ7:AZ8"/>
    <mergeCell ref="AX7:AX8"/>
    <mergeCell ref="BE7:BE8"/>
    <mergeCell ref="AN7:AN8"/>
    <mergeCell ref="AS7:AS8"/>
    <mergeCell ref="AR7:AR8"/>
    <mergeCell ref="BD7:BD8"/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A3:B3"/>
    <mergeCell ref="D3:E3"/>
    <mergeCell ref="L3:M3"/>
  </mergeCells>
  <phoneticPr fontId="23" type="noConversion"/>
  <conditionalFormatting sqref="I87:Y90 BG7:JA36 I92:I99 I107:X114 C129:D129 I131:J133 A50:B51 B52 A54:B54 A57:B57 B55:B56 B58 A59:B59 B60:B61 I86:AC86 I91:AC91 AA87:AC90 I100:AC100 AA102:AC114 I115:AC130 N131:AC133 AE33:AE84 AD30:AD84 AD1:IX2 AF4:IZ6 BG37:IZ85 AF7:AF85 A85:I85 A62:B84 J15:AB32 AC85:AE85 J33:AC84 E33 E48:F84 AD7:AD27 A86:G89 A91:G91 C90:G90 C92:G128 E41:E42 E45:E47 A282:B65286 C297:G65536 C130:C144 F138:G144 F130:F137 C145:G146 E37 I134:AC253 AD86:AD253 AD255:AD65535 AE136:AF253 AE255:AF65537 AG255:AJ65536 BF255:IX65535 AK255:AK65537 AL255:BA65536 AG190:IX253 BB255:BE65534 C147:C253 C255:C296 F147:G253 F255:G296 H138:H253 H255:AC65536 D254:IV254 AF3:IX3 E39 B37:B42 B44:B49 Y101:AC101 I101:R106 BG86:IX189">
    <cfRule type="containsText" priority="1414" operator="containsText" text="X">
      <formula>NOT(ISERROR(SEARCH("X",A1)))</formula>
    </cfRule>
  </conditionalFormatting>
  <conditionalFormatting sqref="AA87:AB90">
    <cfRule type="containsText" priority="1413" operator="containsText" text="X">
      <formula>NOT(ISERROR(SEARCH("X",AA87)))</formula>
    </cfRule>
  </conditionalFormatting>
  <conditionalFormatting sqref="I4:I6 A4:D6 AB1:AC2 E15:E16 E25:E27 E20 B27:B30 B32:B36">
    <cfRule type="containsText" priority="1405" operator="containsText" text="X">
      <formula>NOT(ISERROR(SEARCH("X",A1)))</formula>
    </cfRule>
  </conditionalFormatting>
  <conditionalFormatting sqref="F4:G4">
    <cfRule type="containsText" priority="1404" operator="containsText" text="X">
      <formula>NOT(ISERROR(SEARCH("X",F4)))</formula>
    </cfRule>
  </conditionalFormatting>
  <conditionalFormatting sqref="H86:H128">
    <cfRule type="containsText" priority="1410" operator="containsText" text="X">
      <formula>NOT(ISERROR(SEARCH("X",H86)))</formula>
    </cfRule>
  </conditionalFormatting>
  <conditionalFormatting sqref="H4">
    <cfRule type="containsText" priority="1402" operator="containsText" text="X">
      <formula>NOT(ISERROR(SEARCH("X",H4)))</formula>
    </cfRule>
  </conditionalFormatting>
  <conditionalFormatting sqref="AC15:AC32 AE7 AE27:AE32">
    <cfRule type="containsText" priority="1399" operator="containsText" text="X">
      <formula>NOT(ISERROR(SEARCH("X",AC7)))</formula>
    </cfRule>
  </conditionalFormatting>
  <conditionalFormatting sqref="AD30:AD84 AD7:AD27">
    <cfRule type="containsText" dxfId="119" priority="1397" operator="containsText" text="RE">
      <formula>NOT(ISERROR(SEARCH("RE",AD7)))</formula>
    </cfRule>
  </conditionalFormatting>
  <conditionalFormatting sqref="AD7:AD84">
    <cfRule type="notContainsBlanks" dxfId="118" priority="670">
      <formula>LEN(TRIM(AD7))&gt;0</formula>
    </cfRule>
  </conditionalFormatting>
  <conditionalFormatting sqref="P3">
    <cfRule type="cellIs" dxfId="117" priority="15" stopIfTrue="1" operator="lessThan">
      <formula>$N$3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116" priority="6" operator="greaterThan">
      <formula>0</formula>
    </cfRule>
    <cfRule type="cellIs" dxfId="115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114" priority="2" operator="equal">
      <formula>0</formula>
    </cfRule>
    <cfRule type="cellIs" dxfId="113" priority="3" operator="greaterThan">
      <formula>0</formula>
    </cfRule>
    <cfRule type="cellIs" dxfId="112" priority="4" operator="greaterThan">
      <formula>0</formula>
    </cfRule>
  </conditionalFormatting>
  <conditionalFormatting sqref="I3">
    <cfRule type="cellIs" dxfId="111" priority="1" operator="greaterThan">
      <formula>3</formula>
    </cfRule>
  </conditionalFormatting>
  <dataValidations count="3">
    <dataValidation type="list" allowBlank="1" showInputMessage="1" showErrorMessage="1" sqref="F7:F84">
      <formula1>검사방법</formula1>
    </dataValidation>
    <dataValidation type="list" allowBlank="1" showInputMessage="1" showErrorMessage="1" sqref="C7:C84">
      <formula1>Model</formula1>
    </dataValidation>
    <dataValidation type="list" allowBlank="1" showInputMessage="1" showErrorMessage="1" sqref="D7:D84">
      <formula1>규격</formula1>
    </dataValidation>
  </dataValidations>
  <pageMargins left="0.18" right="0.11811023622047245" top="0.74803149606299213" bottom="0.15748031496062992" header="0.31496062992125984" footer="0.11811023622047245"/>
  <pageSetup paperSize="9" scale="69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0070C0"/>
  </sheetPr>
  <dimension ref="A1:BF280"/>
  <sheetViews>
    <sheetView showGridLines="0" zoomScale="109" zoomScaleNormal="109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2.5" style="129" bestFit="1" customWidth="1"/>
    <col min="2" max="2" width="14.375" style="16" bestFit="1" customWidth="1"/>
    <col min="3" max="3" width="13.125" style="150" bestFit="1" customWidth="1"/>
    <col min="4" max="4" width="14.75" style="18" bestFit="1" customWidth="1"/>
    <col min="5" max="5" width="10.875" style="18" customWidth="1"/>
    <col min="6" max="6" width="11.5" style="19" bestFit="1" customWidth="1"/>
    <col min="7" max="7" width="10.5" style="16" bestFit="1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1" width="7.375" style="19" bestFit="1" customWidth="1"/>
    <col min="22" max="22" width="6.75" style="19" bestFit="1" customWidth="1"/>
    <col min="23" max="24" width="8.625" style="19" customWidth="1"/>
    <col min="25" max="26" width="6.75" style="19" bestFit="1" customWidth="1"/>
    <col min="27" max="27" width="7.5" style="19" bestFit="1" customWidth="1"/>
    <col min="28" max="28" width="6.75" style="19" bestFit="1" customWidth="1"/>
    <col min="29" max="29" width="6.75" style="20" bestFit="1" customWidth="1"/>
    <col min="30" max="30" width="21.5" style="20" customWidth="1"/>
    <col min="31" max="31" width="12.5" style="20" customWidth="1"/>
    <col min="32" max="32" width="11.375" style="20" customWidth="1"/>
    <col min="33" max="33" width="12.5" style="9" hidden="1" customWidth="1"/>
    <col min="34" max="35" width="11.375" style="20" hidden="1" customWidth="1"/>
    <col min="36" max="36" width="11.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27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  <c r="AG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836</v>
      </c>
      <c r="D3" s="1209" t="s">
        <v>43</v>
      </c>
      <c r="E3" s="1209"/>
      <c r="F3" s="55">
        <f>G85</f>
        <v>8</v>
      </c>
      <c r="G3" s="55"/>
      <c r="H3" s="49" t="s">
        <v>42</v>
      </c>
      <c r="I3" s="50">
        <f>IFERROR(F3*100/C3,"0")</f>
        <v>0.9569377990430622</v>
      </c>
      <c r="J3" s="465" t="s">
        <v>664</v>
      </c>
      <c r="K3" s="466">
        <f>가동율!AM8</f>
        <v>22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37.636363636363633</v>
      </c>
      <c r="Q3" s="623" t="s">
        <v>872</v>
      </c>
      <c r="R3" s="467">
        <f>P3/8</f>
        <v>4.7045454545454541</v>
      </c>
      <c r="S3" s="738" t="s">
        <v>1102</v>
      </c>
      <c r="T3" s="822">
        <f>가동율!AN8</f>
        <v>92.045454545454547</v>
      </c>
      <c r="U3" s="1209"/>
      <c r="V3" s="1209"/>
      <c r="W3" s="55"/>
      <c r="X3" s="55"/>
      <c r="Y3" s="54"/>
      <c r="Z3" s="49"/>
      <c r="AA3" s="50"/>
      <c r="AB3" s="3"/>
      <c r="AC3" s="3"/>
      <c r="AD3" s="264"/>
      <c r="AG3" s="3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  <c r="AG4" s="786"/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  <c r="AG5" s="786"/>
    </row>
    <row r="6" spans="1:58" s="6" customFormat="1" ht="37.5" customHeight="1" thickBot="1">
      <c r="A6" s="1254"/>
      <c r="B6" s="1188"/>
      <c r="C6" s="1194"/>
      <c r="D6" s="1181"/>
      <c r="E6" s="1182"/>
      <c r="F6" s="1181"/>
      <c r="G6" s="1197"/>
      <c r="H6" s="1198"/>
      <c r="I6" s="1201"/>
      <c r="J6" s="247" t="str">
        <f>불량유형!B2</f>
        <v>Dead</v>
      </c>
      <c r="K6" s="248" t="str">
        <f>불량유형!C2</f>
        <v>GC 200</v>
      </c>
      <c r="L6" s="248" t="str">
        <f>불량유형!D2</f>
        <v>LED</v>
      </c>
      <c r="M6" s="248" t="str">
        <f>불량유형!E2</f>
        <v>Noise</v>
      </c>
      <c r="N6" s="248" t="str">
        <f>불량유형!F2</f>
        <v>Straightness</v>
      </c>
      <c r="O6" s="248" t="str">
        <f>불량유형!G2</f>
        <v>Speed</v>
      </c>
      <c r="P6" s="248" t="str">
        <f>불량유형!H2</f>
        <v>Chattering</v>
      </c>
      <c r="Q6" s="248" t="str">
        <f>불량유형!I2</f>
        <v>Bounding</v>
      </c>
      <c r="R6" s="248" t="str">
        <f>불량유형!J2</f>
        <v>Over 
Current</v>
      </c>
      <c r="S6" s="248" t="str">
        <f>불량유형!K2</f>
        <v>IO Dead</v>
      </c>
      <c r="T6" s="248" t="str">
        <f>불량유형!L2</f>
        <v>Stroke</v>
      </c>
      <c r="U6" s="248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248" t="str">
        <f>불량유형!P2</f>
        <v>Screw missing</v>
      </c>
      <c r="Y6" s="248" t="str">
        <f>불량유형!Q2</f>
        <v>MP</v>
      </c>
      <c r="Z6" s="248" t="str">
        <f>불량유형!R2</f>
        <v>S/C</v>
      </c>
      <c r="AA6" s="248" t="str">
        <f>불량유형!S2</f>
        <v>Gap</v>
      </c>
      <c r="AB6" s="249" t="str">
        <f>불량유형!T2</f>
        <v>ETC</v>
      </c>
      <c r="AC6" s="1244"/>
      <c r="AD6" s="1198"/>
      <c r="AE6" s="1245"/>
      <c r="AG6" s="786"/>
    </row>
    <row r="7" spans="1:58" s="9" customFormat="1" ht="15.95" customHeight="1">
      <c r="A7" s="1253">
        <v>45756</v>
      </c>
      <c r="B7" s="172" t="s">
        <v>1091</v>
      </c>
      <c r="C7" s="225" t="s">
        <v>606</v>
      </c>
      <c r="D7" s="175" t="s">
        <v>371</v>
      </c>
      <c r="E7" s="188" t="s">
        <v>1092</v>
      </c>
      <c r="F7" s="226" t="s">
        <v>608</v>
      </c>
      <c r="G7" s="920">
        <f t="shared" ref="G7:G32" si="0">SUM(J7:AB7)</f>
        <v>1</v>
      </c>
      <c r="H7" s="43">
        <f t="shared" ref="H7:H70" si="1">AC7+G7</f>
        <v>51</v>
      </c>
      <c r="I7" s="922">
        <f t="shared" ref="I7:I70" si="2">IFERROR(G7/H7,"0")</f>
        <v>1.9607843137254902E-2</v>
      </c>
      <c r="J7" s="183"/>
      <c r="K7" s="222"/>
      <c r="L7" s="222"/>
      <c r="M7" s="179">
        <v>1</v>
      </c>
      <c r="N7" s="179"/>
      <c r="O7" s="179"/>
      <c r="P7" s="179"/>
      <c r="Q7" s="179"/>
      <c r="R7" s="179"/>
      <c r="S7" s="179"/>
      <c r="T7" s="179"/>
      <c r="U7" s="179"/>
      <c r="V7" s="185"/>
      <c r="W7" s="186"/>
      <c r="X7" s="179"/>
      <c r="Y7" s="215"/>
      <c r="Z7" s="179"/>
      <c r="AA7" s="179"/>
      <c r="AB7" s="180"/>
      <c r="AC7" s="181">
        <v>50</v>
      </c>
      <c r="AD7" s="210"/>
      <c r="AE7" s="80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1"/>
      <c r="B8" s="171" t="s">
        <v>1093</v>
      </c>
      <c r="C8" s="260" t="s">
        <v>618</v>
      </c>
      <c r="D8" s="218" t="s">
        <v>651</v>
      </c>
      <c r="E8" s="205" t="s">
        <v>1094</v>
      </c>
      <c r="F8" s="213" t="s">
        <v>608</v>
      </c>
      <c r="G8" s="921">
        <f t="shared" si="0"/>
        <v>1</v>
      </c>
      <c r="H8" s="43">
        <f t="shared" si="1"/>
        <v>3</v>
      </c>
      <c r="I8" s="922">
        <f t="shared" si="2"/>
        <v>0.33333333333333331</v>
      </c>
      <c r="J8" s="178"/>
      <c r="K8" s="223"/>
      <c r="L8" s="223"/>
      <c r="M8" s="176"/>
      <c r="N8" s="176"/>
      <c r="O8" s="176"/>
      <c r="P8" s="176"/>
      <c r="Q8" s="176"/>
      <c r="R8" s="176"/>
      <c r="S8" s="176"/>
      <c r="T8" s="176">
        <v>1</v>
      </c>
      <c r="U8" s="176"/>
      <c r="V8" s="184"/>
      <c r="W8" s="187"/>
      <c r="X8" s="176"/>
      <c r="Y8" s="212"/>
      <c r="Z8" s="176"/>
      <c r="AA8" s="176"/>
      <c r="AB8" s="177"/>
      <c r="AC8" s="182">
        <v>2</v>
      </c>
      <c r="AD8" s="267"/>
      <c r="AE8" s="80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1"/>
      <c r="B9" s="171" t="s">
        <v>1093</v>
      </c>
      <c r="C9" s="260" t="s">
        <v>606</v>
      </c>
      <c r="D9" s="218" t="s">
        <v>371</v>
      </c>
      <c r="E9" s="205" t="s">
        <v>1095</v>
      </c>
      <c r="F9" s="213" t="s">
        <v>608</v>
      </c>
      <c r="G9" s="921">
        <f t="shared" si="0"/>
        <v>1</v>
      </c>
      <c r="H9" s="43">
        <f t="shared" si="1"/>
        <v>51</v>
      </c>
      <c r="I9" s="922">
        <f t="shared" si="2"/>
        <v>1.9607843137254902E-2</v>
      </c>
      <c r="J9" s="178"/>
      <c r="K9" s="223"/>
      <c r="L9" s="223">
        <v>1</v>
      </c>
      <c r="M9" s="176"/>
      <c r="N9" s="176"/>
      <c r="O9" s="176"/>
      <c r="P9" s="176"/>
      <c r="Q9" s="176"/>
      <c r="R9" s="176"/>
      <c r="S9" s="176"/>
      <c r="T9" s="176"/>
      <c r="U9" s="176"/>
      <c r="V9" s="184"/>
      <c r="W9" s="187"/>
      <c r="X9" s="176"/>
      <c r="Y9" s="212"/>
      <c r="Z9" s="176"/>
      <c r="AA9" s="176"/>
      <c r="AB9" s="177"/>
      <c r="AC9" s="182">
        <v>50</v>
      </c>
      <c r="AD9" s="267"/>
      <c r="AE9" s="80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1"/>
      <c r="B10" s="171" t="s">
        <v>1093</v>
      </c>
      <c r="C10" s="260" t="s">
        <v>606</v>
      </c>
      <c r="D10" s="218" t="s">
        <v>371</v>
      </c>
      <c r="E10" s="205" t="s">
        <v>1096</v>
      </c>
      <c r="F10" s="213" t="s">
        <v>608</v>
      </c>
      <c r="G10" s="921">
        <f t="shared" si="0"/>
        <v>0</v>
      </c>
      <c r="H10" s="43">
        <f t="shared" si="1"/>
        <v>50</v>
      </c>
      <c r="I10" s="922">
        <f t="shared" si="2"/>
        <v>0</v>
      </c>
      <c r="J10" s="178"/>
      <c r="K10" s="223"/>
      <c r="L10" s="223"/>
      <c r="M10" s="176"/>
      <c r="N10" s="176"/>
      <c r="O10" s="176"/>
      <c r="P10" s="176"/>
      <c r="Q10" s="176"/>
      <c r="R10" s="176"/>
      <c r="S10" s="176"/>
      <c r="T10" s="176"/>
      <c r="U10" s="176"/>
      <c r="V10" s="184"/>
      <c r="W10" s="187"/>
      <c r="X10" s="176"/>
      <c r="Y10" s="212"/>
      <c r="Z10" s="176"/>
      <c r="AA10" s="176"/>
      <c r="AB10" s="177"/>
      <c r="AC10" s="182">
        <v>50</v>
      </c>
      <c r="AD10" s="267"/>
      <c r="AE10" s="80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2"/>
      <c r="B11" s="171" t="s">
        <v>1098</v>
      </c>
      <c r="C11" s="260" t="s">
        <v>606</v>
      </c>
      <c r="D11" s="218" t="s">
        <v>1097</v>
      </c>
      <c r="E11" s="205" t="s">
        <v>1095</v>
      </c>
      <c r="F11" s="213" t="s">
        <v>608</v>
      </c>
      <c r="G11" s="921">
        <f t="shared" si="0"/>
        <v>0</v>
      </c>
      <c r="H11" s="43">
        <f t="shared" si="1"/>
        <v>50</v>
      </c>
      <c r="I11" s="922">
        <f t="shared" si="2"/>
        <v>0</v>
      </c>
      <c r="J11" s="178"/>
      <c r="K11" s="223"/>
      <c r="L11" s="223"/>
      <c r="M11" s="176"/>
      <c r="N11" s="176"/>
      <c r="O11" s="176"/>
      <c r="P11" s="176"/>
      <c r="Q11" s="176"/>
      <c r="R11" s="176"/>
      <c r="S11" s="176"/>
      <c r="T11" s="176"/>
      <c r="U11" s="176"/>
      <c r="V11" s="184"/>
      <c r="W11" s="187"/>
      <c r="X11" s="176"/>
      <c r="Y11" s="212"/>
      <c r="Z11" s="176"/>
      <c r="AA11" s="176"/>
      <c r="AB11" s="177"/>
      <c r="AC11" s="182">
        <v>50</v>
      </c>
      <c r="AD11" s="267" t="s">
        <v>1099</v>
      </c>
      <c r="AE11" s="80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209">
        <v>45757</v>
      </c>
      <c r="B12" s="208" t="s">
        <v>1100</v>
      </c>
      <c r="C12" s="627" t="s">
        <v>606</v>
      </c>
      <c r="D12" s="628" t="s">
        <v>371</v>
      </c>
      <c r="E12" s="400" t="s">
        <v>1101</v>
      </c>
      <c r="F12" s="193" t="s">
        <v>608</v>
      </c>
      <c r="G12" s="921">
        <f t="shared" si="0"/>
        <v>0</v>
      </c>
      <c r="H12" s="43">
        <f t="shared" si="1"/>
        <v>50</v>
      </c>
      <c r="I12" s="922">
        <f t="shared" si="2"/>
        <v>0</v>
      </c>
      <c r="J12" s="178"/>
      <c r="K12" s="223"/>
      <c r="L12" s="223"/>
      <c r="M12" s="176"/>
      <c r="N12" s="176"/>
      <c r="O12" s="176"/>
      <c r="P12" s="176"/>
      <c r="Q12" s="176"/>
      <c r="R12" s="176"/>
      <c r="S12" s="176"/>
      <c r="T12" s="176"/>
      <c r="U12" s="176"/>
      <c r="V12" s="184"/>
      <c r="W12" s="187"/>
      <c r="X12" s="176"/>
      <c r="Y12" s="212"/>
      <c r="Z12" s="176"/>
      <c r="AA12" s="176"/>
      <c r="AB12" s="177"/>
      <c r="AC12" s="182">
        <v>50</v>
      </c>
      <c r="AD12" s="210"/>
      <c r="AE12" s="80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0">
        <v>45758</v>
      </c>
      <c r="B13" s="208" t="s">
        <v>1009</v>
      </c>
      <c r="C13" s="627" t="s">
        <v>606</v>
      </c>
      <c r="D13" s="628" t="s">
        <v>371</v>
      </c>
      <c r="E13" s="400" t="s">
        <v>1103</v>
      </c>
      <c r="F13" s="193" t="s">
        <v>608</v>
      </c>
      <c r="G13" s="921">
        <f t="shared" si="0"/>
        <v>0</v>
      </c>
      <c r="H13" s="43">
        <f t="shared" si="1"/>
        <v>7</v>
      </c>
      <c r="I13" s="922">
        <f t="shared" si="2"/>
        <v>0</v>
      </c>
      <c r="J13" s="178"/>
      <c r="K13" s="223"/>
      <c r="L13" s="223"/>
      <c r="M13" s="176"/>
      <c r="N13" s="176"/>
      <c r="O13" s="176"/>
      <c r="P13" s="176"/>
      <c r="Q13" s="176"/>
      <c r="R13" s="176"/>
      <c r="S13" s="176"/>
      <c r="T13" s="176"/>
      <c r="U13" s="176"/>
      <c r="V13" s="184"/>
      <c r="W13" s="187"/>
      <c r="X13" s="176"/>
      <c r="Y13" s="212"/>
      <c r="Z13" s="176"/>
      <c r="AA13" s="176"/>
      <c r="AB13" s="177"/>
      <c r="AC13" s="182">
        <v>7</v>
      </c>
      <c r="AD13" s="267"/>
      <c r="AE13" s="1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1"/>
      <c r="B14" s="208" t="s">
        <v>1104</v>
      </c>
      <c r="C14" s="260" t="s">
        <v>606</v>
      </c>
      <c r="D14" s="218" t="s">
        <v>1105</v>
      </c>
      <c r="E14" s="206" t="s">
        <v>1106</v>
      </c>
      <c r="F14" s="213" t="s">
        <v>608</v>
      </c>
      <c r="G14" s="921">
        <f t="shared" si="0"/>
        <v>0</v>
      </c>
      <c r="H14" s="43">
        <f t="shared" si="1"/>
        <v>5</v>
      </c>
      <c r="I14" s="922">
        <f t="shared" si="2"/>
        <v>0</v>
      </c>
      <c r="J14" s="178"/>
      <c r="K14" s="223"/>
      <c r="L14" s="223"/>
      <c r="M14" s="176"/>
      <c r="N14" s="176"/>
      <c r="O14" s="176"/>
      <c r="P14" s="176"/>
      <c r="Q14" s="176"/>
      <c r="R14" s="176"/>
      <c r="S14" s="176"/>
      <c r="T14" s="176"/>
      <c r="U14" s="176"/>
      <c r="V14" s="184"/>
      <c r="W14" s="187"/>
      <c r="X14" s="176"/>
      <c r="Y14" s="212"/>
      <c r="Z14" s="176"/>
      <c r="AA14" s="176"/>
      <c r="AB14" s="177"/>
      <c r="AC14" s="182">
        <v>5</v>
      </c>
      <c r="AD14" s="267"/>
      <c r="AE14" s="1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1"/>
      <c r="B15" s="208" t="s">
        <v>119</v>
      </c>
      <c r="C15" s="260" t="s">
        <v>606</v>
      </c>
      <c r="D15" s="218" t="s">
        <v>371</v>
      </c>
      <c r="E15" s="205" t="s">
        <v>1107</v>
      </c>
      <c r="F15" s="213" t="s">
        <v>608</v>
      </c>
      <c r="G15" s="921">
        <f t="shared" si="0"/>
        <v>0</v>
      </c>
      <c r="H15" s="43">
        <f t="shared" si="1"/>
        <v>50</v>
      </c>
      <c r="I15" s="922">
        <f t="shared" si="2"/>
        <v>0</v>
      </c>
      <c r="J15" s="178"/>
      <c r="K15" s="223"/>
      <c r="L15" s="223"/>
      <c r="M15" s="176"/>
      <c r="N15" s="176"/>
      <c r="O15" s="176"/>
      <c r="P15" s="176"/>
      <c r="Q15" s="176"/>
      <c r="R15" s="176"/>
      <c r="S15" s="176"/>
      <c r="T15" s="176"/>
      <c r="U15" s="176"/>
      <c r="V15" s="184"/>
      <c r="W15" s="187"/>
      <c r="X15" s="176"/>
      <c r="Y15" s="212"/>
      <c r="Z15" s="176"/>
      <c r="AA15" s="176"/>
      <c r="AB15" s="177"/>
      <c r="AC15" s="182">
        <v>50</v>
      </c>
      <c r="AD15" s="267"/>
      <c r="AE15" s="1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208" t="s">
        <v>119</v>
      </c>
      <c r="C16" s="260" t="s">
        <v>618</v>
      </c>
      <c r="D16" s="218" t="s">
        <v>983</v>
      </c>
      <c r="E16" s="206" t="s">
        <v>1118</v>
      </c>
      <c r="F16" s="213" t="s">
        <v>608</v>
      </c>
      <c r="G16" s="921">
        <f t="shared" si="0"/>
        <v>0</v>
      </c>
      <c r="H16" s="43">
        <f t="shared" si="1"/>
        <v>10</v>
      </c>
      <c r="I16" s="922">
        <f t="shared" si="2"/>
        <v>0</v>
      </c>
      <c r="J16" s="178"/>
      <c r="K16" s="223"/>
      <c r="L16" s="223"/>
      <c r="M16" s="176"/>
      <c r="N16" s="176"/>
      <c r="O16" s="176"/>
      <c r="P16" s="176"/>
      <c r="Q16" s="176"/>
      <c r="R16" s="176"/>
      <c r="S16" s="176"/>
      <c r="T16" s="176"/>
      <c r="U16" s="176"/>
      <c r="V16" s="184"/>
      <c r="W16" s="187"/>
      <c r="X16" s="176"/>
      <c r="Y16" s="212"/>
      <c r="Z16" s="176"/>
      <c r="AA16" s="176"/>
      <c r="AB16" s="177"/>
      <c r="AC16" s="182">
        <v>10</v>
      </c>
      <c r="AD16" s="267"/>
      <c r="AE16" s="1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209">
        <v>45761</v>
      </c>
      <c r="B17" s="208" t="s">
        <v>119</v>
      </c>
      <c r="C17" s="260" t="s">
        <v>606</v>
      </c>
      <c r="D17" s="218" t="s">
        <v>519</v>
      </c>
      <c r="E17" s="206" t="s">
        <v>1123</v>
      </c>
      <c r="F17" s="213" t="s">
        <v>608</v>
      </c>
      <c r="G17" s="921">
        <f t="shared" si="0"/>
        <v>0</v>
      </c>
      <c r="H17" s="43">
        <f t="shared" si="1"/>
        <v>50</v>
      </c>
      <c r="I17" s="922">
        <f t="shared" si="2"/>
        <v>0</v>
      </c>
      <c r="J17" s="178"/>
      <c r="K17" s="223"/>
      <c r="L17" s="223"/>
      <c r="M17" s="176"/>
      <c r="N17" s="176"/>
      <c r="O17" s="176"/>
      <c r="P17" s="176"/>
      <c r="Q17" s="176"/>
      <c r="R17" s="176"/>
      <c r="S17" s="176"/>
      <c r="T17" s="176"/>
      <c r="U17" s="176"/>
      <c r="V17" s="184"/>
      <c r="W17" s="187"/>
      <c r="X17" s="176"/>
      <c r="Y17" s="212"/>
      <c r="Z17" s="176"/>
      <c r="AA17" s="176"/>
      <c r="AB17" s="177"/>
      <c r="AC17" s="182">
        <v>50</v>
      </c>
      <c r="AD17" s="210"/>
      <c r="AE17" s="1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209">
        <v>45762</v>
      </c>
      <c r="B18" s="208" t="s">
        <v>1009</v>
      </c>
      <c r="C18" s="260" t="s">
        <v>606</v>
      </c>
      <c r="D18" s="218" t="s">
        <v>371</v>
      </c>
      <c r="E18" s="206" t="s">
        <v>1127</v>
      </c>
      <c r="F18" s="213" t="s">
        <v>608</v>
      </c>
      <c r="G18" s="921">
        <f t="shared" si="0"/>
        <v>0</v>
      </c>
      <c r="H18" s="43">
        <f t="shared" si="1"/>
        <v>50</v>
      </c>
      <c r="I18" s="922">
        <f t="shared" si="2"/>
        <v>0</v>
      </c>
      <c r="J18" s="178"/>
      <c r="K18" s="223"/>
      <c r="L18" s="223"/>
      <c r="M18" s="176"/>
      <c r="N18" s="176"/>
      <c r="O18" s="176"/>
      <c r="P18" s="176"/>
      <c r="Q18" s="176"/>
      <c r="R18" s="176"/>
      <c r="S18" s="176"/>
      <c r="T18" s="176"/>
      <c r="U18" s="176"/>
      <c r="V18" s="184"/>
      <c r="W18" s="187"/>
      <c r="X18" s="176"/>
      <c r="Y18" s="212"/>
      <c r="Z18" s="176"/>
      <c r="AA18" s="176"/>
      <c r="AB18" s="177"/>
      <c r="AC18" s="182">
        <v>50</v>
      </c>
      <c r="AD18" s="267"/>
      <c r="AE18" s="1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0">
        <v>45763</v>
      </c>
      <c r="B19" s="208" t="s">
        <v>119</v>
      </c>
      <c r="C19" s="260" t="s">
        <v>606</v>
      </c>
      <c r="D19" s="218" t="s">
        <v>519</v>
      </c>
      <c r="E19" s="206" t="s">
        <v>1126</v>
      </c>
      <c r="F19" s="213" t="s">
        <v>608</v>
      </c>
      <c r="G19" s="921">
        <f t="shared" si="0"/>
        <v>1</v>
      </c>
      <c r="H19" s="43">
        <f t="shared" si="1"/>
        <v>51</v>
      </c>
      <c r="I19" s="922">
        <f t="shared" si="2"/>
        <v>1.9607843137254902E-2</v>
      </c>
      <c r="J19" s="178"/>
      <c r="K19" s="223"/>
      <c r="L19" s="223"/>
      <c r="M19" s="176"/>
      <c r="N19" s="176"/>
      <c r="O19" s="176"/>
      <c r="P19" s="176"/>
      <c r="Q19" s="176"/>
      <c r="R19" s="176"/>
      <c r="S19" s="176"/>
      <c r="T19" s="176"/>
      <c r="U19" s="176"/>
      <c r="V19" s="184"/>
      <c r="W19" s="187"/>
      <c r="X19" s="176"/>
      <c r="Y19" s="212"/>
      <c r="Z19" s="176"/>
      <c r="AA19" s="176">
        <v>1</v>
      </c>
      <c r="AB19" s="177"/>
      <c r="AC19" s="182">
        <v>50</v>
      </c>
      <c r="AD19" s="210"/>
      <c r="AE19" s="1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1"/>
      <c r="B20" s="208" t="s">
        <v>119</v>
      </c>
      <c r="C20" s="260" t="s">
        <v>618</v>
      </c>
      <c r="D20" s="218" t="s">
        <v>641</v>
      </c>
      <c r="E20" s="206" t="s">
        <v>1128</v>
      </c>
      <c r="F20" s="213" t="s">
        <v>608</v>
      </c>
      <c r="G20" s="921">
        <f t="shared" si="0"/>
        <v>0</v>
      </c>
      <c r="H20" s="43">
        <f t="shared" si="1"/>
        <v>10</v>
      </c>
      <c r="I20" s="922">
        <f t="shared" si="2"/>
        <v>0</v>
      </c>
      <c r="J20" s="178"/>
      <c r="K20" s="223"/>
      <c r="L20" s="223"/>
      <c r="M20" s="176"/>
      <c r="N20" s="176"/>
      <c r="O20" s="176"/>
      <c r="P20" s="176"/>
      <c r="Q20" s="176"/>
      <c r="R20" s="176"/>
      <c r="S20" s="176"/>
      <c r="T20" s="176"/>
      <c r="U20" s="176"/>
      <c r="V20" s="184"/>
      <c r="W20" s="187"/>
      <c r="X20" s="176"/>
      <c r="Y20" s="212"/>
      <c r="Z20" s="176"/>
      <c r="AA20" s="176"/>
      <c r="AB20" s="177"/>
      <c r="AC20" s="182">
        <v>10</v>
      </c>
      <c r="AD20" s="218"/>
      <c r="AE20" s="1"/>
      <c r="AG20" s="788" t="s">
        <v>210</v>
      </c>
      <c r="AH20" s="749">
        <f t="shared" si="3"/>
        <v>101</v>
      </c>
      <c r="AI20" s="749">
        <f t="shared" si="4"/>
        <v>1</v>
      </c>
      <c r="AJ20" s="382">
        <f t="shared" si="5"/>
        <v>0.99009900990099009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1"/>
      <c r="B21" s="208" t="s">
        <v>1130</v>
      </c>
      <c r="C21" s="260" t="s">
        <v>618</v>
      </c>
      <c r="D21" s="218" t="s">
        <v>687</v>
      </c>
      <c r="E21" s="206" t="s">
        <v>1129</v>
      </c>
      <c r="F21" s="213" t="s">
        <v>608</v>
      </c>
      <c r="G21" s="921">
        <f t="shared" si="0"/>
        <v>0</v>
      </c>
      <c r="H21" s="43">
        <f t="shared" si="1"/>
        <v>10</v>
      </c>
      <c r="I21" s="922">
        <f t="shared" si="2"/>
        <v>0</v>
      </c>
      <c r="J21" s="178"/>
      <c r="K21" s="223"/>
      <c r="L21" s="223"/>
      <c r="M21" s="176"/>
      <c r="N21" s="176"/>
      <c r="O21" s="176"/>
      <c r="P21" s="176"/>
      <c r="Q21" s="176"/>
      <c r="R21" s="176"/>
      <c r="S21" s="176"/>
      <c r="T21" s="176"/>
      <c r="U21" s="176"/>
      <c r="V21" s="184"/>
      <c r="W21" s="187"/>
      <c r="X21" s="176"/>
      <c r="Y21" s="212"/>
      <c r="Z21" s="176"/>
      <c r="AA21" s="176"/>
      <c r="AB21" s="177"/>
      <c r="AC21" s="182">
        <v>10</v>
      </c>
      <c r="AD21" s="267" t="s">
        <v>1131</v>
      </c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1</v>
      </c>
      <c r="BE21" s="749">
        <f t="shared" si="24"/>
        <v>0</v>
      </c>
      <c r="BF21" s="159">
        <f t="shared" si="25"/>
        <v>1</v>
      </c>
    </row>
    <row r="22" spans="1:58" s="9" customFormat="1" ht="15.95" customHeight="1">
      <c r="A22" s="1212"/>
      <c r="B22" s="208" t="s">
        <v>119</v>
      </c>
      <c r="C22" s="260" t="s">
        <v>618</v>
      </c>
      <c r="D22" s="218" t="s">
        <v>676</v>
      </c>
      <c r="E22" s="206" t="s">
        <v>1128</v>
      </c>
      <c r="F22" s="213" t="s">
        <v>608</v>
      </c>
      <c r="G22" s="921">
        <f t="shared" si="0"/>
        <v>1</v>
      </c>
      <c r="H22" s="43">
        <f t="shared" si="1"/>
        <v>30</v>
      </c>
      <c r="I22" s="922">
        <f t="shared" si="2"/>
        <v>3.3333333333333333E-2</v>
      </c>
      <c r="J22" s="178"/>
      <c r="K22" s="223"/>
      <c r="L22" s="223"/>
      <c r="M22" s="176"/>
      <c r="N22" s="176"/>
      <c r="O22" s="176"/>
      <c r="P22" s="176"/>
      <c r="Q22" s="176"/>
      <c r="R22" s="176"/>
      <c r="S22" s="176"/>
      <c r="T22" s="176"/>
      <c r="U22" s="176"/>
      <c r="V22" s="184"/>
      <c r="W22" s="187"/>
      <c r="X22" s="176"/>
      <c r="Y22" s="212"/>
      <c r="Z22" s="176"/>
      <c r="AA22" s="176">
        <v>1</v>
      </c>
      <c r="AB22" s="177"/>
      <c r="AC22" s="182">
        <v>29</v>
      </c>
      <c r="AD22" s="267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209">
        <v>45764</v>
      </c>
      <c r="B23" s="208" t="s">
        <v>119</v>
      </c>
      <c r="C23" s="260" t="s">
        <v>606</v>
      </c>
      <c r="D23" s="218" t="s">
        <v>1132</v>
      </c>
      <c r="E23" s="206" t="s">
        <v>1133</v>
      </c>
      <c r="F23" s="213" t="s">
        <v>608</v>
      </c>
      <c r="G23" s="921">
        <f t="shared" si="0"/>
        <v>0</v>
      </c>
      <c r="H23" s="43">
        <f t="shared" si="1"/>
        <v>1</v>
      </c>
      <c r="I23" s="922">
        <f t="shared" si="2"/>
        <v>0</v>
      </c>
      <c r="J23" s="178"/>
      <c r="K23" s="223"/>
      <c r="L23" s="223"/>
      <c r="M23" s="176"/>
      <c r="N23" s="176"/>
      <c r="O23" s="176"/>
      <c r="P23" s="176"/>
      <c r="Q23" s="176"/>
      <c r="R23" s="176"/>
      <c r="S23" s="176"/>
      <c r="T23" s="176"/>
      <c r="U23" s="176"/>
      <c r="V23" s="184"/>
      <c r="W23" s="187"/>
      <c r="X23" s="176"/>
      <c r="Y23" s="212"/>
      <c r="Z23" s="176"/>
      <c r="AA23" s="176"/>
      <c r="AB23" s="177"/>
      <c r="AC23" s="182">
        <v>1</v>
      </c>
      <c r="AD23" s="267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0">
        <v>45769</v>
      </c>
      <c r="B24" s="208" t="s">
        <v>1150</v>
      </c>
      <c r="C24" s="260" t="s">
        <v>1151</v>
      </c>
      <c r="D24" s="218" t="s">
        <v>1105</v>
      </c>
      <c r="E24" s="206" t="s">
        <v>1152</v>
      </c>
      <c r="F24" s="213" t="s">
        <v>608</v>
      </c>
      <c r="G24" s="921">
        <f t="shared" si="0"/>
        <v>2</v>
      </c>
      <c r="H24" s="43">
        <f t="shared" si="1"/>
        <v>100</v>
      </c>
      <c r="I24" s="922">
        <f t="shared" si="2"/>
        <v>0.02</v>
      </c>
      <c r="J24" s="178"/>
      <c r="K24" s="223"/>
      <c r="L24" s="223"/>
      <c r="M24" s="176"/>
      <c r="N24" s="176">
        <v>1</v>
      </c>
      <c r="O24" s="176"/>
      <c r="P24" s="176"/>
      <c r="Q24" s="176"/>
      <c r="R24" s="176"/>
      <c r="S24" s="176"/>
      <c r="T24" s="176">
        <v>1</v>
      </c>
      <c r="U24" s="176"/>
      <c r="V24" s="184"/>
      <c r="W24" s="187"/>
      <c r="X24" s="176"/>
      <c r="Y24" s="212"/>
      <c r="Z24" s="176"/>
      <c r="AA24" s="176"/>
      <c r="AB24" s="177"/>
      <c r="AC24" s="182">
        <v>98</v>
      </c>
      <c r="AD24" s="210"/>
      <c r="AE24" s="1"/>
      <c r="AG24" s="788" t="s">
        <v>213</v>
      </c>
      <c r="AH24" s="749">
        <f t="shared" si="3"/>
        <v>1</v>
      </c>
      <c r="AI24" s="749">
        <f t="shared" si="4"/>
        <v>0</v>
      </c>
      <c r="AJ24" s="382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1"/>
      <c r="B25" s="208" t="s">
        <v>1153</v>
      </c>
      <c r="C25" s="260" t="s">
        <v>1151</v>
      </c>
      <c r="D25" s="218" t="s">
        <v>371</v>
      </c>
      <c r="E25" s="206" t="s">
        <v>1154</v>
      </c>
      <c r="F25" s="213" t="s">
        <v>608</v>
      </c>
      <c r="G25" s="921">
        <f t="shared" si="0"/>
        <v>0</v>
      </c>
      <c r="H25" s="43">
        <f t="shared" si="1"/>
        <v>50</v>
      </c>
      <c r="I25" s="922">
        <f t="shared" si="2"/>
        <v>0</v>
      </c>
      <c r="J25" s="178"/>
      <c r="K25" s="223"/>
      <c r="L25" s="223"/>
      <c r="M25" s="176"/>
      <c r="N25" s="176"/>
      <c r="O25" s="176"/>
      <c r="P25" s="176"/>
      <c r="Q25" s="176"/>
      <c r="R25" s="176"/>
      <c r="S25" s="176"/>
      <c r="T25" s="176"/>
      <c r="U25" s="176"/>
      <c r="V25" s="184"/>
      <c r="W25" s="187"/>
      <c r="X25" s="176"/>
      <c r="Y25" s="212"/>
      <c r="Z25" s="176"/>
      <c r="AA25" s="176"/>
      <c r="AB25" s="177"/>
      <c r="AC25" s="182">
        <v>50</v>
      </c>
      <c r="AD25" s="267"/>
      <c r="AE25" s="1"/>
      <c r="AG25" s="788" t="s">
        <v>214</v>
      </c>
      <c r="AH25" s="749">
        <f t="shared" si="3"/>
        <v>0</v>
      </c>
      <c r="AI25" s="749">
        <f t="shared" si="4"/>
        <v>0</v>
      </c>
      <c r="AJ25" s="382" t="str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1212"/>
      <c r="B26" s="208" t="s">
        <v>119</v>
      </c>
      <c r="C26" s="260" t="s">
        <v>1151</v>
      </c>
      <c r="D26" s="218" t="s">
        <v>1156</v>
      </c>
      <c r="E26" s="206" t="s">
        <v>1155</v>
      </c>
      <c r="F26" s="213" t="s">
        <v>608</v>
      </c>
      <c r="G26" s="921">
        <f t="shared" si="0"/>
        <v>0</v>
      </c>
      <c r="H26" s="43">
        <f t="shared" si="1"/>
        <v>1</v>
      </c>
      <c r="I26" s="922">
        <f t="shared" si="2"/>
        <v>0</v>
      </c>
      <c r="J26" s="178"/>
      <c r="K26" s="223"/>
      <c r="L26" s="223"/>
      <c r="M26" s="176"/>
      <c r="N26" s="176"/>
      <c r="O26" s="176"/>
      <c r="P26" s="176"/>
      <c r="Q26" s="176"/>
      <c r="R26" s="176"/>
      <c r="S26" s="176"/>
      <c r="T26" s="176"/>
      <c r="U26" s="176"/>
      <c r="V26" s="184"/>
      <c r="W26" s="187"/>
      <c r="X26" s="176"/>
      <c r="Y26" s="212"/>
      <c r="Z26" s="176"/>
      <c r="AA26" s="176"/>
      <c r="AB26" s="177"/>
      <c r="AC26" s="182">
        <v>1</v>
      </c>
      <c r="AD26" s="267"/>
      <c r="AE26" s="1"/>
      <c r="AG26" s="788" t="s">
        <v>215</v>
      </c>
      <c r="AH26" s="749">
        <f t="shared" si="3"/>
        <v>502</v>
      </c>
      <c r="AI26" s="749">
        <f t="shared" si="4"/>
        <v>2</v>
      </c>
      <c r="AJ26" s="382">
        <f t="shared" si="5"/>
        <v>0.39840637450199201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1</v>
      </c>
      <c r="AP26" s="749">
        <f t="shared" si="9"/>
        <v>1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2</v>
      </c>
    </row>
    <row r="27" spans="1:58" s="9" customFormat="1" ht="15.95" customHeight="1">
      <c r="A27" s="1210">
        <v>45770</v>
      </c>
      <c r="B27" s="208" t="s">
        <v>1158</v>
      </c>
      <c r="C27" s="260" t="s">
        <v>1151</v>
      </c>
      <c r="D27" s="218" t="s">
        <v>371</v>
      </c>
      <c r="E27" s="206" t="s">
        <v>1159</v>
      </c>
      <c r="F27" s="213" t="s">
        <v>608</v>
      </c>
      <c r="G27" s="921">
        <f t="shared" si="0"/>
        <v>0</v>
      </c>
      <c r="H27" s="43">
        <f t="shared" si="1"/>
        <v>50</v>
      </c>
      <c r="I27" s="922">
        <f t="shared" si="2"/>
        <v>0</v>
      </c>
      <c r="J27" s="178"/>
      <c r="K27" s="223"/>
      <c r="L27" s="223"/>
      <c r="M27" s="176"/>
      <c r="N27" s="176"/>
      <c r="O27" s="176"/>
      <c r="P27" s="176"/>
      <c r="Q27" s="176"/>
      <c r="R27" s="176"/>
      <c r="S27" s="176"/>
      <c r="T27" s="176"/>
      <c r="U27" s="176"/>
      <c r="V27" s="184"/>
      <c r="W27" s="187"/>
      <c r="X27" s="176"/>
      <c r="Y27" s="212"/>
      <c r="Z27" s="176"/>
      <c r="AA27" s="176"/>
      <c r="AB27" s="177"/>
      <c r="AC27" s="182">
        <v>50</v>
      </c>
      <c r="AD27" s="267"/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208" t="s">
        <v>1104</v>
      </c>
      <c r="C28" s="260" t="s">
        <v>1151</v>
      </c>
      <c r="D28" s="218" t="s">
        <v>1105</v>
      </c>
      <c r="E28" s="206" t="s">
        <v>1152</v>
      </c>
      <c r="F28" s="213" t="s">
        <v>608</v>
      </c>
      <c r="G28" s="921">
        <f t="shared" si="0"/>
        <v>1</v>
      </c>
      <c r="H28" s="43">
        <f t="shared" si="1"/>
        <v>13</v>
      </c>
      <c r="I28" s="922">
        <f t="shared" si="2"/>
        <v>7.6923076923076927E-2</v>
      </c>
      <c r="J28" s="178"/>
      <c r="K28" s="223"/>
      <c r="L28" s="223"/>
      <c r="M28" s="176"/>
      <c r="N28" s="176">
        <v>1</v>
      </c>
      <c r="O28" s="176"/>
      <c r="P28" s="176"/>
      <c r="Q28" s="176"/>
      <c r="R28" s="176"/>
      <c r="S28" s="176"/>
      <c r="T28" s="176"/>
      <c r="U28" s="176"/>
      <c r="V28" s="184"/>
      <c r="W28" s="187"/>
      <c r="X28" s="176"/>
      <c r="Y28" s="212"/>
      <c r="Z28" s="176"/>
      <c r="AA28" s="176"/>
      <c r="AB28" s="177"/>
      <c r="AC28" s="182">
        <v>12</v>
      </c>
      <c r="AD28" s="267"/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209">
        <v>45771</v>
      </c>
      <c r="B29" s="208" t="s">
        <v>1009</v>
      </c>
      <c r="C29" s="260" t="s">
        <v>1151</v>
      </c>
      <c r="D29" s="218" t="s">
        <v>371</v>
      </c>
      <c r="E29" s="206" t="s">
        <v>1162</v>
      </c>
      <c r="F29" s="213" t="s">
        <v>608</v>
      </c>
      <c r="G29" s="921">
        <f t="shared" si="0"/>
        <v>0</v>
      </c>
      <c r="H29" s="43">
        <f t="shared" si="1"/>
        <v>50</v>
      </c>
      <c r="I29" s="922">
        <f t="shared" si="2"/>
        <v>0</v>
      </c>
      <c r="J29" s="178"/>
      <c r="K29" s="223"/>
      <c r="L29" s="223"/>
      <c r="M29" s="176"/>
      <c r="N29" s="176"/>
      <c r="O29" s="176"/>
      <c r="P29" s="176"/>
      <c r="Q29" s="176"/>
      <c r="R29" s="176"/>
      <c r="S29" s="176"/>
      <c r="T29" s="176"/>
      <c r="U29" s="176"/>
      <c r="V29" s="184"/>
      <c r="W29" s="187"/>
      <c r="X29" s="176"/>
      <c r="Y29" s="212"/>
      <c r="Z29" s="176"/>
      <c r="AA29" s="176"/>
      <c r="AB29" s="177"/>
      <c r="AC29" s="182">
        <v>50</v>
      </c>
      <c r="AD29" s="267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209">
        <v>45772</v>
      </c>
      <c r="B30" s="208" t="s">
        <v>1009</v>
      </c>
      <c r="C30" s="260" t="s">
        <v>1151</v>
      </c>
      <c r="D30" s="218" t="s">
        <v>371</v>
      </c>
      <c r="E30" s="206" t="s">
        <v>1162</v>
      </c>
      <c r="F30" s="213" t="s">
        <v>608</v>
      </c>
      <c r="G30" s="921">
        <f t="shared" si="0"/>
        <v>0</v>
      </c>
      <c r="H30" s="43">
        <f t="shared" si="1"/>
        <v>43</v>
      </c>
      <c r="I30" s="922">
        <f t="shared" si="2"/>
        <v>0</v>
      </c>
      <c r="J30" s="178"/>
      <c r="K30" s="223"/>
      <c r="L30" s="223"/>
      <c r="M30" s="176"/>
      <c r="N30" s="176"/>
      <c r="O30" s="176"/>
      <c r="P30" s="176"/>
      <c r="Q30" s="176"/>
      <c r="R30" s="176"/>
      <c r="S30" s="176"/>
      <c r="T30" s="176"/>
      <c r="U30" s="176"/>
      <c r="V30" s="184"/>
      <c r="W30" s="187"/>
      <c r="X30" s="176"/>
      <c r="Y30" s="212"/>
      <c r="Z30" s="176"/>
      <c r="AA30" s="176"/>
      <c r="AB30" s="177"/>
      <c r="AC30" s="182">
        <v>43</v>
      </c>
      <c r="AD30" s="267"/>
      <c r="AE30" s="1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209"/>
      <c r="B31" s="208"/>
      <c r="C31" s="260"/>
      <c r="D31" s="218"/>
      <c r="E31" s="206"/>
      <c r="F31" s="213"/>
      <c r="G31" s="921">
        <f t="shared" si="0"/>
        <v>0</v>
      </c>
      <c r="H31" s="43">
        <f t="shared" si="1"/>
        <v>0</v>
      </c>
      <c r="I31" s="922" t="str">
        <f t="shared" si="2"/>
        <v>0</v>
      </c>
      <c r="J31" s="178"/>
      <c r="K31" s="223"/>
      <c r="L31" s="223"/>
      <c r="M31" s="176"/>
      <c r="N31" s="176"/>
      <c r="O31" s="176"/>
      <c r="P31" s="176"/>
      <c r="Q31" s="176"/>
      <c r="R31" s="176"/>
      <c r="S31" s="176"/>
      <c r="T31" s="176"/>
      <c r="U31" s="176"/>
      <c r="V31" s="184"/>
      <c r="W31" s="187"/>
      <c r="X31" s="176"/>
      <c r="Y31" s="212"/>
      <c r="Z31" s="176"/>
      <c r="AA31" s="176"/>
      <c r="AB31" s="177"/>
      <c r="AC31" s="182"/>
      <c r="AD31" s="267"/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209"/>
      <c r="B32" s="208"/>
      <c r="C32" s="260"/>
      <c r="D32" s="218"/>
      <c r="E32" s="206"/>
      <c r="F32" s="213"/>
      <c r="G32" s="921">
        <f t="shared" si="0"/>
        <v>0</v>
      </c>
      <c r="H32" s="43">
        <f t="shared" si="1"/>
        <v>0</v>
      </c>
      <c r="I32" s="922" t="str">
        <f t="shared" si="2"/>
        <v>0</v>
      </c>
      <c r="J32" s="178"/>
      <c r="K32" s="223"/>
      <c r="L32" s="223"/>
      <c r="M32" s="176"/>
      <c r="N32" s="176"/>
      <c r="O32" s="176"/>
      <c r="P32" s="176"/>
      <c r="Q32" s="176"/>
      <c r="R32" s="176"/>
      <c r="S32" s="176"/>
      <c r="T32" s="176"/>
      <c r="U32" s="176"/>
      <c r="V32" s="184"/>
      <c r="W32" s="187"/>
      <c r="X32" s="176"/>
      <c r="Y32" s="212"/>
      <c r="Z32" s="176"/>
      <c r="AA32" s="176"/>
      <c r="AB32" s="177"/>
      <c r="AC32" s="182"/>
      <c r="AD32" s="267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09"/>
      <c r="B33" s="208"/>
      <c r="C33" s="260"/>
      <c r="D33" s="218"/>
      <c r="E33" s="206"/>
      <c r="F33" s="213"/>
      <c r="G33" s="921">
        <f t="shared" ref="G33:G64" si="26">SUM(J33:AA33)</f>
        <v>0</v>
      </c>
      <c r="H33" s="43">
        <f t="shared" si="1"/>
        <v>0</v>
      </c>
      <c r="I33" s="922" t="str">
        <f t="shared" si="2"/>
        <v>0</v>
      </c>
      <c r="J33" s="178"/>
      <c r="K33" s="223"/>
      <c r="L33" s="223"/>
      <c r="M33" s="176"/>
      <c r="N33" s="176"/>
      <c r="O33" s="176"/>
      <c r="P33" s="176"/>
      <c r="Q33" s="176"/>
      <c r="R33" s="176"/>
      <c r="S33" s="176"/>
      <c r="T33" s="176"/>
      <c r="U33" s="176"/>
      <c r="V33" s="184"/>
      <c r="W33" s="187"/>
      <c r="X33" s="176"/>
      <c r="Y33" s="212"/>
      <c r="Z33" s="176"/>
      <c r="AA33" s="176"/>
      <c r="AB33" s="177"/>
      <c r="AC33" s="182"/>
      <c r="AD33" s="267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09"/>
      <c r="B34" s="208"/>
      <c r="C34" s="260"/>
      <c r="D34" s="218"/>
      <c r="E34" s="206"/>
      <c r="F34" s="213"/>
      <c r="G34" s="921">
        <f t="shared" si="26"/>
        <v>0</v>
      </c>
      <c r="H34" s="43">
        <f t="shared" si="1"/>
        <v>0</v>
      </c>
      <c r="I34" s="922" t="str">
        <f t="shared" si="2"/>
        <v>0</v>
      </c>
      <c r="J34" s="178"/>
      <c r="K34" s="223"/>
      <c r="L34" s="223"/>
      <c r="M34" s="176"/>
      <c r="N34" s="176"/>
      <c r="O34" s="176"/>
      <c r="P34" s="176"/>
      <c r="Q34" s="176"/>
      <c r="R34" s="176"/>
      <c r="S34" s="176"/>
      <c r="T34" s="176"/>
      <c r="U34" s="176"/>
      <c r="V34" s="184"/>
      <c r="W34" s="187"/>
      <c r="X34" s="176"/>
      <c r="Y34" s="212"/>
      <c r="Z34" s="176"/>
      <c r="AA34" s="176"/>
      <c r="AB34" s="177"/>
      <c r="AC34" s="182"/>
      <c r="AD34" s="267"/>
      <c r="AE34" s="1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209"/>
      <c r="B35" s="208"/>
      <c r="C35" s="260"/>
      <c r="D35" s="218"/>
      <c r="E35" s="206"/>
      <c r="F35" s="213"/>
      <c r="G35" s="921">
        <f t="shared" si="26"/>
        <v>0</v>
      </c>
      <c r="H35" s="43">
        <f t="shared" si="1"/>
        <v>0</v>
      </c>
      <c r="I35" s="922" t="str">
        <f t="shared" si="2"/>
        <v>0</v>
      </c>
      <c r="J35" s="178"/>
      <c r="K35" s="223"/>
      <c r="L35" s="223"/>
      <c r="M35" s="176"/>
      <c r="N35" s="176"/>
      <c r="O35" s="176"/>
      <c r="P35" s="176"/>
      <c r="Q35" s="176"/>
      <c r="R35" s="176"/>
      <c r="S35" s="176"/>
      <c r="T35" s="176"/>
      <c r="U35" s="176"/>
      <c r="V35" s="184"/>
      <c r="W35" s="187"/>
      <c r="X35" s="176"/>
      <c r="Y35" s="212"/>
      <c r="Z35" s="176"/>
      <c r="AA35" s="176"/>
      <c r="AB35" s="177"/>
      <c r="AC35" s="182"/>
      <c r="AD35" s="267"/>
      <c r="AE35" s="1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53"/>
      <c r="B36" s="208"/>
      <c r="C36" s="260"/>
      <c r="D36" s="218"/>
      <c r="E36" s="206"/>
      <c r="F36" s="213"/>
      <c r="G36" s="921">
        <f t="shared" si="26"/>
        <v>0</v>
      </c>
      <c r="H36" s="43">
        <f t="shared" si="1"/>
        <v>0</v>
      </c>
      <c r="I36" s="922" t="str">
        <f t="shared" si="2"/>
        <v>0</v>
      </c>
      <c r="J36" s="178"/>
      <c r="K36" s="223"/>
      <c r="L36" s="223"/>
      <c r="M36" s="176"/>
      <c r="N36" s="176"/>
      <c r="O36" s="176"/>
      <c r="P36" s="176"/>
      <c r="Q36" s="176"/>
      <c r="R36" s="176"/>
      <c r="S36" s="176"/>
      <c r="T36" s="176"/>
      <c r="U36" s="176"/>
      <c r="V36" s="184"/>
      <c r="W36" s="187"/>
      <c r="X36" s="176"/>
      <c r="Y36" s="212"/>
      <c r="Z36" s="176"/>
      <c r="AA36" s="176"/>
      <c r="AB36" s="177"/>
      <c r="AC36" s="182"/>
      <c r="AD36" s="267"/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53"/>
      <c r="B37" s="208"/>
      <c r="C37" s="260"/>
      <c r="D37" s="218"/>
      <c r="E37" s="206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78"/>
      <c r="K37" s="223"/>
      <c r="L37" s="223"/>
      <c r="M37" s="176"/>
      <c r="N37" s="176"/>
      <c r="O37" s="176"/>
      <c r="P37" s="176"/>
      <c r="Q37" s="176"/>
      <c r="R37" s="176"/>
      <c r="S37" s="176"/>
      <c r="T37" s="176"/>
      <c r="U37" s="176"/>
      <c r="V37" s="184"/>
      <c r="W37" s="187"/>
      <c r="X37" s="176"/>
      <c r="Y37" s="212"/>
      <c r="Z37" s="176"/>
      <c r="AA37" s="176"/>
      <c r="AB37" s="177"/>
      <c r="AC37" s="182"/>
      <c r="AD37" s="210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53"/>
      <c r="B38" s="208"/>
      <c r="C38" s="260"/>
      <c r="D38" s="218"/>
      <c r="E38" s="206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78"/>
      <c r="K38" s="223"/>
      <c r="L38" s="223"/>
      <c r="M38" s="176"/>
      <c r="N38" s="176"/>
      <c r="O38" s="176"/>
      <c r="P38" s="176"/>
      <c r="Q38" s="176"/>
      <c r="R38" s="176"/>
      <c r="S38" s="817"/>
      <c r="T38" s="176"/>
      <c r="U38" s="176"/>
      <c r="V38" s="184"/>
      <c r="W38" s="187"/>
      <c r="X38" s="176"/>
      <c r="Y38" s="212"/>
      <c r="Z38" s="176"/>
      <c r="AA38" s="176"/>
      <c r="AB38" s="177"/>
      <c r="AC38" s="182"/>
      <c r="AD38" s="210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53"/>
      <c r="B39" s="208"/>
      <c r="C39" s="260"/>
      <c r="D39" s="218"/>
      <c r="E39" s="206"/>
      <c r="F39" s="213"/>
      <c r="G39" s="921">
        <f t="shared" si="26"/>
        <v>0</v>
      </c>
      <c r="H39" s="43">
        <f t="shared" si="1"/>
        <v>0</v>
      </c>
      <c r="I39" s="922" t="str">
        <f t="shared" si="2"/>
        <v>0</v>
      </c>
      <c r="J39" s="178"/>
      <c r="K39" s="223"/>
      <c r="L39" s="223"/>
      <c r="M39" s="176"/>
      <c r="N39" s="176"/>
      <c r="O39" s="176"/>
      <c r="P39" s="176"/>
      <c r="Q39" s="176"/>
      <c r="R39" s="176"/>
      <c r="S39" s="176"/>
      <c r="T39" s="176"/>
      <c r="U39" s="176"/>
      <c r="V39" s="184"/>
      <c r="W39" s="187"/>
      <c r="X39" s="176"/>
      <c r="Y39" s="212"/>
      <c r="Z39" s="176"/>
      <c r="AA39" s="176"/>
      <c r="AB39" s="177"/>
      <c r="AC39" s="182"/>
      <c r="AD39" s="267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53"/>
      <c r="B40" s="19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78"/>
      <c r="K40" s="223"/>
      <c r="L40" s="223"/>
      <c r="M40" s="176"/>
      <c r="N40" s="176"/>
      <c r="O40" s="176"/>
      <c r="P40" s="176"/>
      <c r="Q40" s="176"/>
      <c r="R40" s="176"/>
      <c r="S40" s="176"/>
      <c r="T40" s="176"/>
      <c r="U40" s="176"/>
      <c r="V40" s="184"/>
      <c r="W40" s="187"/>
      <c r="X40" s="176"/>
      <c r="Y40" s="212"/>
      <c r="Z40" s="176"/>
      <c r="AA40" s="176"/>
      <c r="AB40" s="177"/>
      <c r="AC40" s="182"/>
      <c r="AD40" s="267"/>
      <c r="AE40" s="1"/>
      <c r="AG40" s="789" t="s">
        <v>543</v>
      </c>
      <c r="AH40" s="749">
        <f t="shared" si="3"/>
        <v>118</v>
      </c>
      <c r="AI40" s="749">
        <f t="shared" si="4"/>
        <v>3</v>
      </c>
      <c r="AJ40" s="382">
        <f t="shared" si="5"/>
        <v>2.5423728813559321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153"/>
      <c r="B41" s="19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78"/>
      <c r="K41" s="223"/>
      <c r="L41" s="223"/>
      <c r="M41" s="176"/>
      <c r="N41" s="176"/>
      <c r="O41" s="176"/>
      <c r="P41" s="176"/>
      <c r="Q41" s="176"/>
      <c r="R41" s="176"/>
      <c r="S41" s="176"/>
      <c r="T41" s="176"/>
      <c r="U41" s="176"/>
      <c r="V41" s="184"/>
      <c r="W41" s="187"/>
      <c r="X41" s="176"/>
      <c r="Y41" s="212"/>
      <c r="Z41" s="176"/>
      <c r="AA41" s="176"/>
      <c r="AB41" s="177"/>
      <c r="AC41" s="182"/>
      <c r="AD41" s="267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153"/>
      <c r="B42" s="198"/>
      <c r="C42" s="260"/>
      <c r="D42" s="218"/>
      <c r="E42" s="206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78"/>
      <c r="K42" s="223"/>
      <c r="L42" s="223"/>
      <c r="M42" s="176"/>
      <c r="N42" s="176"/>
      <c r="O42" s="176"/>
      <c r="P42" s="176"/>
      <c r="Q42" s="176"/>
      <c r="R42" s="176"/>
      <c r="S42" s="176"/>
      <c r="T42" s="176"/>
      <c r="U42" s="176"/>
      <c r="V42" s="184"/>
      <c r="W42" s="187"/>
      <c r="X42" s="176"/>
      <c r="Y42" s="212"/>
      <c r="Z42" s="176"/>
      <c r="AA42" s="176"/>
      <c r="AB42" s="177"/>
      <c r="AC42" s="182"/>
      <c r="AD42" s="267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153"/>
      <c r="B43" s="198"/>
      <c r="C43" s="260"/>
      <c r="D43" s="218"/>
      <c r="E43" s="206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78"/>
      <c r="K43" s="223"/>
      <c r="L43" s="223"/>
      <c r="M43" s="176"/>
      <c r="N43" s="176"/>
      <c r="O43" s="176"/>
      <c r="P43" s="176"/>
      <c r="Q43" s="176"/>
      <c r="R43" s="176"/>
      <c r="S43" s="176"/>
      <c r="T43" s="176"/>
      <c r="U43" s="176"/>
      <c r="V43" s="184"/>
      <c r="W43" s="187"/>
      <c r="X43" s="176"/>
      <c r="Y43" s="212"/>
      <c r="Z43" s="176"/>
      <c r="AA43" s="176"/>
      <c r="AB43" s="177"/>
      <c r="AC43" s="182"/>
      <c r="AD43" s="267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153"/>
      <c r="B44" s="19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26"/>
      <c r="AD44" s="267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153"/>
      <c r="B45" s="19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26"/>
      <c r="AD45" s="267"/>
      <c r="AE45" s="1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153"/>
      <c r="B46" s="19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26"/>
      <c r="AD46" s="267"/>
      <c r="AE46" s="1"/>
      <c r="AG46" s="407" t="s">
        <v>279</v>
      </c>
      <c r="AH46" s="749">
        <f t="shared" si="3"/>
        <v>30</v>
      </c>
      <c r="AI46" s="749">
        <f t="shared" si="4"/>
        <v>1</v>
      </c>
      <c r="AJ46" s="382">
        <f t="shared" si="5"/>
        <v>3.3333333333333335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153"/>
      <c r="B47" s="19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26"/>
      <c r="AD47" s="267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153"/>
      <c r="B48" s="19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26"/>
      <c r="AD48" s="267"/>
      <c r="AE48" s="1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153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26"/>
      <c r="AD49" s="267"/>
      <c r="AE49" s="1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153"/>
      <c r="B50" s="19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26"/>
      <c r="AD50" s="267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153"/>
      <c r="B51" s="19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26"/>
      <c r="AD51" s="267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153"/>
      <c r="B52" s="19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26"/>
      <c r="AD52" s="267"/>
      <c r="AE52" s="1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153"/>
      <c r="B53" s="19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26"/>
      <c r="AD53" s="267"/>
      <c r="AE53" s="1"/>
      <c r="AG53" s="407" t="s">
        <v>283</v>
      </c>
      <c r="AH53" s="749">
        <f t="shared" si="3"/>
        <v>10</v>
      </c>
      <c r="AI53" s="749">
        <f t="shared" si="4"/>
        <v>0</v>
      </c>
      <c r="AJ53" s="382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153"/>
      <c r="B54" s="19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26"/>
      <c r="AD54" s="267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153"/>
      <c r="B55" s="19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26"/>
      <c r="AD55" s="267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153"/>
      <c r="B56" s="19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26"/>
      <c r="AD56" s="267"/>
      <c r="AE56" s="1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153"/>
      <c r="B57" s="19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26"/>
      <c r="AD57" s="267"/>
      <c r="AE57" s="1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153"/>
      <c r="B58" s="19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26"/>
      <c r="AD58" s="267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153"/>
      <c r="B59" s="19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26"/>
      <c r="AD59" s="267"/>
      <c r="AE59" s="1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153"/>
      <c r="B60" s="198"/>
      <c r="C60" s="260"/>
      <c r="D60" s="218"/>
      <c r="E60" s="206"/>
      <c r="F60" s="213"/>
      <c r="G60" s="921">
        <f t="shared" si="26"/>
        <v>0</v>
      </c>
      <c r="H60" s="43">
        <f>AC60+G60</f>
        <v>0</v>
      </c>
      <c r="I60" s="922" t="str">
        <f t="shared" si="2"/>
        <v>0</v>
      </c>
      <c r="J60" s="214"/>
      <c r="K60" s="223"/>
      <c r="L60" s="223"/>
      <c r="M60" s="212"/>
      <c r="N60" s="212"/>
      <c r="O60" s="212"/>
      <c r="P60" s="212"/>
      <c r="Q60" s="212"/>
      <c r="R60" s="212"/>
      <c r="S60" s="212"/>
      <c r="T60" s="212"/>
      <c r="U60" s="212"/>
      <c r="V60" s="221"/>
      <c r="W60" s="223"/>
      <c r="X60" s="212"/>
      <c r="Y60" s="212"/>
      <c r="Z60" s="212"/>
      <c r="AA60" s="212"/>
      <c r="AB60" s="213"/>
      <c r="AC60" s="216"/>
      <c r="AD60" s="267"/>
      <c r="AE60" s="1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153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26"/>
      <c r="AD61" s="267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153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26"/>
      <c r="AD62" s="267"/>
      <c r="AE62" s="1"/>
      <c r="AG62" s="407" t="s">
        <v>579</v>
      </c>
      <c r="AH62" s="87">
        <f t="shared" si="3"/>
        <v>10</v>
      </c>
      <c r="AI62" s="87">
        <f t="shared" si="4"/>
        <v>0</v>
      </c>
      <c r="AJ62" s="331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153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26"/>
      <c r="AD63" s="267"/>
      <c r="AE63" s="1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153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26"/>
      <c r="AD64" s="267"/>
      <c r="AE64" s="1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153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26"/>
      <c r="AD65" s="267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153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26"/>
      <c r="AD66" s="267"/>
      <c r="AE66" s="1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153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26"/>
      <c r="AD67" s="267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153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26"/>
      <c r="AD68" s="267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153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26"/>
      <c r="AD69" s="267"/>
      <c r="AE69" s="1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153"/>
      <c r="B70" s="19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26"/>
      <c r="AD70" s="267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153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26"/>
      <c r="AD71" s="267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153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26"/>
      <c r="AD72" s="267"/>
      <c r="AE72" s="1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153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26"/>
      <c r="AD73" s="267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153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26"/>
      <c r="AD74" s="267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153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26"/>
      <c r="AD75" s="267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153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26"/>
      <c r="AD76" s="267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153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67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153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67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153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67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153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67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153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67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153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67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153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26"/>
      <c r="AD83" s="267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778"/>
      <c r="B84" s="729"/>
      <c r="C84" s="260"/>
      <c r="D84" s="218"/>
      <c r="E84" s="591"/>
      <c r="F84" s="592"/>
      <c r="G84" s="921">
        <f t="shared" si="27"/>
        <v>0</v>
      </c>
      <c r="H84" s="269">
        <f t="shared" si="28"/>
        <v>0</v>
      </c>
      <c r="I84" s="922" t="str">
        <f t="shared" si="29"/>
        <v>0</v>
      </c>
      <c r="J84" s="593"/>
      <c r="K84" s="594"/>
      <c r="L84" s="594"/>
      <c r="M84" s="595"/>
      <c r="N84" s="595"/>
      <c r="O84" s="595"/>
      <c r="P84" s="595"/>
      <c r="Q84" s="595"/>
      <c r="R84" s="595"/>
      <c r="S84" s="595"/>
      <c r="T84" s="595"/>
      <c r="U84" s="595"/>
      <c r="V84" s="596"/>
      <c r="W84" s="594"/>
      <c r="X84" s="595"/>
      <c r="Y84" s="595"/>
      <c r="Z84" s="595"/>
      <c r="AA84" s="595"/>
      <c r="AB84" s="592"/>
      <c r="AC84" s="730"/>
      <c r="AD84" s="731"/>
      <c r="AE84" s="732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3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8</v>
      </c>
      <c r="H85" s="51">
        <f>SUM(H7:H84)</f>
        <v>836</v>
      </c>
      <c r="I85" s="405">
        <f>IFERROR((G85*100/H85),"0")</f>
        <v>0.9569377990430622</v>
      </c>
      <c r="J85" s="51">
        <f t="shared" ref="J85:AB85" si="50">SUM(J7:J84)</f>
        <v>0</v>
      </c>
      <c r="K85" s="51">
        <f t="shared" si="50"/>
        <v>0</v>
      </c>
      <c r="L85" s="51">
        <f t="shared" si="50"/>
        <v>1</v>
      </c>
      <c r="M85" s="51">
        <f t="shared" si="50"/>
        <v>1</v>
      </c>
      <c r="N85" s="51">
        <f t="shared" si="50"/>
        <v>2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0</v>
      </c>
      <c r="S85" s="51">
        <f t="shared" si="50"/>
        <v>0</v>
      </c>
      <c r="T85" s="51">
        <f t="shared" si="50"/>
        <v>2</v>
      </c>
      <c r="U85" s="51">
        <f t="shared" si="50"/>
        <v>0</v>
      </c>
      <c r="V85" s="51">
        <f t="shared" si="50"/>
        <v>0</v>
      </c>
      <c r="W85" s="51">
        <f t="shared" si="50"/>
        <v>0</v>
      </c>
      <c r="X85" s="51">
        <f t="shared" si="50"/>
        <v>0</v>
      </c>
      <c r="Y85" s="51">
        <f t="shared" si="50"/>
        <v>0</v>
      </c>
      <c r="Z85" s="51">
        <f t="shared" si="50"/>
        <v>0</v>
      </c>
      <c r="AA85" s="51">
        <f t="shared" si="50"/>
        <v>2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2</v>
      </c>
      <c r="AG87" s="407" t="s">
        <v>233</v>
      </c>
      <c r="AH87" s="749">
        <f t="shared" si="3"/>
        <v>50</v>
      </c>
      <c r="AI87" s="749">
        <f t="shared" si="4"/>
        <v>0</v>
      </c>
      <c r="AJ87" s="382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 t="shared" ref="J92:AB92" si="51">J6</f>
        <v>Dead</v>
      </c>
      <c r="K92" s="252" t="str">
        <f t="shared" si="51"/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0</v>
      </c>
      <c r="K93" s="234">
        <f t="shared" ref="K93:AB93" si="52">K85</f>
        <v>0</v>
      </c>
      <c r="L93" s="234">
        <f t="shared" si="52"/>
        <v>1</v>
      </c>
      <c r="M93" s="234">
        <f t="shared" si="52"/>
        <v>1</v>
      </c>
      <c r="N93" s="234">
        <f t="shared" si="52"/>
        <v>2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0</v>
      </c>
      <c r="T93" s="234">
        <f t="shared" si="52"/>
        <v>2</v>
      </c>
      <c r="U93" s="234">
        <f t="shared" si="52"/>
        <v>0</v>
      </c>
      <c r="V93" s="234">
        <f t="shared" si="52"/>
        <v>0</v>
      </c>
      <c r="W93" s="234">
        <f t="shared" si="52"/>
        <v>0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2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94" s="101"/>
      <c r="B94" s="386"/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1</v>
      </c>
      <c r="BE94" s="749">
        <f t="shared" si="48"/>
        <v>0</v>
      </c>
      <c r="BF94" s="159">
        <f t="shared" si="49"/>
        <v>1</v>
      </c>
    </row>
    <row r="95" spans="1:58" ht="12.75" thickBot="1">
      <c r="A95" s="101"/>
      <c r="B95" s="386"/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A96" s="101"/>
      <c r="B96" s="386"/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A97" s="101"/>
      <c r="B97" s="386"/>
      <c r="J97" s="77">
        <f>J93</f>
        <v>0</v>
      </c>
      <c r="K97" s="86">
        <f t="shared" si="53"/>
        <v>0</v>
      </c>
      <c r="L97" s="86">
        <f t="shared" si="53"/>
        <v>1</v>
      </c>
      <c r="M97" s="86">
        <f t="shared" si="53"/>
        <v>1</v>
      </c>
      <c r="N97" s="86">
        <f t="shared" si="53"/>
        <v>2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0</v>
      </c>
      <c r="T97" s="86">
        <f t="shared" si="53"/>
        <v>2</v>
      </c>
      <c r="U97" s="86">
        <f t="shared" si="53"/>
        <v>0</v>
      </c>
      <c r="V97" s="86">
        <f t="shared" si="53"/>
        <v>0</v>
      </c>
      <c r="W97" s="86">
        <f t="shared" si="53"/>
        <v>0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2</v>
      </c>
      <c r="AB97" s="86">
        <f t="shared" si="53"/>
        <v>0</v>
      </c>
      <c r="AC97" s="121">
        <f>SUM(J97:AB97)</f>
        <v>8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A98" s="101"/>
      <c r="B98" s="386"/>
      <c r="J98" s="255">
        <f>J97*100/AC97</f>
        <v>0</v>
      </c>
      <c r="K98" s="256">
        <f>K97*100/AC97</f>
        <v>0</v>
      </c>
      <c r="L98" s="256">
        <f>L97*100/AC97</f>
        <v>12.5</v>
      </c>
      <c r="M98" s="256">
        <f>M97*100/AC97</f>
        <v>12.5</v>
      </c>
      <c r="N98" s="256">
        <f>N97*100/AC97</f>
        <v>25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25</v>
      </c>
      <c r="U98" s="256">
        <f>U97*100/AC97</f>
        <v>0</v>
      </c>
      <c r="V98" s="256">
        <f>V97*100/AC97</f>
        <v>0</v>
      </c>
      <c r="W98" s="256">
        <f>W97*100/AC97</f>
        <v>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25</v>
      </c>
      <c r="AB98" s="256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0</v>
      </c>
      <c r="K99" s="236">
        <f>J99+K98</f>
        <v>0</v>
      </c>
      <c r="L99" s="236">
        <f>K99+L98</f>
        <v>12.5</v>
      </c>
      <c r="M99" s="236">
        <f>K99+M98</f>
        <v>12.5</v>
      </c>
      <c r="N99" s="236">
        <f t="shared" ref="N99:AA99" si="54">M99+N98</f>
        <v>37.5</v>
      </c>
      <c r="O99" s="236">
        <f t="shared" si="54"/>
        <v>37.5</v>
      </c>
      <c r="P99" s="236">
        <f t="shared" si="54"/>
        <v>37.5</v>
      </c>
      <c r="Q99" s="236">
        <f t="shared" si="54"/>
        <v>37.5</v>
      </c>
      <c r="R99" s="236">
        <f t="shared" si="54"/>
        <v>37.5</v>
      </c>
      <c r="S99" s="236">
        <f t="shared" si="54"/>
        <v>37.5</v>
      </c>
      <c r="T99" s="236">
        <f t="shared" si="54"/>
        <v>62.5</v>
      </c>
      <c r="U99" s="236">
        <f t="shared" si="54"/>
        <v>62.5</v>
      </c>
      <c r="V99" s="236">
        <f t="shared" si="54"/>
        <v>62.5</v>
      </c>
      <c r="W99" s="236">
        <f t="shared" si="54"/>
        <v>62.5</v>
      </c>
      <c r="X99" s="236">
        <f t="shared" si="54"/>
        <v>62.5</v>
      </c>
      <c r="Y99" s="236">
        <f t="shared" si="54"/>
        <v>62.5</v>
      </c>
      <c r="Z99" s="236">
        <f t="shared" si="54"/>
        <v>62.5</v>
      </c>
      <c r="AA99" s="236">
        <f t="shared" si="54"/>
        <v>87.5</v>
      </c>
      <c r="AB99" s="236">
        <f>AA99+AB98</f>
        <v>87.5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144</v>
      </c>
      <c r="B101" s="268">
        <f t="shared" ref="B101:B132" si="55">IFERROR(VLOOKUP(A101,$AG$8:$AJ$182,4,0),"")</f>
        <v>33.333333333333336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407" t="s">
        <v>279</v>
      </c>
      <c r="B102" s="268">
        <f t="shared" si="55"/>
        <v>3.3333333333333335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789" t="s">
        <v>543</v>
      </c>
      <c r="B103" s="268">
        <f t="shared" si="55"/>
        <v>2.5423728813559321</v>
      </c>
      <c r="S103" s="903" t="s">
        <v>1114</v>
      </c>
      <c r="T103" s="159">
        <f>SUM(AH8:AH65)-SUM(AI8:AI65)</f>
        <v>765</v>
      </c>
      <c r="U103" s="159">
        <f>SUM(AH66:AH76)-SUM(AI66:AI76)</f>
        <v>0</v>
      </c>
      <c r="V103" s="159">
        <f>SUM(AH77:AH176)-SUM(AI77:AI176)</f>
        <v>63</v>
      </c>
      <c r="W103" s="159">
        <f>SUM(AH177:AH187)-SUM(AI177:AI187)</f>
        <v>0</v>
      </c>
      <c r="X103" s="796">
        <f>SUM(T103:W103)</f>
        <v>828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788" t="s">
        <v>210</v>
      </c>
      <c r="B104" s="268">
        <f t="shared" si="55"/>
        <v>0.99009900990099009</v>
      </c>
      <c r="S104" s="903" t="s">
        <v>1115</v>
      </c>
      <c r="T104" s="792">
        <f>IFERROR(T103*100/X103,"0")</f>
        <v>92.391304347826093</v>
      </c>
      <c r="U104" s="792">
        <f>IFERROR(U103*100/X103,"0")</f>
        <v>0</v>
      </c>
      <c r="V104" s="792">
        <f>IFERROR(V103*100/X103,"0")</f>
        <v>7.6086956521739131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788" t="s">
        <v>215</v>
      </c>
      <c r="B105" s="268">
        <f t="shared" si="55"/>
        <v>0.39840637450199201</v>
      </c>
      <c r="S105" s="1139" t="s">
        <v>1113</v>
      </c>
      <c r="T105" s="928">
        <f>IFERROR(T104/X104,"0")</f>
        <v>0.92391304347826098</v>
      </c>
      <c r="U105" s="928">
        <f>IFERROR(U104/X104,"0")</f>
        <v>0</v>
      </c>
      <c r="V105" s="928">
        <f>IFERROR(V104/X104,"0")</f>
        <v>7.6086956521739135E-2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7.25" customHeight="1" thickBot="1">
      <c r="A106" s="788" t="s">
        <v>198</v>
      </c>
      <c r="B106" s="268" t="str">
        <f t="shared" si="55"/>
        <v>0</v>
      </c>
      <c r="S106" s="1140"/>
      <c r="T106" s="929">
        <f>IFERROR(T102*T105,"0")</f>
        <v>2.3097826086956523</v>
      </c>
      <c r="U106" s="929">
        <f>IFERROR(U102*U105,"0")</f>
        <v>0</v>
      </c>
      <c r="V106" s="929">
        <f>IFERROR(V102*V105,"0")</f>
        <v>0.1597826086956522</v>
      </c>
      <c r="W106" s="929">
        <f>IFERROR(W102*W105,"0")</f>
        <v>0</v>
      </c>
      <c r="X106" s="812">
        <f>SUM(T106:W106)</f>
        <v>2.4695652173913043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8" t="s">
        <v>199</v>
      </c>
      <c r="B107" s="268" t="str">
        <f t="shared" si="55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200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201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202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203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204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205</v>
      </c>
      <c r="B113" s="268" t="str">
        <f t="shared" si="55"/>
        <v>0</v>
      </c>
      <c r="AG113" s="407" t="s">
        <v>259</v>
      </c>
      <c r="AH113" s="749">
        <f t="shared" si="3"/>
        <v>1</v>
      </c>
      <c r="AI113" s="749">
        <f t="shared" si="4"/>
        <v>0</v>
      </c>
      <c r="AJ113" s="382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206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207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208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209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211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212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9" t="s">
        <v>294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214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788" t="s">
        <v>985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9" t="s">
        <v>272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8" t="s">
        <v>216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217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9" t="s">
        <v>218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9" t="s">
        <v>553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9" t="s">
        <v>219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9" t="s">
        <v>220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9" t="s">
        <v>221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8" t="s">
        <v>222</v>
      </c>
      <c r="B131" s="268" t="str">
        <f t="shared" si="55"/>
        <v>0</v>
      </c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223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562</v>
      </c>
      <c r="B133" s="268" t="str">
        <f t="shared" ref="B133:B168" si="60">IFERROR(VLOOKUP(A133,$AG$8:$AJ$182,4,0),"")</f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306</v>
      </c>
      <c r="B134" s="268" t="str">
        <f t="shared" si="60"/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318</v>
      </c>
      <c r="B135" s="268" t="str">
        <f t="shared" si="60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319</v>
      </c>
      <c r="B136" s="268" t="str">
        <f t="shared" si="60"/>
        <v>0</v>
      </c>
      <c r="AG136" s="787" t="s">
        <v>290</v>
      </c>
      <c r="AH136" s="749">
        <f t="shared" si="57"/>
        <v>0</v>
      </c>
      <c r="AI136" s="749">
        <f t="shared" si="58"/>
        <v>0</v>
      </c>
      <c r="AJ136" s="382" t="str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789" t="s">
        <v>320</v>
      </c>
      <c r="B137" s="268" t="str">
        <f t="shared" si="60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789" t="s">
        <v>321</v>
      </c>
      <c r="B138" s="268" t="str">
        <f t="shared" si="60"/>
        <v>0</v>
      </c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407" t="s">
        <v>278</v>
      </c>
      <c r="B139" s="268" t="str">
        <f t="shared" si="60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407" t="s">
        <v>280</v>
      </c>
      <c r="B140" s="268" t="str">
        <f t="shared" si="60"/>
        <v>0</v>
      </c>
      <c r="F140" s="387"/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407" t="s">
        <v>855</v>
      </c>
      <c r="B141" s="268" t="str">
        <f t="shared" si="60"/>
        <v>0</v>
      </c>
      <c r="F141" s="387"/>
      <c r="AG141" s="787" t="s">
        <v>132</v>
      </c>
      <c r="AH141" s="749">
        <f t="shared" si="57"/>
        <v>0</v>
      </c>
      <c r="AI141" s="749">
        <f t="shared" si="58"/>
        <v>0</v>
      </c>
      <c r="AJ141" s="382" t="str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407" t="s">
        <v>281</v>
      </c>
      <c r="B142" s="268" t="str">
        <f t="shared" si="60"/>
        <v>0</v>
      </c>
      <c r="F142" s="387"/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282</v>
      </c>
      <c r="B143" s="268" t="str">
        <f t="shared" si="60"/>
        <v>0</v>
      </c>
      <c r="F143" s="387"/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407" t="s">
        <v>284</v>
      </c>
      <c r="B144" s="268" t="str">
        <f t="shared" si="60"/>
        <v>0</v>
      </c>
      <c r="F144" s="387"/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1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1</v>
      </c>
    </row>
    <row r="145" spans="1:58">
      <c r="A145" s="407" t="s">
        <v>285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286</v>
      </c>
      <c r="B146" s="268" t="str">
        <f t="shared" si="60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854</v>
      </c>
      <c r="B147" s="268" t="str">
        <f t="shared" si="60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407" t="s">
        <v>287</v>
      </c>
      <c r="B148" s="268" t="str">
        <f t="shared" si="60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576</v>
      </c>
      <c r="B149" s="268" t="str">
        <f t="shared" si="60"/>
        <v>0</v>
      </c>
      <c r="AG149" s="787" t="s">
        <v>137</v>
      </c>
      <c r="AH149" s="749">
        <f t="shared" si="57"/>
        <v>0</v>
      </c>
      <c r="AI149" s="749">
        <f t="shared" si="58"/>
        <v>0</v>
      </c>
      <c r="AJ149" s="382" t="str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1371</v>
      </c>
      <c r="B150" s="268" t="str">
        <f>IFERROR(VLOOKUP(A150,$AG$8:$AJ$187,4,0),"")</f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1369</v>
      </c>
      <c r="B151" s="268" t="str">
        <f>IFERROR(VLOOKUP(A151,$AG$8:$AJ$187,4,0),"")</f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1372</v>
      </c>
      <c r="B152" s="268" t="str">
        <f>IFERROR(VLOOKUP(A152,$AG$8:$AJ$187,4,0),"")</f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1373</v>
      </c>
      <c r="B153" s="268" t="str">
        <f>IFERROR(VLOOKUP(A153,$AG$8:$AJ$187,4,0),"")</f>
        <v>0</v>
      </c>
      <c r="AG153" s="787" t="s">
        <v>293</v>
      </c>
      <c r="AH153" s="749">
        <f t="shared" si="57"/>
        <v>0</v>
      </c>
      <c r="AI153" s="749">
        <f t="shared" si="58"/>
        <v>0</v>
      </c>
      <c r="AJ153" s="382" t="str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584</v>
      </c>
      <c r="B154" s="268" t="str">
        <f t="shared" si="60"/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585</v>
      </c>
      <c r="B155" s="268" t="str">
        <f t="shared" si="60"/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586</v>
      </c>
      <c r="B156" s="268" t="str">
        <f t="shared" si="60"/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790" t="s">
        <v>835</v>
      </c>
      <c r="B157" s="268" t="str">
        <f t="shared" si="60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791" t="s">
        <v>299</v>
      </c>
      <c r="B158" s="268" t="str">
        <f t="shared" si="60"/>
        <v>0</v>
      </c>
      <c r="AG158" s="787" t="s">
        <v>143</v>
      </c>
      <c r="AH158" s="749">
        <f t="shared" si="57"/>
        <v>0</v>
      </c>
      <c r="AI158" s="749">
        <f t="shared" si="58"/>
        <v>0</v>
      </c>
      <c r="AJ158" s="382" t="str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791" t="s">
        <v>359</v>
      </c>
      <c r="B159" s="268" t="str">
        <f t="shared" si="60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791" t="s">
        <v>300</v>
      </c>
      <c r="B160" s="268" t="str">
        <f t="shared" si="60"/>
        <v>0</v>
      </c>
      <c r="AG160" s="787" t="s">
        <v>147</v>
      </c>
      <c r="AH160" s="749">
        <f t="shared" si="57"/>
        <v>0</v>
      </c>
      <c r="AI160" s="749">
        <f t="shared" si="58"/>
        <v>0</v>
      </c>
      <c r="AJ160" s="382" t="str">
        <f t="shared" si="59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791" t="s">
        <v>301</v>
      </c>
      <c r="B161" s="268" t="str">
        <f t="shared" si="60"/>
        <v>0</v>
      </c>
      <c r="AG161" s="787" t="s">
        <v>144</v>
      </c>
      <c r="AH161" s="749">
        <f t="shared" si="57"/>
        <v>3</v>
      </c>
      <c r="AI161" s="749">
        <f t="shared" si="58"/>
        <v>1</v>
      </c>
      <c r="AJ161" s="382">
        <f t="shared" si="59"/>
        <v>33.333333333333336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1" t="s">
        <v>302</v>
      </c>
      <c r="B162" s="268" t="str">
        <f t="shared" si="60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2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1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3</v>
      </c>
    </row>
    <row r="163" spans="1:58">
      <c r="A163" s="791" t="s">
        <v>303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358</v>
      </c>
      <c r="B164" s="268" t="str">
        <f t="shared" si="60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322</v>
      </c>
      <c r="B165" s="268" t="str">
        <f t="shared" si="60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791" t="s">
        <v>1023</v>
      </c>
      <c r="B166" s="268" t="str">
        <f t="shared" si="60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791" t="s">
        <v>1024</v>
      </c>
      <c r="B167" s="268" t="str">
        <f t="shared" si="60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407" t="s">
        <v>224</v>
      </c>
      <c r="B168" s="268" t="str">
        <f t="shared" si="60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407" t="s">
        <v>225</v>
      </c>
      <c r="B169" s="268" t="str">
        <f t="shared" ref="B169:B200" si="82">IFERROR(VLOOKUP(A169,$AG$8:$AJ$182,4,0),"")</f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226</v>
      </c>
      <c r="B170" s="268" t="str">
        <f t="shared" si="82"/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227</v>
      </c>
      <c r="B171" s="268" t="str">
        <f t="shared" si="82"/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228</v>
      </c>
      <c r="B172" s="268" t="str">
        <f t="shared" si="82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229</v>
      </c>
      <c r="B173" s="268" t="str">
        <f t="shared" si="82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230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231</v>
      </c>
      <c r="B175" s="268" t="str">
        <f t="shared" si="82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232</v>
      </c>
      <c r="B176" s="268" t="str">
        <f t="shared" si="82"/>
        <v>0</v>
      </c>
      <c r="AG176" s="407" t="s">
        <v>595</v>
      </c>
      <c r="AH176" s="87">
        <f t="shared" si="57"/>
        <v>10</v>
      </c>
      <c r="AI176" s="87">
        <f t="shared" si="58"/>
        <v>0</v>
      </c>
      <c r="AJ176" s="331">
        <f t="shared" si="59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234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235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236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237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238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239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240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241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242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243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244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245</v>
      </c>
      <c r="B188" s="268" t="str">
        <f t="shared" si="82"/>
        <v>0</v>
      </c>
      <c r="AG188" s="749" t="s">
        <v>197</v>
      </c>
      <c r="AH188" s="749">
        <f>SUM(AH8:AH181)</f>
        <v>836</v>
      </c>
      <c r="AI188" s="749">
        <f>SUM(AI8:AI181)</f>
        <v>8</v>
      </c>
      <c r="AJ188" s="289">
        <f t="shared" si="86"/>
        <v>0.9569377990430622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246</v>
      </c>
      <c r="B189" s="268" t="str">
        <f t="shared" si="82"/>
        <v>0</v>
      </c>
      <c r="AL189" s="159" t="s">
        <v>197</v>
      </c>
      <c r="AM189" s="749">
        <f t="shared" ref="AM189:BF189" si="87">SUM(AM9:AM188)</f>
        <v>0</v>
      </c>
      <c r="AN189" s="749">
        <f t="shared" si="87"/>
        <v>0</v>
      </c>
      <c r="AO189" s="749">
        <f t="shared" si="87"/>
        <v>1</v>
      </c>
      <c r="AP189" s="749">
        <f t="shared" si="87"/>
        <v>1</v>
      </c>
      <c r="AQ189" s="749">
        <f t="shared" si="87"/>
        <v>2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0</v>
      </c>
      <c r="AV189" s="749">
        <f t="shared" si="87"/>
        <v>0</v>
      </c>
      <c r="AW189" s="749">
        <f t="shared" si="87"/>
        <v>2</v>
      </c>
      <c r="AX189" s="749">
        <f t="shared" si="87"/>
        <v>0</v>
      </c>
      <c r="AY189" s="749">
        <f t="shared" si="87"/>
        <v>0</v>
      </c>
      <c r="AZ189" s="749">
        <f t="shared" si="87"/>
        <v>0</v>
      </c>
      <c r="BA189" s="749">
        <f t="shared" si="87"/>
        <v>0</v>
      </c>
      <c r="BB189" s="749">
        <f t="shared" si="87"/>
        <v>0</v>
      </c>
      <c r="BC189" s="749">
        <f t="shared" si="87"/>
        <v>0</v>
      </c>
      <c r="BD189" s="749">
        <f t="shared" si="87"/>
        <v>2</v>
      </c>
      <c r="BE189" s="749">
        <f t="shared" si="87"/>
        <v>0</v>
      </c>
      <c r="BF189" s="749">
        <f t="shared" si="87"/>
        <v>8</v>
      </c>
    </row>
    <row r="190" spans="1:58">
      <c r="A190" s="407" t="s">
        <v>247</v>
      </c>
      <c r="B190" s="268" t="str">
        <f t="shared" si="82"/>
        <v>0</v>
      </c>
    </row>
    <row r="191" spans="1:58">
      <c r="A191" s="407" t="s">
        <v>248</v>
      </c>
      <c r="B191" s="268" t="str">
        <f t="shared" si="82"/>
        <v>0</v>
      </c>
    </row>
    <row r="192" spans="1:58">
      <c r="A192" s="407" t="s">
        <v>249</v>
      </c>
      <c r="B192" s="268" t="str">
        <f t="shared" si="82"/>
        <v>0</v>
      </c>
    </row>
    <row r="193" spans="1:2">
      <c r="A193" s="407" t="s">
        <v>250</v>
      </c>
      <c r="B193" s="268" t="str">
        <f t="shared" si="82"/>
        <v>0</v>
      </c>
    </row>
    <row r="194" spans="1:2">
      <c r="A194" s="407" t="s">
        <v>251</v>
      </c>
      <c r="B194" s="268" t="str">
        <f t="shared" si="82"/>
        <v>0</v>
      </c>
    </row>
    <row r="195" spans="1:2">
      <c r="A195" s="407" t="s">
        <v>252</v>
      </c>
      <c r="B195" s="268" t="str">
        <f t="shared" si="82"/>
        <v>0</v>
      </c>
    </row>
    <row r="196" spans="1:2">
      <c r="A196" s="407" t="s">
        <v>253</v>
      </c>
      <c r="B196" s="268" t="str">
        <f t="shared" si="82"/>
        <v>0</v>
      </c>
    </row>
    <row r="197" spans="1:2">
      <c r="A197" s="407" t="s">
        <v>254</v>
      </c>
      <c r="B197" s="268" t="str">
        <f t="shared" si="82"/>
        <v>0</v>
      </c>
    </row>
    <row r="198" spans="1:2">
      <c r="A198" s="407" t="s">
        <v>255</v>
      </c>
      <c r="B198" s="268" t="str">
        <f t="shared" si="82"/>
        <v>0</v>
      </c>
    </row>
    <row r="199" spans="1:2">
      <c r="A199" s="407" t="s">
        <v>256</v>
      </c>
      <c r="B199" s="268" t="str">
        <f t="shared" si="82"/>
        <v>0</v>
      </c>
    </row>
    <row r="200" spans="1:2">
      <c r="A200" s="407" t="s">
        <v>257</v>
      </c>
      <c r="B200" s="268" t="str">
        <f t="shared" si="82"/>
        <v>0</v>
      </c>
    </row>
    <row r="201" spans="1:2">
      <c r="A201" s="407" t="s">
        <v>258</v>
      </c>
      <c r="B201" s="268" t="str">
        <f t="shared" ref="B201:B232" si="88">IFERROR(VLOOKUP(A201,$AG$8:$AJ$182,4,0),"")</f>
        <v>0</v>
      </c>
    </row>
    <row r="202" spans="1:2">
      <c r="A202" s="407" t="s">
        <v>260</v>
      </c>
      <c r="B202" s="268" t="str">
        <f t="shared" si="88"/>
        <v>0</v>
      </c>
    </row>
    <row r="203" spans="1:2">
      <c r="A203" s="407" t="s">
        <v>261</v>
      </c>
      <c r="B203" s="268" t="str">
        <f t="shared" si="88"/>
        <v>0</v>
      </c>
    </row>
    <row r="204" spans="1:2">
      <c r="A204" s="407" t="s">
        <v>262</v>
      </c>
      <c r="B204" s="268" t="str">
        <f t="shared" si="88"/>
        <v>0</v>
      </c>
    </row>
    <row r="205" spans="1:2">
      <c r="A205" s="407" t="s">
        <v>263</v>
      </c>
      <c r="B205" s="268" t="str">
        <f t="shared" si="88"/>
        <v>0</v>
      </c>
    </row>
    <row r="206" spans="1:2">
      <c r="A206" s="407" t="s">
        <v>264</v>
      </c>
      <c r="B206" s="268" t="str">
        <f t="shared" si="88"/>
        <v>0</v>
      </c>
    </row>
    <row r="207" spans="1:2">
      <c r="A207" s="407" t="s">
        <v>265</v>
      </c>
      <c r="B207" s="268" t="str">
        <f t="shared" si="88"/>
        <v>0</v>
      </c>
    </row>
    <row r="208" spans="1:2">
      <c r="A208" s="407" t="s">
        <v>266</v>
      </c>
      <c r="B208" s="268" t="str">
        <f t="shared" si="88"/>
        <v>0</v>
      </c>
    </row>
    <row r="209" spans="1:2">
      <c r="A209" s="407" t="s">
        <v>267</v>
      </c>
      <c r="B209" s="268" t="str">
        <f t="shared" si="88"/>
        <v>0</v>
      </c>
    </row>
    <row r="210" spans="1:2">
      <c r="A210" s="407" t="s">
        <v>268</v>
      </c>
      <c r="B210" s="268" t="str">
        <f t="shared" si="88"/>
        <v>0</v>
      </c>
    </row>
    <row r="211" spans="1:2">
      <c r="A211" s="407" t="s">
        <v>269</v>
      </c>
      <c r="B211" s="268" t="str">
        <f t="shared" si="88"/>
        <v>0</v>
      </c>
    </row>
    <row r="212" spans="1:2">
      <c r="A212" s="407" t="s">
        <v>270</v>
      </c>
      <c r="B212" s="268" t="str">
        <f t="shared" si="88"/>
        <v>0</v>
      </c>
    </row>
    <row r="213" spans="1:2">
      <c r="A213" s="407" t="s">
        <v>271</v>
      </c>
      <c r="B213" s="268" t="str">
        <f t="shared" si="88"/>
        <v>0</v>
      </c>
    </row>
    <row r="214" spans="1:2">
      <c r="A214" s="407" t="s">
        <v>310</v>
      </c>
      <c r="B214" s="268" t="str">
        <f t="shared" si="88"/>
        <v>0</v>
      </c>
    </row>
    <row r="215" spans="1:2">
      <c r="A215" s="407" t="s">
        <v>309</v>
      </c>
      <c r="B215" s="268" t="str">
        <f t="shared" si="88"/>
        <v>0</v>
      </c>
    </row>
    <row r="216" spans="1:2">
      <c r="A216" s="407" t="s">
        <v>288</v>
      </c>
      <c r="B216" s="268" t="str">
        <f t="shared" si="88"/>
        <v>0</v>
      </c>
    </row>
    <row r="217" spans="1:2">
      <c r="A217" s="407" t="s">
        <v>124</v>
      </c>
      <c r="B217" s="268" t="str">
        <f t="shared" si="88"/>
        <v>0</v>
      </c>
    </row>
    <row r="218" spans="1:2">
      <c r="A218" s="407" t="s">
        <v>289</v>
      </c>
      <c r="B218" s="268" t="str">
        <f t="shared" si="88"/>
        <v>0</v>
      </c>
    </row>
    <row r="219" spans="1:2">
      <c r="A219" s="407" t="s">
        <v>125</v>
      </c>
      <c r="B219" s="268" t="str">
        <f t="shared" si="88"/>
        <v>0</v>
      </c>
    </row>
    <row r="220" spans="1:2">
      <c r="A220" s="407" t="s">
        <v>126</v>
      </c>
      <c r="B220" s="268" t="str">
        <f t="shared" si="88"/>
        <v>0</v>
      </c>
    </row>
    <row r="221" spans="1:2">
      <c r="A221" s="407" t="s">
        <v>127</v>
      </c>
      <c r="B221" s="268" t="str">
        <f t="shared" si="88"/>
        <v>0</v>
      </c>
    </row>
    <row r="222" spans="1:2">
      <c r="A222" s="407" t="s">
        <v>312</v>
      </c>
      <c r="B222" s="268" t="str">
        <f t="shared" si="88"/>
        <v>0</v>
      </c>
    </row>
    <row r="223" spans="1:2">
      <c r="A223" s="787" t="s">
        <v>128</v>
      </c>
      <c r="B223" s="268" t="str">
        <f t="shared" si="88"/>
        <v>0</v>
      </c>
    </row>
    <row r="224" spans="1:2">
      <c r="A224" s="787" t="s">
        <v>290</v>
      </c>
      <c r="B224" s="268" t="str">
        <f t="shared" si="88"/>
        <v>0</v>
      </c>
    </row>
    <row r="225" spans="1:2">
      <c r="A225" s="787" t="s">
        <v>129</v>
      </c>
      <c r="B225" s="268" t="str">
        <f t="shared" si="88"/>
        <v>0</v>
      </c>
    </row>
    <row r="226" spans="1:2">
      <c r="A226" s="787" t="s">
        <v>291</v>
      </c>
      <c r="B226" s="268" t="str">
        <f t="shared" si="88"/>
        <v>0</v>
      </c>
    </row>
    <row r="227" spans="1:2">
      <c r="A227" s="787" t="s">
        <v>130</v>
      </c>
      <c r="B227" s="268" t="str">
        <f t="shared" si="88"/>
        <v>0</v>
      </c>
    </row>
    <row r="228" spans="1:2">
      <c r="A228" s="787" t="s">
        <v>131</v>
      </c>
      <c r="B228" s="268" t="str">
        <f t="shared" si="88"/>
        <v>0</v>
      </c>
    </row>
    <row r="229" spans="1:2">
      <c r="A229" s="787" t="s">
        <v>132</v>
      </c>
      <c r="B229" s="268" t="str">
        <f t="shared" si="88"/>
        <v>0</v>
      </c>
    </row>
    <row r="230" spans="1:2">
      <c r="A230" s="787" t="s">
        <v>313</v>
      </c>
      <c r="B230" s="268" t="str">
        <f t="shared" si="88"/>
        <v>0</v>
      </c>
    </row>
    <row r="231" spans="1:2">
      <c r="A231" s="787" t="s">
        <v>133</v>
      </c>
      <c r="B231" s="268" t="str">
        <f t="shared" si="88"/>
        <v>0</v>
      </c>
    </row>
    <row r="232" spans="1:2">
      <c r="A232" s="787" t="s">
        <v>292</v>
      </c>
      <c r="B232" s="268" t="str">
        <f t="shared" si="88"/>
        <v>0</v>
      </c>
    </row>
    <row r="233" spans="1:2">
      <c r="A233" s="787" t="s">
        <v>134</v>
      </c>
      <c r="B233" s="268" t="str">
        <f t="shared" ref="B233:B265" si="89">IFERROR(VLOOKUP(A233,$AG$8:$AJ$182,4,0),"")</f>
        <v>0</v>
      </c>
    </row>
    <row r="234" spans="1:2">
      <c r="A234" s="787" t="s">
        <v>135</v>
      </c>
      <c r="B234" s="268" t="str">
        <f t="shared" si="89"/>
        <v>0</v>
      </c>
    </row>
    <row r="235" spans="1:2">
      <c r="A235" s="787" t="s">
        <v>136</v>
      </c>
      <c r="B235" s="268" t="str">
        <f t="shared" si="89"/>
        <v>0</v>
      </c>
    </row>
    <row r="236" spans="1:2">
      <c r="A236" s="787" t="s">
        <v>146</v>
      </c>
      <c r="B236" s="268" t="str">
        <f t="shared" si="89"/>
        <v>0</v>
      </c>
    </row>
    <row r="237" spans="1:2">
      <c r="A237" s="787" t="s">
        <v>137</v>
      </c>
      <c r="B237" s="268" t="str">
        <f t="shared" si="89"/>
        <v>0</v>
      </c>
    </row>
    <row r="238" spans="1:2">
      <c r="A238" s="787" t="s">
        <v>1263</v>
      </c>
      <c r="B238" s="268" t="str">
        <f t="shared" si="89"/>
        <v>0</v>
      </c>
    </row>
    <row r="239" spans="1:2">
      <c r="A239" s="787" t="s">
        <v>314</v>
      </c>
      <c r="B239" s="268" t="str">
        <f t="shared" si="89"/>
        <v>0</v>
      </c>
    </row>
    <row r="240" spans="1:2">
      <c r="A240" s="787" t="s">
        <v>138</v>
      </c>
      <c r="B240" s="268" t="str">
        <f t="shared" si="89"/>
        <v>0</v>
      </c>
    </row>
    <row r="241" spans="1:2">
      <c r="A241" s="787" t="s">
        <v>293</v>
      </c>
      <c r="B241" s="268" t="str">
        <f t="shared" si="89"/>
        <v>0</v>
      </c>
    </row>
    <row r="242" spans="1:2">
      <c r="A242" s="787" t="s">
        <v>139</v>
      </c>
      <c r="B242" s="268" t="str">
        <f t="shared" si="89"/>
        <v>0</v>
      </c>
    </row>
    <row r="243" spans="1:2">
      <c r="A243" s="787" t="s">
        <v>140</v>
      </c>
      <c r="B243" s="268" t="str">
        <f t="shared" si="89"/>
        <v>0</v>
      </c>
    </row>
    <row r="244" spans="1:2">
      <c r="A244" s="787" t="s">
        <v>141</v>
      </c>
      <c r="B244" s="268" t="str">
        <f t="shared" si="89"/>
        <v>0</v>
      </c>
    </row>
    <row r="245" spans="1:2">
      <c r="A245" s="787" t="s">
        <v>142</v>
      </c>
      <c r="B245" s="268" t="str">
        <f t="shared" si="89"/>
        <v>0</v>
      </c>
    </row>
    <row r="246" spans="1:2">
      <c r="A246" s="787" t="s">
        <v>143</v>
      </c>
      <c r="B246" s="268" t="str">
        <f t="shared" si="89"/>
        <v>0</v>
      </c>
    </row>
    <row r="247" spans="1:2">
      <c r="A247" s="787" t="s">
        <v>315</v>
      </c>
      <c r="B247" s="268" t="str">
        <f t="shared" si="89"/>
        <v>0</v>
      </c>
    </row>
    <row r="248" spans="1:2">
      <c r="A248" s="787" t="s">
        <v>147</v>
      </c>
      <c r="B248" s="268" t="str">
        <f t="shared" si="89"/>
        <v>0</v>
      </c>
    </row>
    <row r="249" spans="1:2">
      <c r="A249" s="787" t="s">
        <v>316</v>
      </c>
      <c r="B249" s="268" t="str">
        <f t="shared" si="89"/>
        <v>0</v>
      </c>
    </row>
    <row r="250" spans="1:2">
      <c r="A250" s="787" t="s">
        <v>148</v>
      </c>
      <c r="B250" s="268" t="str">
        <f t="shared" si="89"/>
        <v>0</v>
      </c>
    </row>
    <row r="251" spans="1:2">
      <c r="A251" s="787" t="s">
        <v>145</v>
      </c>
      <c r="B251" s="268" t="str">
        <f t="shared" si="89"/>
        <v>0</v>
      </c>
    </row>
    <row r="252" spans="1:2">
      <c r="A252" s="787" t="s">
        <v>295</v>
      </c>
      <c r="B252" s="268" t="str">
        <f t="shared" si="89"/>
        <v>0</v>
      </c>
    </row>
    <row r="253" spans="1:2">
      <c r="A253" s="787" t="s">
        <v>296</v>
      </c>
      <c r="B253" s="268" t="str">
        <f t="shared" si="89"/>
        <v>0</v>
      </c>
    </row>
    <row r="254" spans="1:2">
      <c r="A254" s="787" t="s">
        <v>298</v>
      </c>
      <c r="B254" s="268" t="str">
        <f t="shared" si="89"/>
        <v>0</v>
      </c>
    </row>
    <row r="255" spans="1:2">
      <c r="A255" s="787" t="s">
        <v>1348</v>
      </c>
      <c r="B255" s="268" t="str">
        <f t="shared" si="89"/>
        <v>0</v>
      </c>
    </row>
    <row r="256" spans="1:2">
      <c r="A256" s="787" t="s">
        <v>587</v>
      </c>
      <c r="B256" s="268" t="str">
        <f t="shared" si="89"/>
        <v>0</v>
      </c>
    </row>
    <row r="257" spans="1:2">
      <c r="A257" s="787" t="s">
        <v>588</v>
      </c>
      <c r="B257" s="268" t="str">
        <f t="shared" si="89"/>
        <v>0</v>
      </c>
    </row>
    <row r="258" spans="1:2">
      <c r="A258" s="787" t="s">
        <v>589</v>
      </c>
      <c r="B258" s="268" t="str">
        <f t="shared" si="89"/>
        <v>0</v>
      </c>
    </row>
    <row r="259" spans="1:2">
      <c r="A259" s="787" t="s">
        <v>590</v>
      </c>
      <c r="B259" s="268" t="str">
        <f t="shared" si="89"/>
        <v>0</v>
      </c>
    </row>
    <row r="260" spans="1:2">
      <c r="A260" s="787" t="s">
        <v>591</v>
      </c>
      <c r="B260" s="268" t="str">
        <f t="shared" si="89"/>
        <v>0</v>
      </c>
    </row>
    <row r="261" spans="1:2">
      <c r="A261" s="787" t="s">
        <v>592</v>
      </c>
      <c r="B261" s="268" t="str">
        <f t="shared" si="89"/>
        <v>0</v>
      </c>
    </row>
    <row r="262" spans="1:2">
      <c r="A262" s="787" t="s">
        <v>593</v>
      </c>
      <c r="B262" s="268" t="str">
        <f t="shared" si="89"/>
        <v>0</v>
      </c>
    </row>
    <row r="263" spans="1:2">
      <c r="A263" s="407" t="s">
        <v>594</v>
      </c>
      <c r="B263" s="268" t="str">
        <f t="shared" si="89"/>
        <v>0</v>
      </c>
    </row>
    <row r="264" spans="1:2">
      <c r="A264" s="407" t="s">
        <v>304</v>
      </c>
      <c r="B264" s="268" t="str">
        <f t="shared" si="89"/>
        <v>0</v>
      </c>
    </row>
    <row r="265" spans="1:2">
      <c r="A265" s="407" t="s">
        <v>305</v>
      </c>
      <c r="B265" s="268" t="str">
        <f t="shared" si="89"/>
        <v>0</v>
      </c>
    </row>
    <row r="266" spans="1:2">
      <c r="A266" s="407" t="s">
        <v>574</v>
      </c>
      <c r="B266" s="268" t="str">
        <f t="shared" ref="B266:B280" si="90">IFERROR(VLOOKUP(A266,$AG$8:$AJ$182,4,0),"")</f>
        <v>0</v>
      </c>
    </row>
    <row r="267" spans="1:2">
      <c r="A267" s="407" t="s">
        <v>856</v>
      </c>
      <c r="B267" s="268" t="str">
        <f t="shared" si="90"/>
        <v>0</v>
      </c>
    </row>
    <row r="268" spans="1:2">
      <c r="A268" s="407" t="s">
        <v>857</v>
      </c>
      <c r="B268" s="268" t="str">
        <f t="shared" si="90"/>
        <v>0</v>
      </c>
    </row>
    <row r="269" spans="1:2">
      <c r="A269" s="407" t="s">
        <v>273</v>
      </c>
      <c r="B269" s="268" t="str">
        <f t="shared" si="90"/>
        <v>0</v>
      </c>
    </row>
    <row r="270" spans="1:2">
      <c r="A270" s="407" t="s">
        <v>274</v>
      </c>
      <c r="B270" s="268" t="str">
        <f t="shared" si="90"/>
        <v/>
      </c>
    </row>
    <row r="271" spans="1:2">
      <c r="A271" s="407" t="s">
        <v>275</v>
      </c>
      <c r="B271" s="268" t="str">
        <f t="shared" si="90"/>
        <v/>
      </c>
    </row>
    <row r="272" spans="1:2">
      <c r="A272" s="407" t="s">
        <v>276</v>
      </c>
      <c r="B272" s="268" t="str">
        <f t="shared" si="90"/>
        <v/>
      </c>
    </row>
    <row r="273" spans="1:2">
      <c r="A273" s="407" t="s">
        <v>277</v>
      </c>
      <c r="B273" s="268" t="str">
        <f t="shared" si="90"/>
        <v/>
      </c>
    </row>
    <row r="274" spans="1:2">
      <c r="A274" s="407" t="s">
        <v>297</v>
      </c>
      <c r="B274" s="268" t="str">
        <f t="shared" si="90"/>
        <v/>
      </c>
    </row>
    <row r="275" spans="1:2">
      <c r="A275" s="788" t="s">
        <v>213</v>
      </c>
      <c r="B275" s="268">
        <f t="shared" si="90"/>
        <v>0</v>
      </c>
    </row>
    <row r="276" spans="1:2">
      <c r="A276" s="407" t="s">
        <v>283</v>
      </c>
      <c r="B276" s="268">
        <f t="shared" si="90"/>
        <v>0</v>
      </c>
    </row>
    <row r="277" spans="1:2">
      <c r="A277" s="407" t="s">
        <v>579</v>
      </c>
      <c r="B277" s="268">
        <f t="shared" si="90"/>
        <v>0</v>
      </c>
    </row>
    <row r="278" spans="1:2">
      <c r="A278" s="407" t="s">
        <v>233</v>
      </c>
      <c r="B278" s="268">
        <f t="shared" si="90"/>
        <v>0</v>
      </c>
    </row>
    <row r="279" spans="1:2">
      <c r="A279" s="407" t="s">
        <v>259</v>
      </c>
      <c r="B279" s="268">
        <f t="shared" si="90"/>
        <v>0</v>
      </c>
    </row>
    <row r="280" spans="1:2">
      <c r="A280" s="407" t="s">
        <v>595</v>
      </c>
      <c r="B280" s="268">
        <f t="shared" si="90"/>
        <v>0</v>
      </c>
    </row>
  </sheetData>
  <autoFilter ref="A4:I85"/>
  <sortState ref="A101:B275">
    <sortCondition descending="1" ref="B101"/>
  </sortState>
  <mergeCells count="45"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A3:B3"/>
    <mergeCell ref="D3:E3"/>
    <mergeCell ref="L3:M3"/>
    <mergeCell ref="AE4:AE6"/>
    <mergeCell ref="F4:F6"/>
    <mergeCell ref="AD4:AD6"/>
    <mergeCell ref="AC4:AC6"/>
    <mergeCell ref="A24:A26"/>
    <mergeCell ref="J4:AB5"/>
    <mergeCell ref="A19:A22"/>
    <mergeCell ref="S105:S106"/>
    <mergeCell ref="A13:A16"/>
    <mergeCell ref="A7:A11"/>
    <mergeCell ref="E4:E6"/>
    <mergeCell ref="BF7:BF8"/>
    <mergeCell ref="AX7:AX8"/>
    <mergeCell ref="AV7:AV8"/>
    <mergeCell ref="AW7:AW8"/>
    <mergeCell ref="AY7:AY8"/>
    <mergeCell ref="BD7:BD8"/>
    <mergeCell ref="BE7:BE8"/>
    <mergeCell ref="BC7:BC8"/>
    <mergeCell ref="BB7:BB8"/>
    <mergeCell ref="AZ7:AZ8"/>
    <mergeCell ref="BA7:BA8"/>
    <mergeCell ref="AS7:AS8"/>
    <mergeCell ref="AN7:AN8"/>
    <mergeCell ref="A27:A28"/>
    <mergeCell ref="AU7:AU8"/>
    <mergeCell ref="AT7:AT8"/>
    <mergeCell ref="AO7:AO8"/>
    <mergeCell ref="AP7:AP8"/>
    <mergeCell ref="AQ7:AQ8"/>
    <mergeCell ref="AM7:AM8"/>
    <mergeCell ref="AR7:AR8"/>
    <mergeCell ref="AL7:AL8"/>
  </mergeCells>
  <phoneticPr fontId="23" type="noConversion"/>
  <conditionalFormatting sqref="I87:Y90 A85:H85 I86:AD86 I91:AD91 BG7:JA36 I92:I99 AD92:AD99 AF7:AF85 A99:G99 C100:G128 C133:G134 A86:G91 G132 AC87:AD90 E33:E35 A36 G140 F129:G130 C129:C132 F137:G138 G142 AD1:IX2 AF4:IZ6 BG37:IZ85 AC85:AE85 AG190:AJ65535 AK190:AK65536 BF190:IX65536 AL190:BE65535 E36:F37 F14 C92:G98 F31:F35 A281:B65285 A94:B98 D286:E65546 F140:F143 F135:G135 F144:G144 C135:C65536 F146:G65536 F7:F9 J7:AB31 E23:F24 AC8:AC31 B40:B43 AF3:IX3 A44:B84 J32:AC84 E40:F84 AE8:AE84 AD21:AD84 Y136:AF65536 I100:AD100 I110:X65536 I109:W109 I107:X108 I101:R106 Y101:AD135 E20:E22 BG86:IX189">
    <cfRule type="containsText" priority="1395" operator="containsText" text="X">
      <formula>NOT(ISERROR(SEARCH("X",A1)))</formula>
    </cfRule>
  </conditionalFormatting>
  <conditionalFormatting sqref="I4:I6 A4:D6 AB1:AC2 A7:B7 E14 E7:E8 B16:B17 E16:E17 B12 B14">
    <cfRule type="containsText" priority="1386" operator="containsText" text="X">
      <formula>NOT(ISERROR(SEARCH("X",A1)))</formula>
    </cfRule>
  </conditionalFormatting>
  <conditionalFormatting sqref="F4:G4">
    <cfRule type="containsText" priority="1385" operator="containsText" text="X">
      <formula>NOT(ISERROR(SEARCH("X",F4)))</formula>
    </cfRule>
  </conditionalFormatting>
  <conditionalFormatting sqref="H86:H65536">
    <cfRule type="containsText" priority="1391" operator="containsText" text="X">
      <formula>NOT(ISERROR(SEARCH("X",H86)))</formula>
    </cfRule>
  </conditionalFormatting>
  <conditionalFormatting sqref="H4">
    <cfRule type="containsText" priority="1383" operator="containsText" text="X">
      <formula>NOT(ISERROR(SEARCH("X",H4)))</formula>
    </cfRule>
  </conditionalFormatting>
  <conditionalFormatting sqref="AC7:AE7 AD8:AD19">
    <cfRule type="containsText" priority="1380" operator="containsText" text="X">
      <formula>NOT(ISERROR(SEARCH("X",AC7)))</formula>
    </cfRule>
  </conditionalFormatting>
  <conditionalFormatting sqref="AD7:AD19 AD21:AD84">
    <cfRule type="containsText" dxfId="110" priority="1379" operator="containsText" text="RE">
      <formula>NOT(ISERROR(SEARCH("RE",AD7)))</formula>
    </cfRule>
  </conditionalFormatting>
  <conditionalFormatting sqref="AD7:AD84">
    <cfRule type="notContainsBlanks" dxfId="109" priority="612">
      <formula>LEN(TRIM(AD7))&gt;0</formula>
    </cfRule>
  </conditionalFormatting>
  <conditionalFormatting sqref="P3">
    <cfRule type="cellIs" dxfId="108" priority="37" stopIfTrue="1" operator="lessThan">
      <formula>$N$3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107" priority="6" operator="greaterThan">
      <formula>0</formula>
    </cfRule>
    <cfRule type="cellIs" dxfId="106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105" priority="2" operator="equal">
      <formula>0</formula>
    </cfRule>
    <cfRule type="cellIs" dxfId="104" priority="3" operator="greaterThan">
      <formula>0</formula>
    </cfRule>
    <cfRule type="cellIs" dxfId="103" priority="4" operator="greaterThan">
      <formula>0</formula>
    </cfRule>
  </conditionalFormatting>
  <conditionalFormatting sqref="I3">
    <cfRule type="cellIs" dxfId="102" priority="1" operator="greaterThan">
      <formula>3</formula>
    </cfRule>
  </conditionalFormatting>
  <dataValidations count="4">
    <dataValidation type="list" allowBlank="1" showInputMessage="1" showErrorMessage="1" sqref="F7:F84">
      <formula1>검사방법</formula1>
    </dataValidation>
    <dataValidation type="list" allowBlank="1" showInputMessage="1" showErrorMessage="1" sqref="C7:C23">
      <formula1>Model</formula1>
    </dataValidation>
    <dataValidation type="list" allowBlank="1" showInputMessage="1" showErrorMessage="1" sqref="D7:D23">
      <formula1>규격</formula1>
    </dataValidation>
    <dataValidation type="list" allowBlank="1" showInputMessage="1" showErrorMessage="1" sqref="D24:D84">
      <formula1>INDIRECT(C24)</formula1>
    </dataValidation>
  </dataValidations>
  <pageMargins left="0.18" right="0.11811023622047245" top="0.74803149606299213" bottom="0.15748031496062992" header="0.31496062992125984" footer="0.11811023622047245"/>
  <pageSetup paperSize="9" scale="69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C24:C84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>
    <tabColor rgb="FF0070C0"/>
  </sheetPr>
  <dimension ref="A1:BF280"/>
  <sheetViews>
    <sheetView showGridLines="0" zoomScale="110" zoomScaleNormal="11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375" style="129" bestFit="1" customWidth="1"/>
    <col min="2" max="2" width="12.25" style="127" bestFit="1" customWidth="1"/>
    <col min="3" max="3" width="13.125" style="17" bestFit="1" customWidth="1"/>
    <col min="4" max="4" width="13.5" style="161" bestFit="1" customWidth="1"/>
    <col min="5" max="5" width="10.875" style="18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3" width="8.625" style="19" customWidth="1"/>
    <col min="24" max="24" width="12.125" style="19" bestFit="1" customWidth="1"/>
    <col min="25" max="28" width="8.625" style="19" customWidth="1"/>
    <col min="29" max="29" width="8.625" style="20" customWidth="1"/>
    <col min="30" max="30" width="31.375" style="161" bestFit="1" customWidth="1"/>
    <col min="31" max="31" width="12.5" style="20" customWidth="1"/>
    <col min="32" max="32" width="11.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28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  <c r="AD1" s="264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  <c r="AD2" s="265"/>
    </row>
    <row r="3" spans="1:58" s="4" customFormat="1" ht="24" customHeight="1" thickBot="1">
      <c r="A3" s="1209" t="s">
        <v>107</v>
      </c>
      <c r="B3" s="1209"/>
      <c r="C3" s="404">
        <f>H85</f>
        <v>821</v>
      </c>
      <c r="D3" s="1209" t="s">
        <v>43</v>
      </c>
      <c r="E3" s="1209"/>
      <c r="F3" s="55">
        <f>G85</f>
        <v>12</v>
      </c>
      <c r="G3" s="55"/>
      <c r="H3" s="49" t="s">
        <v>42</v>
      </c>
      <c r="I3" s="50">
        <f>IFERROR(F3*100/C3,"0")</f>
        <v>1.4616321559074299</v>
      </c>
      <c r="J3" s="465" t="s">
        <v>664</v>
      </c>
      <c r="K3" s="466">
        <f>가동율!AM9</f>
        <v>18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44.944444444444443</v>
      </c>
      <c r="Q3" s="623" t="s">
        <v>872</v>
      </c>
      <c r="R3" s="467">
        <f>P3/8</f>
        <v>5.6180555555555554</v>
      </c>
      <c r="S3" s="779" t="s">
        <v>1102</v>
      </c>
      <c r="T3" s="822">
        <f>가동율!AN9</f>
        <v>100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419" t="str">
        <f>불량유형!C2</f>
        <v>GC 200</v>
      </c>
      <c r="L6" s="419" t="str">
        <f>불량유형!D2</f>
        <v>LED</v>
      </c>
      <c r="M6" s="419" t="str">
        <f>불량유형!E2</f>
        <v>Noise</v>
      </c>
      <c r="N6" s="419" t="str">
        <f>불량유형!F2</f>
        <v>Straightness</v>
      </c>
      <c r="O6" s="419" t="str">
        <f>불량유형!G2</f>
        <v>Speed</v>
      </c>
      <c r="P6" s="419" t="str">
        <f>불량유형!H2</f>
        <v>Chattering</v>
      </c>
      <c r="Q6" s="419" t="str">
        <f>불량유형!I2</f>
        <v>Bounding</v>
      </c>
      <c r="R6" s="419" t="str">
        <f>불량유형!J2</f>
        <v>Over 
Current</v>
      </c>
      <c r="S6" s="419" t="str">
        <f>불량유형!K2</f>
        <v>IO Dead</v>
      </c>
      <c r="T6" s="419" t="str">
        <f>불량유형!L2</f>
        <v>Stroke</v>
      </c>
      <c r="U6" s="419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419" t="str">
        <f>불량유형!P2</f>
        <v>Screw missing</v>
      </c>
      <c r="Y6" s="419" t="str">
        <f>불량유형!Q2</f>
        <v>MP</v>
      </c>
      <c r="Z6" s="419" t="str">
        <f>불량유형!R2</f>
        <v>S/C</v>
      </c>
      <c r="AA6" s="419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170">
        <v>45784</v>
      </c>
      <c r="B7" s="820" t="s">
        <v>1163</v>
      </c>
      <c r="C7" s="225" t="s">
        <v>1164</v>
      </c>
      <c r="D7" s="175" t="s">
        <v>698</v>
      </c>
      <c r="E7" s="188" t="s">
        <v>1165</v>
      </c>
      <c r="F7" s="226" t="s">
        <v>608</v>
      </c>
      <c r="G7" s="920">
        <f t="shared" ref="G7:G32" si="0">SUM(J7:AB7)</f>
        <v>0</v>
      </c>
      <c r="H7" s="243">
        <f t="shared" ref="H7:H70" si="1">AC7+G7</f>
        <v>5</v>
      </c>
      <c r="I7" s="922">
        <f t="shared" ref="I7:I70" si="2">IFERROR(G7/H7,"0")</f>
        <v>0</v>
      </c>
      <c r="J7" s="197"/>
      <c r="K7" s="222"/>
      <c r="L7" s="222"/>
      <c r="M7" s="192"/>
      <c r="N7" s="192"/>
      <c r="O7" s="192"/>
      <c r="P7" s="192"/>
      <c r="Q7" s="192"/>
      <c r="R7" s="192"/>
      <c r="S7" s="192"/>
      <c r="T7" s="192"/>
      <c r="U7" s="192"/>
      <c r="V7" s="202"/>
      <c r="W7" s="203"/>
      <c r="X7" s="192"/>
      <c r="Y7" s="215"/>
      <c r="Z7" s="192"/>
      <c r="AA7" s="192"/>
      <c r="AB7" s="193"/>
      <c r="AC7" s="195">
        <v>5</v>
      </c>
      <c r="AD7" s="210"/>
      <c r="AE7" s="80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209">
        <v>45786</v>
      </c>
      <c r="B8" s="208" t="s">
        <v>119</v>
      </c>
      <c r="C8" s="260" t="s">
        <v>1164</v>
      </c>
      <c r="D8" s="218" t="s">
        <v>878</v>
      </c>
      <c r="E8" s="205" t="s">
        <v>1166</v>
      </c>
      <c r="F8" s="213" t="s">
        <v>608</v>
      </c>
      <c r="G8" s="921">
        <f t="shared" si="0"/>
        <v>0</v>
      </c>
      <c r="H8" s="43">
        <f t="shared" si="1"/>
        <v>15</v>
      </c>
      <c r="I8" s="922">
        <f t="shared" si="2"/>
        <v>0</v>
      </c>
      <c r="J8" s="191"/>
      <c r="K8" s="223"/>
      <c r="L8" s="223"/>
      <c r="M8" s="189"/>
      <c r="N8" s="189"/>
      <c r="O8" s="189"/>
      <c r="P8" s="189"/>
      <c r="Q8" s="189"/>
      <c r="R8" s="189"/>
      <c r="S8" s="189"/>
      <c r="T8" s="189"/>
      <c r="U8" s="189"/>
      <c r="V8" s="200"/>
      <c r="W8" s="204"/>
      <c r="X8" s="189"/>
      <c r="Y8" s="212"/>
      <c r="Z8" s="189"/>
      <c r="AA8" s="189"/>
      <c r="AB8" s="190"/>
      <c r="AC8" s="196">
        <v>15</v>
      </c>
      <c r="AD8" s="267"/>
      <c r="AE8" s="82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209">
        <v>45789</v>
      </c>
      <c r="B9" s="208" t="s">
        <v>119</v>
      </c>
      <c r="C9" s="260" t="s">
        <v>1151</v>
      </c>
      <c r="D9" s="218" t="s">
        <v>522</v>
      </c>
      <c r="E9" s="205" t="s">
        <v>1167</v>
      </c>
      <c r="F9" s="213" t="s">
        <v>608</v>
      </c>
      <c r="G9" s="921">
        <f t="shared" si="0"/>
        <v>0</v>
      </c>
      <c r="H9" s="43">
        <f t="shared" si="1"/>
        <v>50</v>
      </c>
      <c r="I9" s="922">
        <f t="shared" si="2"/>
        <v>0</v>
      </c>
      <c r="J9" s="191"/>
      <c r="K9" s="223"/>
      <c r="L9" s="223"/>
      <c r="M9" s="189"/>
      <c r="N9" s="189"/>
      <c r="O9" s="189"/>
      <c r="P9" s="189"/>
      <c r="Q9" s="189"/>
      <c r="R9" s="189"/>
      <c r="S9" s="189"/>
      <c r="T9" s="189"/>
      <c r="U9" s="189"/>
      <c r="V9" s="200"/>
      <c r="W9" s="204"/>
      <c r="X9" s="189"/>
      <c r="Y9" s="212"/>
      <c r="Z9" s="189"/>
      <c r="AA9" s="189"/>
      <c r="AB9" s="190"/>
      <c r="AC9" s="196">
        <v>50</v>
      </c>
      <c r="AD9" s="267"/>
      <c r="AE9" s="80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209">
        <v>45790</v>
      </c>
      <c r="B10" s="208" t="s">
        <v>119</v>
      </c>
      <c r="C10" s="260" t="s">
        <v>1151</v>
      </c>
      <c r="D10" s="218" t="s">
        <v>522</v>
      </c>
      <c r="E10" s="205" t="s">
        <v>1167</v>
      </c>
      <c r="F10" s="213" t="s">
        <v>608</v>
      </c>
      <c r="G10" s="921">
        <f t="shared" si="0"/>
        <v>0</v>
      </c>
      <c r="H10" s="43">
        <f t="shared" si="1"/>
        <v>50</v>
      </c>
      <c r="I10" s="922">
        <f t="shared" si="2"/>
        <v>0</v>
      </c>
      <c r="J10" s="191"/>
      <c r="K10" s="223"/>
      <c r="L10" s="223"/>
      <c r="M10" s="189"/>
      <c r="N10" s="189"/>
      <c r="O10" s="189"/>
      <c r="P10" s="189"/>
      <c r="Q10" s="189"/>
      <c r="R10" s="189"/>
      <c r="S10" s="189"/>
      <c r="T10" s="189"/>
      <c r="U10" s="189"/>
      <c r="V10" s="200"/>
      <c r="W10" s="204"/>
      <c r="X10" s="189"/>
      <c r="Y10" s="212"/>
      <c r="Z10" s="189"/>
      <c r="AA10" s="189"/>
      <c r="AB10" s="190"/>
      <c r="AC10" s="196">
        <v>50</v>
      </c>
      <c r="AD10" s="267"/>
      <c r="AE10" s="82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48">
      <c r="A11" s="209">
        <v>45791</v>
      </c>
      <c r="B11" s="208" t="s">
        <v>1168</v>
      </c>
      <c r="C11" s="260" t="s">
        <v>1151</v>
      </c>
      <c r="D11" s="218" t="s">
        <v>373</v>
      </c>
      <c r="E11" s="205" t="s">
        <v>1169</v>
      </c>
      <c r="F11" s="213" t="s">
        <v>608</v>
      </c>
      <c r="G11" s="921">
        <f t="shared" si="0"/>
        <v>0</v>
      </c>
      <c r="H11" s="43">
        <f t="shared" si="1"/>
        <v>10</v>
      </c>
      <c r="I11" s="922">
        <f t="shared" si="2"/>
        <v>0</v>
      </c>
      <c r="J11" s="191"/>
      <c r="K11" s="223"/>
      <c r="L11" s="223"/>
      <c r="M11" s="189"/>
      <c r="N11" s="189"/>
      <c r="O11" s="189"/>
      <c r="P11" s="189"/>
      <c r="Q11" s="189"/>
      <c r="R11" s="189"/>
      <c r="S11" s="189"/>
      <c r="T11" s="189"/>
      <c r="U11" s="189"/>
      <c r="V11" s="200"/>
      <c r="W11" s="204"/>
      <c r="X11" s="189"/>
      <c r="Y11" s="212"/>
      <c r="Z11" s="189"/>
      <c r="AA11" s="189"/>
      <c r="AB11" s="190"/>
      <c r="AC11" s="196">
        <v>10</v>
      </c>
      <c r="AD11" s="416" t="s">
        <v>1170</v>
      </c>
      <c r="AE11" s="80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209">
        <v>45792</v>
      </c>
      <c r="B12" s="208" t="s">
        <v>119</v>
      </c>
      <c r="C12" s="260" t="s">
        <v>1151</v>
      </c>
      <c r="D12" s="218" t="s">
        <v>522</v>
      </c>
      <c r="E12" s="205" t="s">
        <v>1171</v>
      </c>
      <c r="F12" s="213" t="s">
        <v>608</v>
      </c>
      <c r="G12" s="921">
        <f t="shared" si="0"/>
        <v>3</v>
      </c>
      <c r="H12" s="43">
        <f t="shared" si="1"/>
        <v>50</v>
      </c>
      <c r="I12" s="922">
        <f t="shared" si="2"/>
        <v>0.06</v>
      </c>
      <c r="J12" s="191">
        <v>1</v>
      </c>
      <c r="K12" s="223"/>
      <c r="L12" s="223"/>
      <c r="M12" s="189"/>
      <c r="N12" s="189"/>
      <c r="O12" s="189"/>
      <c r="P12" s="189"/>
      <c r="Q12" s="189"/>
      <c r="R12" s="189"/>
      <c r="S12" s="189"/>
      <c r="T12" s="189"/>
      <c r="U12" s="189"/>
      <c r="V12" s="200"/>
      <c r="W12" s="204">
        <v>2</v>
      </c>
      <c r="X12" s="189"/>
      <c r="Y12" s="212"/>
      <c r="Z12" s="189"/>
      <c r="AA12" s="189"/>
      <c r="AB12" s="190"/>
      <c r="AC12" s="196">
        <v>47</v>
      </c>
      <c r="AD12" s="267"/>
      <c r="AE12" s="80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0">
        <v>45793</v>
      </c>
      <c r="B13" s="402" t="s">
        <v>119</v>
      </c>
      <c r="C13" s="260" t="s">
        <v>1172</v>
      </c>
      <c r="D13" s="218" t="s">
        <v>1173</v>
      </c>
      <c r="E13" s="383" t="s">
        <v>1174</v>
      </c>
      <c r="F13" s="213" t="s">
        <v>608</v>
      </c>
      <c r="G13" s="921">
        <f t="shared" si="0"/>
        <v>0</v>
      </c>
      <c r="H13" s="43">
        <f t="shared" si="1"/>
        <v>10</v>
      </c>
      <c r="I13" s="922">
        <f t="shared" si="2"/>
        <v>0</v>
      </c>
      <c r="J13" s="191"/>
      <c r="K13" s="223"/>
      <c r="L13" s="223"/>
      <c r="M13" s="189"/>
      <c r="N13" s="189"/>
      <c r="O13" s="189"/>
      <c r="P13" s="189"/>
      <c r="Q13" s="189"/>
      <c r="R13" s="189"/>
      <c r="S13" s="189"/>
      <c r="T13" s="189"/>
      <c r="U13" s="189"/>
      <c r="V13" s="200"/>
      <c r="W13" s="204"/>
      <c r="X13" s="189"/>
      <c r="Y13" s="212"/>
      <c r="Z13" s="189"/>
      <c r="AA13" s="189"/>
      <c r="AB13" s="190"/>
      <c r="AC13" s="196">
        <v>10</v>
      </c>
      <c r="AD13" s="267"/>
      <c r="AE13" s="80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1"/>
      <c r="B14" s="402" t="s">
        <v>1168</v>
      </c>
      <c r="C14" s="260" t="s">
        <v>1151</v>
      </c>
      <c r="D14" s="218" t="s">
        <v>373</v>
      </c>
      <c r="E14" s="205" t="s">
        <v>1169</v>
      </c>
      <c r="F14" s="213" t="s">
        <v>608</v>
      </c>
      <c r="G14" s="921">
        <f t="shared" si="0"/>
        <v>2</v>
      </c>
      <c r="H14" s="43">
        <f t="shared" si="1"/>
        <v>40</v>
      </c>
      <c r="I14" s="922">
        <f t="shared" si="2"/>
        <v>0.05</v>
      </c>
      <c r="J14" s="191">
        <v>2</v>
      </c>
      <c r="K14" s="223"/>
      <c r="L14" s="223"/>
      <c r="M14" s="189"/>
      <c r="N14" s="189"/>
      <c r="O14" s="189"/>
      <c r="P14" s="189"/>
      <c r="Q14" s="189"/>
      <c r="R14" s="189"/>
      <c r="S14" s="189"/>
      <c r="T14" s="189"/>
      <c r="U14" s="189"/>
      <c r="V14" s="200"/>
      <c r="W14" s="204"/>
      <c r="X14" s="189"/>
      <c r="Y14" s="212"/>
      <c r="Z14" s="189"/>
      <c r="AA14" s="189"/>
      <c r="AB14" s="190"/>
      <c r="AC14" s="196">
        <v>38</v>
      </c>
      <c r="AD14" s="267"/>
      <c r="AE14" s="80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1"/>
      <c r="B15" s="402" t="s">
        <v>119</v>
      </c>
      <c r="C15" s="260" t="s">
        <v>1151</v>
      </c>
      <c r="D15" s="218" t="s">
        <v>522</v>
      </c>
      <c r="E15" s="205" t="s">
        <v>1175</v>
      </c>
      <c r="F15" s="213" t="s">
        <v>608</v>
      </c>
      <c r="G15" s="921">
        <f t="shared" si="0"/>
        <v>0</v>
      </c>
      <c r="H15" s="43">
        <f t="shared" si="1"/>
        <v>3</v>
      </c>
      <c r="I15" s="922">
        <f t="shared" si="2"/>
        <v>0</v>
      </c>
      <c r="J15" s="191"/>
      <c r="K15" s="223"/>
      <c r="L15" s="223"/>
      <c r="M15" s="189"/>
      <c r="N15" s="189"/>
      <c r="O15" s="189"/>
      <c r="P15" s="189"/>
      <c r="Q15" s="189"/>
      <c r="R15" s="189"/>
      <c r="S15" s="189"/>
      <c r="T15" s="189"/>
      <c r="U15" s="189"/>
      <c r="V15" s="200"/>
      <c r="W15" s="204"/>
      <c r="X15" s="189"/>
      <c r="Y15" s="212"/>
      <c r="Z15" s="189"/>
      <c r="AA15" s="189"/>
      <c r="AB15" s="190"/>
      <c r="AC15" s="196">
        <v>3</v>
      </c>
      <c r="AD15" s="267"/>
      <c r="AE15" s="82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208" t="s">
        <v>119</v>
      </c>
      <c r="C16" s="260" t="s">
        <v>1151</v>
      </c>
      <c r="D16" s="218" t="s">
        <v>522</v>
      </c>
      <c r="E16" s="205" t="s">
        <v>1176</v>
      </c>
      <c r="F16" s="213" t="s">
        <v>608</v>
      </c>
      <c r="G16" s="921">
        <f t="shared" si="0"/>
        <v>1</v>
      </c>
      <c r="H16" s="43">
        <f t="shared" si="1"/>
        <v>50</v>
      </c>
      <c r="I16" s="922">
        <f t="shared" si="2"/>
        <v>0.02</v>
      </c>
      <c r="J16" s="191"/>
      <c r="K16" s="223"/>
      <c r="L16" s="223"/>
      <c r="M16" s="189"/>
      <c r="N16" s="189"/>
      <c r="O16" s="189"/>
      <c r="P16" s="189"/>
      <c r="Q16" s="189"/>
      <c r="R16" s="189"/>
      <c r="S16" s="189"/>
      <c r="T16" s="189"/>
      <c r="U16" s="189"/>
      <c r="V16" s="200"/>
      <c r="W16" s="204"/>
      <c r="X16" s="189"/>
      <c r="Y16" s="212"/>
      <c r="Z16" s="189"/>
      <c r="AA16" s="189"/>
      <c r="AB16" s="190">
        <v>1</v>
      </c>
      <c r="AC16" s="196">
        <v>49</v>
      </c>
      <c r="AD16" s="267" t="s">
        <v>1177</v>
      </c>
      <c r="AE16" s="80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57">
        <v>45796</v>
      </c>
      <c r="B17" s="208" t="s">
        <v>119</v>
      </c>
      <c r="C17" s="260" t="s">
        <v>1151</v>
      </c>
      <c r="D17" s="218" t="s">
        <v>522</v>
      </c>
      <c r="E17" s="205" t="s">
        <v>1176</v>
      </c>
      <c r="F17" s="213" t="s">
        <v>608</v>
      </c>
      <c r="G17" s="921">
        <f t="shared" si="0"/>
        <v>1</v>
      </c>
      <c r="H17" s="43">
        <f t="shared" si="1"/>
        <v>102</v>
      </c>
      <c r="I17" s="922">
        <f t="shared" si="2"/>
        <v>9.8039215686274508E-3</v>
      </c>
      <c r="J17" s="191"/>
      <c r="K17" s="223"/>
      <c r="L17" s="223"/>
      <c r="M17" s="189"/>
      <c r="N17" s="189"/>
      <c r="O17" s="189"/>
      <c r="P17" s="189"/>
      <c r="Q17" s="189"/>
      <c r="R17" s="189"/>
      <c r="S17" s="189"/>
      <c r="T17" s="189"/>
      <c r="U17" s="189"/>
      <c r="V17" s="200"/>
      <c r="W17" s="204"/>
      <c r="X17" s="189"/>
      <c r="Y17" s="212">
        <v>1</v>
      </c>
      <c r="Z17" s="189"/>
      <c r="AA17" s="189"/>
      <c r="AB17" s="190"/>
      <c r="AC17" s="196">
        <v>101</v>
      </c>
      <c r="AD17" s="267"/>
      <c r="AE17" s="1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58"/>
      <c r="B18" s="208" t="s">
        <v>1168</v>
      </c>
      <c r="C18" s="260" t="s">
        <v>1151</v>
      </c>
      <c r="D18" s="218" t="s">
        <v>374</v>
      </c>
      <c r="E18" s="384" t="s">
        <v>1169</v>
      </c>
      <c r="F18" s="213" t="s">
        <v>608</v>
      </c>
      <c r="G18" s="921">
        <f t="shared" si="0"/>
        <v>0</v>
      </c>
      <c r="H18" s="43">
        <f t="shared" si="1"/>
        <v>2</v>
      </c>
      <c r="I18" s="922">
        <f t="shared" si="2"/>
        <v>0</v>
      </c>
      <c r="J18" s="191"/>
      <c r="K18" s="223"/>
      <c r="L18" s="223"/>
      <c r="M18" s="189"/>
      <c r="N18" s="189"/>
      <c r="O18" s="189"/>
      <c r="P18" s="189"/>
      <c r="Q18" s="189"/>
      <c r="R18" s="189"/>
      <c r="S18" s="189"/>
      <c r="T18" s="189"/>
      <c r="U18" s="189"/>
      <c r="V18" s="200"/>
      <c r="W18" s="204"/>
      <c r="X18" s="189"/>
      <c r="Y18" s="212"/>
      <c r="Z18" s="189"/>
      <c r="AA18" s="189"/>
      <c r="AB18" s="190"/>
      <c r="AC18" s="196">
        <v>2</v>
      </c>
      <c r="AD18" s="210"/>
      <c r="AE18" s="1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58"/>
      <c r="B19" s="208" t="s">
        <v>119</v>
      </c>
      <c r="C19" s="260" t="s">
        <v>1172</v>
      </c>
      <c r="D19" s="218" t="s">
        <v>694</v>
      </c>
      <c r="E19" s="383" t="s">
        <v>1178</v>
      </c>
      <c r="F19" s="213" t="s">
        <v>608</v>
      </c>
      <c r="G19" s="921">
        <f t="shared" si="0"/>
        <v>0</v>
      </c>
      <c r="H19" s="43">
        <f t="shared" si="1"/>
        <v>20</v>
      </c>
      <c r="I19" s="922">
        <f t="shared" si="2"/>
        <v>0</v>
      </c>
      <c r="J19" s="191"/>
      <c r="K19" s="223"/>
      <c r="L19" s="223"/>
      <c r="M19" s="189"/>
      <c r="N19" s="189"/>
      <c r="O19" s="189"/>
      <c r="P19" s="189"/>
      <c r="Q19" s="189"/>
      <c r="R19" s="189"/>
      <c r="S19" s="189"/>
      <c r="T19" s="189"/>
      <c r="U19" s="189"/>
      <c r="V19" s="200"/>
      <c r="W19" s="204"/>
      <c r="X19" s="189"/>
      <c r="Y19" s="212"/>
      <c r="Z19" s="189"/>
      <c r="AA19" s="189"/>
      <c r="AB19" s="190"/>
      <c r="AC19" s="196">
        <v>20</v>
      </c>
      <c r="AD19" s="210"/>
      <c r="AE19" s="59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58"/>
      <c r="B20" s="208" t="s">
        <v>119</v>
      </c>
      <c r="C20" s="260" t="s">
        <v>1179</v>
      </c>
      <c r="D20" s="218" t="s">
        <v>1180</v>
      </c>
      <c r="E20" s="206"/>
      <c r="F20" s="213" t="s">
        <v>608</v>
      </c>
      <c r="G20" s="921">
        <f t="shared" si="0"/>
        <v>1</v>
      </c>
      <c r="H20" s="43">
        <f t="shared" si="1"/>
        <v>30</v>
      </c>
      <c r="I20" s="922">
        <f t="shared" si="2"/>
        <v>3.3333333333333333E-2</v>
      </c>
      <c r="J20" s="191"/>
      <c r="K20" s="223"/>
      <c r="L20" s="223"/>
      <c r="M20" s="189"/>
      <c r="N20" s="189"/>
      <c r="O20" s="189"/>
      <c r="P20" s="189"/>
      <c r="Q20" s="189"/>
      <c r="R20" s="189"/>
      <c r="S20" s="189"/>
      <c r="T20" s="189">
        <v>1</v>
      </c>
      <c r="U20" s="189"/>
      <c r="V20" s="200"/>
      <c r="W20" s="204"/>
      <c r="X20" s="189"/>
      <c r="Y20" s="212"/>
      <c r="Z20" s="189"/>
      <c r="AA20" s="189"/>
      <c r="AB20" s="190"/>
      <c r="AC20" s="196">
        <v>29</v>
      </c>
      <c r="AD20" s="267"/>
      <c r="AE20" s="59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59"/>
      <c r="B21" s="208" t="s">
        <v>1181</v>
      </c>
      <c r="C21" s="260" t="s">
        <v>1151</v>
      </c>
      <c r="D21" s="218" t="s">
        <v>1105</v>
      </c>
      <c r="E21" s="206" t="s">
        <v>1182</v>
      </c>
      <c r="F21" s="213" t="s">
        <v>608</v>
      </c>
      <c r="G21" s="921">
        <f t="shared" si="0"/>
        <v>1</v>
      </c>
      <c r="H21" s="43">
        <f t="shared" si="1"/>
        <v>102</v>
      </c>
      <c r="I21" s="922">
        <f t="shared" si="2"/>
        <v>9.8039215686274508E-3</v>
      </c>
      <c r="J21" s="191">
        <v>1</v>
      </c>
      <c r="K21" s="223"/>
      <c r="L21" s="223"/>
      <c r="M21" s="189"/>
      <c r="N21" s="189"/>
      <c r="O21" s="189"/>
      <c r="P21" s="189"/>
      <c r="Q21" s="189"/>
      <c r="R21" s="189"/>
      <c r="S21" s="189"/>
      <c r="T21" s="189"/>
      <c r="U21" s="189"/>
      <c r="V21" s="200"/>
      <c r="W21" s="204"/>
      <c r="X21" s="189"/>
      <c r="Y21" s="212"/>
      <c r="Z21" s="189"/>
      <c r="AA21" s="189"/>
      <c r="AB21" s="190"/>
      <c r="AC21" s="196">
        <v>101</v>
      </c>
      <c r="AD21" s="381" t="s">
        <v>1183</v>
      </c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209">
        <v>45797</v>
      </c>
      <c r="B22" s="208" t="s">
        <v>119</v>
      </c>
      <c r="C22" s="260" t="s">
        <v>1151</v>
      </c>
      <c r="D22" s="218" t="s">
        <v>522</v>
      </c>
      <c r="E22" s="205" t="s">
        <v>1185</v>
      </c>
      <c r="F22" s="213" t="s">
        <v>608</v>
      </c>
      <c r="G22" s="921">
        <f t="shared" si="0"/>
        <v>0</v>
      </c>
      <c r="H22" s="43">
        <f t="shared" si="1"/>
        <v>50</v>
      </c>
      <c r="I22" s="922">
        <f t="shared" si="2"/>
        <v>0</v>
      </c>
      <c r="J22" s="191"/>
      <c r="K22" s="223"/>
      <c r="L22" s="223"/>
      <c r="M22" s="189"/>
      <c r="N22" s="189"/>
      <c r="O22" s="189"/>
      <c r="P22" s="189"/>
      <c r="Q22" s="189"/>
      <c r="R22" s="189"/>
      <c r="S22" s="189"/>
      <c r="T22" s="189"/>
      <c r="U22" s="189"/>
      <c r="V22" s="200"/>
      <c r="W22" s="204"/>
      <c r="X22" s="189"/>
      <c r="Y22" s="212"/>
      <c r="Z22" s="189"/>
      <c r="AA22" s="189"/>
      <c r="AB22" s="190"/>
      <c r="AC22" s="196">
        <v>50</v>
      </c>
      <c r="AD22" s="206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209">
        <v>45798</v>
      </c>
      <c r="B23" s="208" t="s">
        <v>119</v>
      </c>
      <c r="C23" s="260" t="s">
        <v>1164</v>
      </c>
      <c r="D23" s="218" t="s">
        <v>648</v>
      </c>
      <c r="E23" s="403" t="s">
        <v>1186</v>
      </c>
      <c r="F23" s="213" t="s">
        <v>608</v>
      </c>
      <c r="G23" s="921">
        <f t="shared" si="0"/>
        <v>1</v>
      </c>
      <c r="H23" s="43">
        <f t="shared" si="1"/>
        <v>31</v>
      </c>
      <c r="I23" s="922">
        <f t="shared" si="2"/>
        <v>3.2258064516129031E-2</v>
      </c>
      <c r="J23" s="191">
        <v>1</v>
      </c>
      <c r="K23" s="223"/>
      <c r="L23" s="223"/>
      <c r="M23" s="189"/>
      <c r="N23" s="189"/>
      <c r="O23" s="189"/>
      <c r="P23" s="189"/>
      <c r="Q23" s="189"/>
      <c r="R23" s="189"/>
      <c r="S23" s="189"/>
      <c r="T23" s="189"/>
      <c r="U23" s="189"/>
      <c r="V23" s="200"/>
      <c r="W23" s="204"/>
      <c r="X23" s="189"/>
      <c r="Y23" s="212"/>
      <c r="Z23" s="189"/>
      <c r="AA23" s="189"/>
      <c r="AB23" s="190"/>
      <c r="AC23" s="196">
        <v>30</v>
      </c>
      <c r="AD23" s="267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209">
        <v>45799</v>
      </c>
      <c r="B24" s="208" t="s">
        <v>119</v>
      </c>
      <c r="C24" s="260" t="s">
        <v>1151</v>
      </c>
      <c r="D24" s="218" t="s">
        <v>522</v>
      </c>
      <c r="E24" s="205" t="s">
        <v>1187</v>
      </c>
      <c r="F24" s="213" t="s">
        <v>608</v>
      </c>
      <c r="G24" s="921">
        <f t="shared" si="0"/>
        <v>0</v>
      </c>
      <c r="H24" s="43">
        <f t="shared" si="1"/>
        <v>50</v>
      </c>
      <c r="I24" s="922">
        <f t="shared" si="2"/>
        <v>0</v>
      </c>
      <c r="J24" s="191"/>
      <c r="K24" s="223"/>
      <c r="L24" s="223"/>
      <c r="M24" s="189"/>
      <c r="N24" s="189"/>
      <c r="O24" s="189"/>
      <c r="P24" s="189"/>
      <c r="Q24" s="189"/>
      <c r="R24" s="189"/>
      <c r="S24" s="189"/>
      <c r="T24" s="189"/>
      <c r="U24" s="189"/>
      <c r="V24" s="200"/>
      <c r="W24" s="204"/>
      <c r="X24" s="189"/>
      <c r="Y24" s="212"/>
      <c r="Z24" s="189"/>
      <c r="AA24" s="189"/>
      <c r="AB24" s="190"/>
      <c r="AC24" s="196">
        <v>50</v>
      </c>
      <c r="AD24" s="267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209">
        <v>45800</v>
      </c>
      <c r="B25" s="208" t="s">
        <v>119</v>
      </c>
      <c r="C25" s="260" t="s">
        <v>1151</v>
      </c>
      <c r="D25" s="218" t="s">
        <v>522</v>
      </c>
      <c r="E25" s="205" t="s">
        <v>1188</v>
      </c>
      <c r="F25" s="213" t="s">
        <v>608</v>
      </c>
      <c r="G25" s="921">
        <f t="shared" si="0"/>
        <v>0</v>
      </c>
      <c r="H25" s="43">
        <f t="shared" si="1"/>
        <v>50</v>
      </c>
      <c r="I25" s="922">
        <f t="shared" si="2"/>
        <v>0</v>
      </c>
      <c r="J25" s="191"/>
      <c r="K25" s="223"/>
      <c r="L25" s="223"/>
      <c r="M25" s="189"/>
      <c r="N25" s="189"/>
      <c r="O25" s="189"/>
      <c r="P25" s="189"/>
      <c r="Q25" s="189"/>
      <c r="R25" s="189"/>
      <c r="S25" s="189"/>
      <c r="T25" s="189"/>
      <c r="U25" s="189"/>
      <c r="V25" s="200"/>
      <c r="W25" s="204"/>
      <c r="X25" s="189"/>
      <c r="Y25" s="212"/>
      <c r="Z25" s="189"/>
      <c r="AA25" s="189"/>
      <c r="AB25" s="190"/>
      <c r="AC25" s="196">
        <v>50</v>
      </c>
      <c r="AD25" s="210"/>
      <c r="AE25" s="1"/>
      <c r="AG25" s="788" t="s">
        <v>214</v>
      </c>
      <c r="AH25" s="749">
        <f t="shared" si="3"/>
        <v>505</v>
      </c>
      <c r="AI25" s="749">
        <f t="shared" si="4"/>
        <v>5</v>
      </c>
      <c r="AJ25" s="382">
        <f t="shared" si="5"/>
        <v>0.99009900990099009</v>
      </c>
      <c r="AL25" s="219" t="s">
        <v>214</v>
      </c>
      <c r="AM25" s="749">
        <f t="shared" si="6"/>
        <v>1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2</v>
      </c>
      <c r="BA25" s="749">
        <f t="shared" si="20"/>
        <v>0</v>
      </c>
      <c r="BB25" s="749">
        <f t="shared" si="21"/>
        <v>1</v>
      </c>
      <c r="BC25" s="749">
        <f t="shared" si="22"/>
        <v>0</v>
      </c>
      <c r="BD25" s="749">
        <f t="shared" si="23"/>
        <v>0</v>
      </c>
      <c r="BE25" s="749">
        <f t="shared" si="24"/>
        <v>1</v>
      </c>
      <c r="BF25" s="159">
        <f t="shared" si="25"/>
        <v>5</v>
      </c>
    </row>
    <row r="26" spans="1:58" s="9" customFormat="1" ht="15.95" customHeight="1">
      <c r="A26" s="1210">
        <v>45803</v>
      </c>
      <c r="B26" s="208" t="s">
        <v>119</v>
      </c>
      <c r="C26" s="260" t="s">
        <v>1164</v>
      </c>
      <c r="D26" s="218" t="s">
        <v>880</v>
      </c>
      <c r="E26" s="383" t="s">
        <v>1189</v>
      </c>
      <c r="F26" s="213" t="s">
        <v>608</v>
      </c>
      <c r="G26" s="921">
        <f t="shared" si="0"/>
        <v>1</v>
      </c>
      <c r="H26" s="43">
        <f t="shared" si="1"/>
        <v>15</v>
      </c>
      <c r="I26" s="922">
        <f t="shared" si="2"/>
        <v>6.6666666666666666E-2</v>
      </c>
      <c r="J26" s="191"/>
      <c r="K26" s="223"/>
      <c r="L26" s="223"/>
      <c r="M26" s="189"/>
      <c r="N26" s="189"/>
      <c r="O26" s="189"/>
      <c r="P26" s="189"/>
      <c r="Q26" s="189"/>
      <c r="R26" s="189"/>
      <c r="S26" s="189"/>
      <c r="T26" s="189"/>
      <c r="U26" s="189"/>
      <c r="V26" s="200"/>
      <c r="W26" s="204"/>
      <c r="X26" s="189"/>
      <c r="Y26" s="212"/>
      <c r="Z26" s="189"/>
      <c r="AA26" s="189">
        <v>1</v>
      </c>
      <c r="AB26" s="190"/>
      <c r="AC26" s="196">
        <v>14</v>
      </c>
      <c r="AD26" s="267"/>
      <c r="AE26" s="69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1"/>
      <c r="B27" s="208" t="s">
        <v>119</v>
      </c>
      <c r="C27" s="260" t="s">
        <v>1164</v>
      </c>
      <c r="D27" s="218" t="s">
        <v>852</v>
      </c>
      <c r="E27" s="206" t="s">
        <v>1189</v>
      </c>
      <c r="F27" s="213" t="s">
        <v>608</v>
      </c>
      <c r="G27" s="921">
        <f t="shared" si="0"/>
        <v>0</v>
      </c>
      <c r="H27" s="43">
        <f t="shared" si="1"/>
        <v>10</v>
      </c>
      <c r="I27" s="922">
        <f t="shared" si="2"/>
        <v>0</v>
      </c>
      <c r="J27" s="191"/>
      <c r="K27" s="223"/>
      <c r="L27" s="223"/>
      <c r="M27" s="189"/>
      <c r="N27" s="189"/>
      <c r="O27" s="189"/>
      <c r="P27" s="189"/>
      <c r="Q27" s="189"/>
      <c r="R27" s="189"/>
      <c r="S27" s="189"/>
      <c r="T27" s="189"/>
      <c r="U27" s="189"/>
      <c r="V27" s="200"/>
      <c r="W27" s="204"/>
      <c r="X27" s="189"/>
      <c r="Y27" s="212"/>
      <c r="Z27" s="189"/>
      <c r="AA27" s="189"/>
      <c r="AB27" s="190"/>
      <c r="AC27" s="196">
        <v>10</v>
      </c>
      <c r="AD27" s="267"/>
      <c r="AE27" s="85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208" t="s">
        <v>119</v>
      </c>
      <c r="C28" s="260" t="s">
        <v>1164</v>
      </c>
      <c r="D28" s="218" t="s">
        <v>639</v>
      </c>
      <c r="E28" s="198" t="s">
        <v>1190</v>
      </c>
      <c r="F28" s="213" t="s">
        <v>608</v>
      </c>
      <c r="G28" s="921">
        <f t="shared" si="0"/>
        <v>0</v>
      </c>
      <c r="H28" s="43">
        <f t="shared" si="1"/>
        <v>10</v>
      </c>
      <c r="I28" s="922">
        <f t="shared" si="2"/>
        <v>0</v>
      </c>
      <c r="J28" s="191"/>
      <c r="K28" s="223"/>
      <c r="L28" s="223"/>
      <c r="M28" s="189"/>
      <c r="N28" s="189"/>
      <c r="O28" s="189"/>
      <c r="P28" s="189"/>
      <c r="Q28" s="189"/>
      <c r="R28" s="189"/>
      <c r="S28" s="189"/>
      <c r="T28" s="189"/>
      <c r="U28" s="189"/>
      <c r="V28" s="200"/>
      <c r="W28" s="204"/>
      <c r="X28" s="189"/>
      <c r="Y28" s="212"/>
      <c r="Z28" s="189"/>
      <c r="AA28" s="189"/>
      <c r="AB28" s="190"/>
      <c r="AC28" s="196">
        <v>10</v>
      </c>
      <c r="AD28" s="267"/>
      <c r="AE28" s="85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209">
        <v>45804</v>
      </c>
      <c r="B29" s="208" t="s">
        <v>119</v>
      </c>
      <c r="C29" s="260" t="s">
        <v>1164</v>
      </c>
      <c r="D29" s="218" t="s">
        <v>1191</v>
      </c>
      <c r="E29" s="198" t="s">
        <v>1192</v>
      </c>
      <c r="F29" s="213" t="s">
        <v>608</v>
      </c>
      <c r="G29" s="921">
        <f t="shared" si="0"/>
        <v>1</v>
      </c>
      <c r="H29" s="43">
        <f t="shared" si="1"/>
        <v>16</v>
      </c>
      <c r="I29" s="922">
        <f t="shared" si="2"/>
        <v>6.25E-2</v>
      </c>
      <c r="J29" s="191"/>
      <c r="K29" s="223"/>
      <c r="L29" s="223"/>
      <c r="M29" s="189"/>
      <c r="N29" s="189"/>
      <c r="O29" s="189"/>
      <c r="P29" s="189"/>
      <c r="Q29" s="189"/>
      <c r="R29" s="189"/>
      <c r="S29" s="189"/>
      <c r="T29" s="189">
        <v>1</v>
      </c>
      <c r="U29" s="189"/>
      <c r="V29" s="200"/>
      <c r="W29" s="204"/>
      <c r="X29" s="189"/>
      <c r="Y29" s="212"/>
      <c r="Z29" s="189"/>
      <c r="AA29" s="189"/>
      <c r="AB29" s="190"/>
      <c r="AC29" s="196">
        <v>15</v>
      </c>
      <c r="AD29" s="267"/>
      <c r="AE29" s="84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209">
        <v>45805</v>
      </c>
      <c r="B30" s="208" t="s">
        <v>119</v>
      </c>
      <c r="C30" s="260" t="s">
        <v>1151</v>
      </c>
      <c r="D30" s="218" t="s">
        <v>522</v>
      </c>
      <c r="E30" s="198" t="s">
        <v>1193</v>
      </c>
      <c r="F30" s="213" t="s">
        <v>608</v>
      </c>
      <c r="G30" s="921">
        <f t="shared" si="0"/>
        <v>0</v>
      </c>
      <c r="H30" s="43">
        <f t="shared" si="1"/>
        <v>50</v>
      </c>
      <c r="I30" s="922">
        <f t="shared" si="2"/>
        <v>0</v>
      </c>
      <c r="J30" s="191"/>
      <c r="K30" s="223"/>
      <c r="L30" s="223"/>
      <c r="M30" s="189"/>
      <c r="N30" s="189"/>
      <c r="O30" s="189"/>
      <c r="P30" s="189"/>
      <c r="Q30" s="189"/>
      <c r="R30" s="189"/>
      <c r="S30" s="189"/>
      <c r="T30" s="189"/>
      <c r="U30" s="189"/>
      <c r="V30" s="200"/>
      <c r="W30" s="204"/>
      <c r="X30" s="189"/>
      <c r="Y30" s="212"/>
      <c r="Z30" s="189"/>
      <c r="AA30" s="189"/>
      <c r="AB30" s="190"/>
      <c r="AC30" s="196">
        <v>50</v>
      </c>
      <c r="AD30" s="267"/>
      <c r="AE30" s="1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209"/>
      <c r="B31" s="208"/>
      <c r="C31" s="260"/>
      <c r="D31" s="218"/>
      <c r="E31" s="198"/>
      <c r="F31" s="213"/>
      <c r="G31" s="921">
        <f t="shared" si="0"/>
        <v>0</v>
      </c>
      <c r="H31" s="43">
        <f t="shared" si="1"/>
        <v>0</v>
      </c>
      <c r="I31" s="922" t="str">
        <f t="shared" si="2"/>
        <v>0</v>
      </c>
      <c r="J31" s="191"/>
      <c r="K31" s="223"/>
      <c r="L31" s="223"/>
      <c r="M31" s="189"/>
      <c r="N31" s="189"/>
      <c r="O31" s="189"/>
      <c r="P31" s="189"/>
      <c r="Q31" s="189"/>
      <c r="R31" s="189"/>
      <c r="S31" s="189"/>
      <c r="T31" s="189"/>
      <c r="U31" s="189"/>
      <c r="V31" s="200"/>
      <c r="W31" s="204"/>
      <c r="X31" s="189"/>
      <c r="Y31" s="212"/>
      <c r="Z31" s="189"/>
      <c r="AA31" s="189"/>
      <c r="AB31" s="190"/>
      <c r="AC31" s="196"/>
      <c r="AD31" s="267"/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209"/>
      <c r="B32" s="208"/>
      <c r="C32" s="260"/>
      <c r="D32" s="218"/>
      <c r="E32" s="198"/>
      <c r="F32" s="213"/>
      <c r="G32" s="921">
        <f t="shared" si="0"/>
        <v>0</v>
      </c>
      <c r="H32" s="43">
        <f t="shared" si="1"/>
        <v>0</v>
      </c>
      <c r="I32" s="922" t="str">
        <f t="shared" si="2"/>
        <v>0</v>
      </c>
      <c r="J32" s="191"/>
      <c r="K32" s="223"/>
      <c r="L32" s="223"/>
      <c r="M32" s="189"/>
      <c r="N32" s="189"/>
      <c r="O32" s="189"/>
      <c r="P32" s="189"/>
      <c r="Q32" s="189"/>
      <c r="R32" s="189"/>
      <c r="S32" s="189"/>
      <c r="T32" s="189"/>
      <c r="U32" s="189"/>
      <c r="V32" s="200"/>
      <c r="W32" s="204"/>
      <c r="X32" s="189"/>
      <c r="Y32" s="212"/>
      <c r="Z32" s="189"/>
      <c r="AA32" s="189"/>
      <c r="AB32" s="190"/>
      <c r="AC32" s="196"/>
      <c r="AD32" s="267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09"/>
      <c r="B33" s="208"/>
      <c r="C33" s="260"/>
      <c r="D33" s="218"/>
      <c r="E33" s="198"/>
      <c r="F33" s="213"/>
      <c r="G33" s="921">
        <f t="shared" ref="G33:G64" si="26">SUM(J33:AA33)</f>
        <v>0</v>
      </c>
      <c r="H33" s="43">
        <f t="shared" si="1"/>
        <v>0</v>
      </c>
      <c r="I33" s="922" t="str">
        <f t="shared" si="2"/>
        <v>0</v>
      </c>
      <c r="J33" s="191"/>
      <c r="K33" s="223"/>
      <c r="L33" s="223"/>
      <c r="M33" s="189"/>
      <c r="N33" s="189"/>
      <c r="O33" s="189"/>
      <c r="P33" s="189"/>
      <c r="Q33" s="189"/>
      <c r="R33" s="189"/>
      <c r="S33" s="189"/>
      <c r="T33" s="189"/>
      <c r="U33" s="189"/>
      <c r="V33" s="200"/>
      <c r="W33" s="204"/>
      <c r="X33" s="189"/>
      <c r="Y33" s="212"/>
      <c r="Z33" s="189"/>
      <c r="AA33" s="189"/>
      <c r="AB33" s="190"/>
      <c r="AC33" s="196"/>
      <c r="AD33" s="267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09"/>
      <c r="B34" s="208"/>
      <c r="C34" s="260"/>
      <c r="D34" s="218"/>
      <c r="E34" s="160"/>
      <c r="F34" s="213"/>
      <c r="G34" s="921">
        <f t="shared" si="26"/>
        <v>0</v>
      </c>
      <c r="H34" s="43">
        <f t="shared" si="1"/>
        <v>0</v>
      </c>
      <c r="I34" s="922" t="str">
        <f t="shared" si="2"/>
        <v>0</v>
      </c>
      <c r="J34" s="191"/>
      <c r="K34" s="223"/>
      <c r="L34" s="223"/>
      <c r="M34" s="189"/>
      <c r="N34" s="189"/>
      <c r="O34" s="189"/>
      <c r="P34" s="189"/>
      <c r="Q34" s="189"/>
      <c r="R34" s="189"/>
      <c r="S34" s="189"/>
      <c r="T34" s="189"/>
      <c r="U34" s="189"/>
      <c r="V34" s="200"/>
      <c r="W34" s="204"/>
      <c r="X34" s="189"/>
      <c r="Y34" s="212"/>
      <c r="Z34" s="189"/>
      <c r="AA34" s="189"/>
      <c r="AB34" s="190"/>
      <c r="AC34" s="196"/>
      <c r="AD34" s="267"/>
      <c r="AE34" s="1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209"/>
      <c r="B35" s="208"/>
      <c r="C35" s="260"/>
      <c r="D35" s="218"/>
      <c r="E35" s="206"/>
      <c r="F35" s="213"/>
      <c r="G35" s="921">
        <f t="shared" si="26"/>
        <v>0</v>
      </c>
      <c r="H35" s="43">
        <f t="shared" si="1"/>
        <v>0</v>
      </c>
      <c r="I35" s="922" t="str">
        <f t="shared" si="2"/>
        <v>0</v>
      </c>
      <c r="J35" s="191"/>
      <c r="K35" s="223"/>
      <c r="L35" s="223"/>
      <c r="M35" s="189"/>
      <c r="N35" s="189"/>
      <c r="O35" s="189"/>
      <c r="P35" s="189"/>
      <c r="Q35" s="189"/>
      <c r="R35" s="189"/>
      <c r="S35" s="189"/>
      <c r="T35" s="189"/>
      <c r="U35" s="189"/>
      <c r="V35" s="200"/>
      <c r="W35" s="204"/>
      <c r="X35" s="189"/>
      <c r="Y35" s="212"/>
      <c r="Z35" s="189"/>
      <c r="AA35" s="189"/>
      <c r="AB35" s="190"/>
      <c r="AC35" s="196"/>
      <c r="AD35" s="267"/>
      <c r="AE35" s="1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209"/>
      <c r="B36" s="208"/>
      <c r="C36" s="260"/>
      <c r="D36" s="218"/>
      <c r="E36" s="206"/>
      <c r="F36" s="213"/>
      <c r="G36" s="921">
        <f t="shared" si="26"/>
        <v>0</v>
      </c>
      <c r="H36" s="43">
        <f t="shared" si="1"/>
        <v>0</v>
      </c>
      <c r="I36" s="922" t="str">
        <f t="shared" si="2"/>
        <v>0</v>
      </c>
      <c r="J36" s="191"/>
      <c r="K36" s="223"/>
      <c r="L36" s="223"/>
      <c r="M36" s="189"/>
      <c r="N36" s="189"/>
      <c r="O36" s="189"/>
      <c r="P36" s="189"/>
      <c r="Q36" s="189"/>
      <c r="R36" s="189"/>
      <c r="S36" s="189"/>
      <c r="T36" s="189"/>
      <c r="U36" s="189"/>
      <c r="V36" s="200"/>
      <c r="W36" s="204"/>
      <c r="X36" s="189"/>
      <c r="Y36" s="212"/>
      <c r="Z36" s="189"/>
      <c r="AA36" s="189"/>
      <c r="AB36" s="190"/>
      <c r="AC36" s="196"/>
      <c r="AD36" s="267"/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09"/>
      <c r="B37" s="208"/>
      <c r="C37" s="260"/>
      <c r="D37" s="218"/>
      <c r="E37" s="206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91"/>
      <c r="K37" s="223"/>
      <c r="L37" s="223"/>
      <c r="M37" s="189"/>
      <c r="N37" s="189"/>
      <c r="O37" s="189"/>
      <c r="P37" s="189"/>
      <c r="Q37" s="189"/>
      <c r="R37" s="189"/>
      <c r="S37" s="189"/>
      <c r="T37" s="189"/>
      <c r="U37" s="189"/>
      <c r="V37" s="200"/>
      <c r="W37" s="204"/>
      <c r="X37" s="189"/>
      <c r="Y37" s="212"/>
      <c r="Z37" s="189"/>
      <c r="AA37" s="189"/>
      <c r="AB37" s="190"/>
      <c r="AC37" s="196"/>
      <c r="AD37" s="267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209"/>
      <c r="B38" s="208"/>
      <c r="C38" s="260"/>
      <c r="D38" s="218"/>
      <c r="E38" s="206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91"/>
      <c r="K38" s="223"/>
      <c r="L38" s="223"/>
      <c r="M38" s="189"/>
      <c r="N38" s="189"/>
      <c r="O38" s="189"/>
      <c r="P38" s="189"/>
      <c r="Q38" s="189"/>
      <c r="R38" s="189"/>
      <c r="S38" s="189"/>
      <c r="T38" s="189"/>
      <c r="U38" s="189"/>
      <c r="V38" s="200"/>
      <c r="W38" s="204"/>
      <c r="X38" s="189"/>
      <c r="Y38" s="212"/>
      <c r="Z38" s="189"/>
      <c r="AA38" s="189"/>
      <c r="AB38" s="190"/>
      <c r="AC38" s="196"/>
      <c r="AD38" s="267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209"/>
      <c r="B39" s="208"/>
      <c r="C39" s="260"/>
      <c r="D39" s="218"/>
      <c r="E39" s="198"/>
      <c r="F39" s="213"/>
      <c r="G39" s="921">
        <f t="shared" si="26"/>
        <v>0</v>
      </c>
      <c r="H39" s="43">
        <f t="shared" si="1"/>
        <v>0</v>
      </c>
      <c r="I39" s="922" t="str">
        <f t="shared" si="2"/>
        <v>0</v>
      </c>
      <c r="J39" s="191"/>
      <c r="K39" s="223"/>
      <c r="L39" s="223"/>
      <c r="M39" s="189"/>
      <c r="N39" s="189"/>
      <c r="O39" s="189"/>
      <c r="P39" s="189"/>
      <c r="Q39" s="189"/>
      <c r="R39" s="189"/>
      <c r="S39" s="189"/>
      <c r="T39" s="189"/>
      <c r="U39" s="189"/>
      <c r="V39" s="200"/>
      <c r="W39" s="204"/>
      <c r="X39" s="189"/>
      <c r="Y39" s="212"/>
      <c r="Z39" s="189"/>
      <c r="AA39" s="189"/>
      <c r="AB39" s="190"/>
      <c r="AC39" s="196"/>
      <c r="AD39" s="267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09"/>
      <c r="B40" s="20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91"/>
      <c r="K40" s="223"/>
      <c r="L40" s="223"/>
      <c r="M40" s="189"/>
      <c r="N40" s="189"/>
      <c r="O40" s="189"/>
      <c r="P40" s="189"/>
      <c r="Q40" s="189"/>
      <c r="R40" s="189"/>
      <c r="S40" s="189"/>
      <c r="T40" s="189"/>
      <c r="U40" s="189"/>
      <c r="V40" s="200"/>
      <c r="W40" s="204"/>
      <c r="X40" s="189"/>
      <c r="Y40" s="212"/>
      <c r="Z40" s="189"/>
      <c r="AA40" s="189"/>
      <c r="AB40" s="190"/>
      <c r="AC40" s="196"/>
      <c r="AD40" s="267"/>
      <c r="AE40" s="1"/>
      <c r="AG40" s="789" t="s">
        <v>543</v>
      </c>
      <c r="AH40" s="749">
        <f t="shared" si="3"/>
        <v>102</v>
      </c>
      <c r="AI40" s="749">
        <f t="shared" si="4"/>
        <v>1</v>
      </c>
      <c r="AJ40" s="382">
        <f t="shared" si="5"/>
        <v>0.98039215686274506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09"/>
      <c r="B41" s="20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91"/>
      <c r="K41" s="223"/>
      <c r="L41" s="223"/>
      <c r="M41" s="189"/>
      <c r="N41" s="189"/>
      <c r="O41" s="189"/>
      <c r="P41" s="189"/>
      <c r="Q41" s="189"/>
      <c r="R41" s="189"/>
      <c r="S41" s="189"/>
      <c r="T41" s="189"/>
      <c r="U41" s="189"/>
      <c r="V41" s="200"/>
      <c r="W41" s="204"/>
      <c r="X41" s="189"/>
      <c r="Y41" s="212"/>
      <c r="Z41" s="189"/>
      <c r="AA41" s="189"/>
      <c r="AB41" s="190"/>
      <c r="AC41" s="196"/>
      <c r="AD41" s="267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09"/>
      <c r="B42" s="208"/>
      <c r="C42" s="260"/>
      <c r="D42" s="218"/>
      <c r="E42" s="198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91"/>
      <c r="K42" s="223"/>
      <c r="L42" s="223"/>
      <c r="M42" s="189"/>
      <c r="N42" s="189"/>
      <c r="O42" s="189"/>
      <c r="P42" s="189"/>
      <c r="Q42" s="189"/>
      <c r="R42" s="189"/>
      <c r="S42" s="189"/>
      <c r="T42" s="189"/>
      <c r="U42" s="189"/>
      <c r="V42" s="200"/>
      <c r="W42" s="204"/>
      <c r="X42" s="189"/>
      <c r="Y42" s="212"/>
      <c r="Z42" s="189"/>
      <c r="AA42" s="189"/>
      <c r="AB42" s="190"/>
      <c r="AC42" s="196"/>
      <c r="AD42" s="267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09"/>
      <c r="B43" s="208"/>
      <c r="C43" s="260"/>
      <c r="D43" s="218"/>
      <c r="E43" s="198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91"/>
      <c r="K43" s="223"/>
      <c r="L43" s="223"/>
      <c r="M43" s="189"/>
      <c r="N43" s="189"/>
      <c r="O43" s="189"/>
      <c r="P43" s="189"/>
      <c r="Q43" s="189"/>
      <c r="R43" s="189"/>
      <c r="S43" s="189"/>
      <c r="T43" s="189"/>
      <c r="U43" s="189"/>
      <c r="V43" s="200"/>
      <c r="W43" s="204"/>
      <c r="X43" s="189"/>
      <c r="Y43" s="212"/>
      <c r="Z43" s="189"/>
      <c r="AA43" s="189"/>
      <c r="AB43" s="190"/>
      <c r="AC43" s="196"/>
      <c r="AD43" s="267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09"/>
      <c r="B44" s="20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91"/>
      <c r="K44" s="223"/>
      <c r="L44" s="223"/>
      <c r="M44" s="189"/>
      <c r="N44" s="189"/>
      <c r="O44" s="189"/>
      <c r="P44" s="189"/>
      <c r="Q44" s="189"/>
      <c r="R44" s="189"/>
      <c r="S44" s="189"/>
      <c r="T44" s="189"/>
      <c r="U44" s="189"/>
      <c r="V44" s="200"/>
      <c r="W44" s="204"/>
      <c r="X44" s="189"/>
      <c r="Y44" s="212"/>
      <c r="Z44" s="189"/>
      <c r="AA44" s="189"/>
      <c r="AB44" s="190"/>
      <c r="AC44" s="196"/>
      <c r="AD44" s="267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09"/>
      <c r="B45" s="20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91"/>
      <c r="K45" s="223"/>
      <c r="L45" s="223"/>
      <c r="M45" s="189"/>
      <c r="N45" s="189"/>
      <c r="O45" s="189"/>
      <c r="P45" s="189"/>
      <c r="Q45" s="189"/>
      <c r="R45" s="189"/>
      <c r="S45" s="189"/>
      <c r="T45" s="189"/>
      <c r="U45" s="189"/>
      <c r="V45" s="200"/>
      <c r="W45" s="204"/>
      <c r="X45" s="189"/>
      <c r="Y45" s="212"/>
      <c r="Z45" s="189"/>
      <c r="AA45" s="189"/>
      <c r="AB45" s="190"/>
      <c r="AC45" s="196"/>
      <c r="AD45" s="267"/>
      <c r="AE45" s="1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2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2</v>
      </c>
    </row>
    <row r="46" spans="1:58" s="9" customFormat="1" ht="15.95" customHeight="1">
      <c r="A46" s="209"/>
      <c r="B46" s="20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91"/>
      <c r="K46" s="223"/>
      <c r="L46" s="223"/>
      <c r="M46" s="189"/>
      <c r="N46" s="189"/>
      <c r="O46" s="189"/>
      <c r="P46" s="189"/>
      <c r="Q46" s="189"/>
      <c r="R46" s="189"/>
      <c r="S46" s="189"/>
      <c r="T46" s="189"/>
      <c r="U46" s="189"/>
      <c r="V46" s="200"/>
      <c r="W46" s="204"/>
      <c r="X46" s="189"/>
      <c r="Y46" s="212"/>
      <c r="Z46" s="189"/>
      <c r="AA46" s="189"/>
      <c r="AB46" s="190"/>
      <c r="AC46" s="196"/>
      <c r="AD46" s="267"/>
      <c r="AE46" s="1"/>
      <c r="AG46" s="407" t="s">
        <v>279</v>
      </c>
      <c r="AH46" s="749">
        <f t="shared" si="3"/>
        <v>0</v>
      </c>
      <c r="AI46" s="749">
        <f t="shared" si="4"/>
        <v>0</v>
      </c>
      <c r="AJ46" s="382" t="str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09"/>
      <c r="B47" s="20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91"/>
      <c r="K47" s="223"/>
      <c r="L47" s="223"/>
      <c r="M47" s="189"/>
      <c r="N47" s="189"/>
      <c r="O47" s="189"/>
      <c r="P47" s="189"/>
      <c r="Q47" s="189"/>
      <c r="R47" s="189"/>
      <c r="S47" s="189"/>
      <c r="T47" s="189"/>
      <c r="U47" s="189"/>
      <c r="V47" s="200"/>
      <c r="W47" s="204"/>
      <c r="X47" s="189"/>
      <c r="Y47" s="212"/>
      <c r="Z47" s="189"/>
      <c r="AA47" s="189"/>
      <c r="AB47" s="190"/>
      <c r="AC47" s="196"/>
      <c r="AD47" s="267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20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91"/>
      <c r="K48" s="223"/>
      <c r="L48" s="223"/>
      <c r="M48" s="189"/>
      <c r="N48" s="189"/>
      <c r="O48" s="189"/>
      <c r="P48" s="189"/>
      <c r="Q48" s="189"/>
      <c r="R48" s="189"/>
      <c r="S48" s="189"/>
      <c r="T48" s="189"/>
      <c r="U48" s="189"/>
      <c r="V48" s="200"/>
      <c r="W48" s="204"/>
      <c r="X48" s="189"/>
      <c r="Y48" s="212"/>
      <c r="Z48" s="189"/>
      <c r="AA48" s="189"/>
      <c r="AB48" s="190"/>
      <c r="AC48" s="196"/>
      <c r="AD48" s="267"/>
      <c r="AE48" s="1"/>
      <c r="AG48" s="407" t="s">
        <v>855</v>
      </c>
      <c r="AH48" s="749">
        <f t="shared" si="3"/>
        <v>10</v>
      </c>
      <c r="AI48" s="749">
        <f t="shared" si="4"/>
        <v>0</v>
      </c>
      <c r="AJ48" s="382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20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91"/>
      <c r="K49" s="223"/>
      <c r="L49" s="223"/>
      <c r="M49" s="189"/>
      <c r="N49" s="189"/>
      <c r="O49" s="189"/>
      <c r="P49" s="189"/>
      <c r="Q49" s="189"/>
      <c r="R49" s="189"/>
      <c r="S49" s="189"/>
      <c r="T49" s="189"/>
      <c r="U49" s="189"/>
      <c r="V49" s="200"/>
      <c r="W49" s="204"/>
      <c r="X49" s="189"/>
      <c r="Y49" s="212"/>
      <c r="Z49" s="189"/>
      <c r="AA49" s="189"/>
      <c r="AB49" s="190"/>
      <c r="AC49" s="196"/>
      <c r="AD49" s="267"/>
      <c r="AE49" s="1"/>
      <c r="AG49" s="407" t="s">
        <v>281</v>
      </c>
      <c r="AH49" s="749">
        <f t="shared" si="3"/>
        <v>31</v>
      </c>
      <c r="AI49" s="749">
        <f t="shared" si="4"/>
        <v>1</v>
      </c>
      <c r="AJ49" s="382">
        <f t="shared" si="5"/>
        <v>3.225806451612903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20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91"/>
      <c r="K50" s="223"/>
      <c r="L50" s="223"/>
      <c r="M50" s="189"/>
      <c r="N50" s="189"/>
      <c r="O50" s="189"/>
      <c r="P50" s="189"/>
      <c r="Q50" s="189"/>
      <c r="R50" s="189"/>
      <c r="S50" s="189"/>
      <c r="T50" s="189"/>
      <c r="U50" s="189"/>
      <c r="V50" s="200"/>
      <c r="W50" s="204"/>
      <c r="X50" s="189"/>
      <c r="Y50" s="212"/>
      <c r="Z50" s="189"/>
      <c r="AA50" s="189"/>
      <c r="AB50" s="190"/>
      <c r="AC50" s="196"/>
      <c r="AD50" s="267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20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91"/>
      <c r="K51" s="223"/>
      <c r="L51" s="223"/>
      <c r="M51" s="189"/>
      <c r="N51" s="189"/>
      <c r="O51" s="189"/>
      <c r="P51" s="189"/>
      <c r="Q51" s="189"/>
      <c r="R51" s="189"/>
      <c r="S51" s="189"/>
      <c r="T51" s="189"/>
      <c r="U51" s="189"/>
      <c r="V51" s="200"/>
      <c r="W51" s="204"/>
      <c r="X51" s="189"/>
      <c r="Y51" s="212"/>
      <c r="Z51" s="189"/>
      <c r="AA51" s="189"/>
      <c r="AB51" s="190"/>
      <c r="AC51" s="196"/>
      <c r="AD51" s="267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20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91"/>
      <c r="K52" s="223"/>
      <c r="L52" s="223"/>
      <c r="M52" s="189"/>
      <c r="N52" s="189"/>
      <c r="O52" s="189"/>
      <c r="P52" s="189"/>
      <c r="Q52" s="189"/>
      <c r="R52" s="189"/>
      <c r="S52" s="189"/>
      <c r="T52" s="189"/>
      <c r="U52" s="189"/>
      <c r="V52" s="200"/>
      <c r="W52" s="204"/>
      <c r="X52" s="189"/>
      <c r="Y52" s="212"/>
      <c r="Z52" s="189"/>
      <c r="AA52" s="189"/>
      <c r="AB52" s="190"/>
      <c r="AC52" s="196"/>
      <c r="AD52" s="267"/>
      <c r="AE52" s="1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20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91"/>
      <c r="K53" s="223"/>
      <c r="L53" s="223"/>
      <c r="M53" s="189"/>
      <c r="N53" s="189"/>
      <c r="O53" s="189"/>
      <c r="P53" s="189"/>
      <c r="Q53" s="189"/>
      <c r="R53" s="189"/>
      <c r="S53" s="189"/>
      <c r="T53" s="189"/>
      <c r="U53" s="189"/>
      <c r="V53" s="200"/>
      <c r="W53" s="204"/>
      <c r="X53" s="189"/>
      <c r="Y53" s="212"/>
      <c r="Z53" s="189"/>
      <c r="AA53" s="189"/>
      <c r="AB53" s="190"/>
      <c r="AC53" s="196"/>
      <c r="AD53" s="267"/>
      <c r="AE53" s="1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20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91"/>
      <c r="K54" s="223"/>
      <c r="L54" s="223"/>
      <c r="M54" s="189"/>
      <c r="N54" s="189"/>
      <c r="O54" s="189"/>
      <c r="P54" s="189"/>
      <c r="Q54" s="189"/>
      <c r="R54" s="189"/>
      <c r="S54" s="189"/>
      <c r="T54" s="189"/>
      <c r="U54" s="189"/>
      <c r="V54" s="200"/>
      <c r="W54" s="204"/>
      <c r="X54" s="189"/>
      <c r="Y54" s="212"/>
      <c r="Z54" s="189"/>
      <c r="AA54" s="189"/>
      <c r="AB54" s="190"/>
      <c r="AC54" s="196"/>
      <c r="AD54" s="267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20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91"/>
      <c r="K55" s="223"/>
      <c r="L55" s="223"/>
      <c r="M55" s="189"/>
      <c r="N55" s="189"/>
      <c r="O55" s="189"/>
      <c r="P55" s="189"/>
      <c r="Q55" s="189"/>
      <c r="R55" s="189"/>
      <c r="S55" s="189"/>
      <c r="T55" s="189"/>
      <c r="U55" s="189"/>
      <c r="V55" s="200"/>
      <c r="W55" s="204"/>
      <c r="X55" s="189"/>
      <c r="Y55" s="212"/>
      <c r="Z55" s="189"/>
      <c r="AA55" s="189"/>
      <c r="AB55" s="190"/>
      <c r="AC55" s="196"/>
      <c r="AD55" s="267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20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91"/>
      <c r="K56" s="223"/>
      <c r="L56" s="223"/>
      <c r="M56" s="189"/>
      <c r="N56" s="189"/>
      <c r="O56" s="189"/>
      <c r="P56" s="189"/>
      <c r="Q56" s="189"/>
      <c r="R56" s="189"/>
      <c r="S56" s="189"/>
      <c r="T56" s="189"/>
      <c r="U56" s="189"/>
      <c r="V56" s="200"/>
      <c r="W56" s="204"/>
      <c r="X56" s="189"/>
      <c r="Y56" s="212"/>
      <c r="Z56" s="189"/>
      <c r="AA56" s="189"/>
      <c r="AB56" s="190"/>
      <c r="AC56" s="196"/>
      <c r="AD56" s="267"/>
      <c r="AE56" s="1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20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91"/>
      <c r="K57" s="223"/>
      <c r="L57" s="223"/>
      <c r="M57" s="189"/>
      <c r="N57" s="189"/>
      <c r="O57" s="189"/>
      <c r="P57" s="189"/>
      <c r="Q57" s="189"/>
      <c r="R57" s="189"/>
      <c r="S57" s="189"/>
      <c r="T57" s="189"/>
      <c r="U57" s="189"/>
      <c r="V57" s="200"/>
      <c r="W57" s="204"/>
      <c r="X57" s="189"/>
      <c r="Y57" s="212"/>
      <c r="Z57" s="189"/>
      <c r="AA57" s="189"/>
      <c r="AB57" s="190"/>
      <c r="AC57" s="196"/>
      <c r="AD57" s="267"/>
      <c r="AE57" s="1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20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91"/>
      <c r="K58" s="223"/>
      <c r="L58" s="223"/>
      <c r="M58" s="189"/>
      <c r="N58" s="189"/>
      <c r="O58" s="189"/>
      <c r="P58" s="189"/>
      <c r="Q58" s="189"/>
      <c r="R58" s="189"/>
      <c r="S58" s="189"/>
      <c r="T58" s="189"/>
      <c r="U58" s="189"/>
      <c r="V58" s="200"/>
      <c r="W58" s="204"/>
      <c r="X58" s="189"/>
      <c r="Y58" s="212"/>
      <c r="Z58" s="189"/>
      <c r="AA58" s="189"/>
      <c r="AB58" s="190"/>
      <c r="AC58" s="196"/>
      <c r="AD58" s="267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20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91"/>
      <c r="K59" s="223"/>
      <c r="L59" s="223"/>
      <c r="M59" s="189"/>
      <c r="N59" s="189"/>
      <c r="O59" s="189"/>
      <c r="P59" s="189"/>
      <c r="Q59" s="189"/>
      <c r="R59" s="189"/>
      <c r="S59" s="189"/>
      <c r="T59" s="189"/>
      <c r="U59" s="189"/>
      <c r="V59" s="200"/>
      <c r="W59" s="204"/>
      <c r="X59" s="189"/>
      <c r="Y59" s="212"/>
      <c r="Z59" s="189"/>
      <c r="AA59" s="189"/>
      <c r="AB59" s="190"/>
      <c r="AC59" s="196"/>
      <c r="AD59" s="267"/>
      <c r="AE59" s="1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20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91"/>
      <c r="K60" s="223"/>
      <c r="L60" s="223"/>
      <c r="M60" s="189"/>
      <c r="N60" s="189"/>
      <c r="O60" s="189"/>
      <c r="P60" s="189"/>
      <c r="Q60" s="189"/>
      <c r="R60" s="189"/>
      <c r="S60" s="189"/>
      <c r="T60" s="189"/>
      <c r="U60" s="189"/>
      <c r="V60" s="200"/>
      <c r="W60" s="204"/>
      <c r="X60" s="189"/>
      <c r="Y60" s="212"/>
      <c r="Z60" s="189"/>
      <c r="AA60" s="189"/>
      <c r="AB60" s="190"/>
      <c r="AC60" s="196"/>
      <c r="AD60" s="267"/>
      <c r="AE60" s="1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20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91"/>
      <c r="K61" s="223"/>
      <c r="L61" s="223"/>
      <c r="M61" s="189"/>
      <c r="N61" s="189"/>
      <c r="O61" s="189"/>
      <c r="P61" s="189"/>
      <c r="Q61" s="189"/>
      <c r="R61" s="189"/>
      <c r="S61" s="189"/>
      <c r="T61" s="189"/>
      <c r="U61" s="189"/>
      <c r="V61" s="200"/>
      <c r="W61" s="204"/>
      <c r="X61" s="189"/>
      <c r="Y61" s="212"/>
      <c r="Z61" s="189"/>
      <c r="AA61" s="189"/>
      <c r="AB61" s="190"/>
      <c r="AC61" s="196"/>
      <c r="AD61" s="267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20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91"/>
      <c r="K62" s="223"/>
      <c r="L62" s="223"/>
      <c r="M62" s="189"/>
      <c r="N62" s="189"/>
      <c r="O62" s="189"/>
      <c r="P62" s="189"/>
      <c r="Q62" s="189"/>
      <c r="R62" s="189"/>
      <c r="S62" s="189"/>
      <c r="T62" s="189"/>
      <c r="U62" s="189"/>
      <c r="V62" s="200"/>
      <c r="W62" s="204"/>
      <c r="X62" s="189"/>
      <c r="Y62" s="212"/>
      <c r="Z62" s="189"/>
      <c r="AA62" s="189"/>
      <c r="AB62" s="190"/>
      <c r="AC62" s="196"/>
      <c r="AD62" s="267"/>
      <c r="AE62" s="1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20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91"/>
      <c r="K63" s="223"/>
      <c r="L63" s="223"/>
      <c r="M63" s="189"/>
      <c r="N63" s="189"/>
      <c r="O63" s="189"/>
      <c r="P63" s="189"/>
      <c r="Q63" s="189"/>
      <c r="R63" s="189"/>
      <c r="S63" s="189"/>
      <c r="T63" s="189"/>
      <c r="U63" s="189"/>
      <c r="V63" s="200"/>
      <c r="W63" s="204"/>
      <c r="X63" s="189"/>
      <c r="Y63" s="212"/>
      <c r="Z63" s="189"/>
      <c r="AA63" s="189"/>
      <c r="AB63" s="190"/>
      <c r="AC63" s="196"/>
      <c r="AD63" s="267"/>
      <c r="AE63" s="1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20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91"/>
      <c r="K64" s="223"/>
      <c r="L64" s="223"/>
      <c r="M64" s="189"/>
      <c r="N64" s="189"/>
      <c r="O64" s="189"/>
      <c r="P64" s="189"/>
      <c r="Q64" s="189"/>
      <c r="R64" s="189"/>
      <c r="S64" s="189"/>
      <c r="T64" s="189"/>
      <c r="U64" s="189"/>
      <c r="V64" s="200"/>
      <c r="W64" s="204"/>
      <c r="X64" s="189"/>
      <c r="Y64" s="212"/>
      <c r="Z64" s="189"/>
      <c r="AA64" s="189"/>
      <c r="AB64" s="190"/>
      <c r="AC64" s="196"/>
      <c r="AD64" s="267"/>
      <c r="AE64" s="1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20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91"/>
      <c r="K65" s="223"/>
      <c r="L65" s="223"/>
      <c r="M65" s="189"/>
      <c r="N65" s="189"/>
      <c r="O65" s="189"/>
      <c r="P65" s="189"/>
      <c r="Q65" s="189"/>
      <c r="R65" s="189"/>
      <c r="S65" s="189"/>
      <c r="T65" s="189"/>
      <c r="U65" s="189"/>
      <c r="V65" s="200"/>
      <c r="W65" s="204"/>
      <c r="X65" s="189"/>
      <c r="Y65" s="212"/>
      <c r="Z65" s="189"/>
      <c r="AA65" s="189"/>
      <c r="AB65" s="190"/>
      <c r="AC65" s="196"/>
      <c r="AD65" s="267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20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91"/>
      <c r="K66" s="223"/>
      <c r="L66" s="223"/>
      <c r="M66" s="189"/>
      <c r="N66" s="189"/>
      <c r="O66" s="189"/>
      <c r="P66" s="189"/>
      <c r="Q66" s="189"/>
      <c r="R66" s="189"/>
      <c r="S66" s="189"/>
      <c r="T66" s="189"/>
      <c r="U66" s="189"/>
      <c r="V66" s="200"/>
      <c r="W66" s="204"/>
      <c r="X66" s="189"/>
      <c r="Y66" s="212"/>
      <c r="Z66" s="189"/>
      <c r="AA66" s="189"/>
      <c r="AB66" s="190"/>
      <c r="AC66" s="196"/>
      <c r="AD66" s="267"/>
      <c r="AE66" s="1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20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91"/>
      <c r="K67" s="223"/>
      <c r="L67" s="223"/>
      <c r="M67" s="189"/>
      <c r="N67" s="189"/>
      <c r="O67" s="189"/>
      <c r="P67" s="189"/>
      <c r="Q67" s="189"/>
      <c r="R67" s="189"/>
      <c r="S67" s="189"/>
      <c r="T67" s="189"/>
      <c r="U67" s="189"/>
      <c r="V67" s="200"/>
      <c r="W67" s="204"/>
      <c r="X67" s="189"/>
      <c r="Y67" s="212"/>
      <c r="Z67" s="189"/>
      <c r="AA67" s="189"/>
      <c r="AB67" s="190"/>
      <c r="AC67" s="196"/>
      <c r="AD67" s="267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20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91"/>
      <c r="K68" s="223"/>
      <c r="L68" s="223"/>
      <c r="M68" s="189"/>
      <c r="N68" s="189"/>
      <c r="O68" s="189"/>
      <c r="P68" s="189"/>
      <c r="Q68" s="189"/>
      <c r="R68" s="189"/>
      <c r="S68" s="189"/>
      <c r="T68" s="189"/>
      <c r="U68" s="189"/>
      <c r="V68" s="200"/>
      <c r="W68" s="204"/>
      <c r="X68" s="189"/>
      <c r="Y68" s="212"/>
      <c r="Z68" s="189"/>
      <c r="AA68" s="189"/>
      <c r="AB68" s="190"/>
      <c r="AC68" s="196"/>
      <c r="AD68" s="267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20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91"/>
      <c r="K69" s="223"/>
      <c r="L69" s="223"/>
      <c r="M69" s="189"/>
      <c r="N69" s="189"/>
      <c r="O69" s="189"/>
      <c r="P69" s="189"/>
      <c r="Q69" s="189"/>
      <c r="R69" s="189"/>
      <c r="S69" s="189"/>
      <c r="T69" s="189"/>
      <c r="U69" s="189"/>
      <c r="V69" s="200"/>
      <c r="W69" s="204"/>
      <c r="X69" s="189"/>
      <c r="Y69" s="212"/>
      <c r="Z69" s="189"/>
      <c r="AA69" s="189"/>
      <c r="AB69" s="190"/>
      <c r="AC69" s="196"/>
      <c r="AD69" s="267"/>
      <c r="AE69" s="1"/>
      <c r="AG69" s="791" t="s">
        <v>300</v>
      </c>
      <c r="AH69" s="749">
        <f t="shared" si="3"/>
        <v>10</v>
      </c>
      <c r="AI69" s="749">
        <f t="shared" si="4"/>
        <v>0</v>
      </c>
      <c r="AJ69" s="382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20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191"/>
      <c r="K70" s="223"/>
      <c r="L70" s="223"/>
      <c r="M70" s="189"/>
      <c r="N70" s="189"/>
      <c r="O70" s="189"/>
      <c r="P70" s="189"/>
      <c r="Q70" s="189"/>
      <c r="R70" s="189"/>
      <c r="S70" s="189"/>
      <c r="T70" s="189"/>
      <c r="U70" s="189"/>
      <c r="V70" s="200"/>
      <c r="W70" s="204"/>
      <c r="X70" s="189"/>
      <c r="Y70" s="212"/>
      <c r="Z70" s="189"/>
      <c r="AA70" s="189"/>
      <c r="AB70" s="190"/>
      <c r="AC70" s="196"/>
      <c r="AD70" s="267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91"/>
      <c r="K71" s="223"/>
      <c r="L71" s="223"/>
      <c r="M71" s="189"/>
      <c r="N71" s="189"/>
      <c r="O71" s="189"/>
      <c r="P71" s="189"/>
      <c r="Q71" s="189"/>
      <c r="R71" s="189"/>
      <c r="S71" s="189"/>
      <c r="T71" s="189"/>
      <c r="U71" s="189"/>
      <c r="V71" s="200"/>
      <c r="W71" s="204"/>
      <c r="X71" s="189"/>
      <c r="Y71" s="212"/>
      <c r="Z71" s="189"/>
      <c r="AA71" s="189"/>
      <c r="AB71" s="190"/>
      <c r="AC71" s="196"/>
      <c r="AD71" s="267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11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26"/>
      <c r="AD72" s="267"/>
      <c r="AE72" s="1"/>
      <c r="AG72" s="791" t="s">
        <v>303</v>
      </c>
      <c r="AH72" s="749">
        <f t="shared" si="3"/>
        <v>20</v>
      </c>
      <c r="AI72" s="749">
        <f t="shared" si="4"/>
        <v>0</v>
      </c>
      <c r="AJ72" s="382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11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26"/>
      <c r="AD73" s="267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11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26"/>
      <c r="AD74" s="267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11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26"/>
      <c r="AD75" s="267"/>
      <c r="AE75" s="1"/>
      <c r="AG75" s="791" t="s">
        <v>1023</v>
      </c>
      <c r="AH75" s="87">
        <f t="shared" si="3"/>
        <v>30</v>
      </c>
      <c r="AI75" s="87">
        <f t="shared" si="4"/>
        <v>1</v>
      </c>
      <c r="AJ75" s="331">
        <f t="shared" si="5"/>
        <v>3.3333333333333335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11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26"/>
      <c r="AD76" s="267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11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67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11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67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11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67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11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67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11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67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11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67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11"/>
      <c r="B83" s="198"/>
      <c r="C83" s="260"/>
      <c r="D83" s="218"/>
      <c r="E83" s="11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26"/>
      <c r="AD83" s="267"/>
      <c r="AE83" s="1"/>
      <c r="AG83" s="407" t="s">
        <v>230</v>
      </c>
      <c r="AH83" s="749">
        <f t="shared" si="3"/>
        <v>2</v>
      </c>
      <c r="AI83" s="749">
        <f t="shared" si="4"/>
        <v>0</v>
      </c>
      <c r="AJ83" s="382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31"/>
      <c r="B84" s="125"/>
      <c r="C84" s="261"/>
      <c r="D84" s="97"/>
      <c r="E84" s="32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26"/>
      <c r="AD84" s="267"/>
      <c r="AE84" s="1"/>
      <c r="AG84" s="407" t="s">
        <v>231</v>
      </c>
      <c r="AH84" s="749">
        <f t="shared" si="3"/>
        <v>50</v>
      </c>
      <c r="AI84" s="749">
        <f t="shared" si="4"/>
        <v>2</v>
      </c>
      <c r="AJ84" s="382">
        <f t="shared" si="5"/>
        <v>4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12</v>
      </c>
      <c r="H85" s="51">
        <f>SUM(H7:H84)</f>
        <v>821</v>
      </c>
      <c r="I85" s="405">
        <f>IFERROR((G85*100/H85),"0")</f>
        <v>1.4616321559074299</v>
      </c>
      <c r="J85" s="51">
        <f>SUM(J7:J84)</f>
        <v>5</v>
      </c>
      <c r="K85" s="51">
        <f t="shared" ref="K85:AB85" si="50">SUM(K7:K84)</f>
        <v>0</v>
      </c>
      <c r="L85" s="51">
        <f t="shared" si="50"/>
        <v>0</v>
      </c>
      <c r="M85" s="51">
        <f t="shared" si="50"/>
        <v>0</v>
      </c>
      <c r="N85" s="51">
        <f t="shared" si="50"/>
        <v>0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0</v>
      </c>
      <c r="S85" s="51">
        <f t="shared" si="50"/>
        <v>0</v>
      </c>
      <c r="T85" s="51">
        <f t="shared" si="50"/>
        <v>2</v>
      </c>
      <c r="U85" s="51">
        <f t="shared" si="50"/>
        <v>0</v>
      </c>
      <c r="V85" s="51">
        <f t="shared" si="50"/>
        <v>0</v>
      </c>
      <c r="W85" s="51">
        <f t="shared" si="50"/>
        <v>2</v>
      </c>
      <c r="X85" s="51">
        <f t="shared" si="50"/>
        <v>0</v>
      </c>
      <c r="Y85" s="51">
        <f t="shared" si="50"/>
        <v>1</v>
      </c>
      <c r="Z85" s="51">
        <f t="shared" si="50"/>
        <v>0</v>
      </c>
      <c r="AA85" s="51">
        <f t="shared" si="50"/>
        <v>1</v>
      </c>
      <c r="AB85" s="51">
        <f t="shared" si="50"/>
        <v>1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3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89" s="1255"/>
      <c r="B89" s="1255"/>
      <c r="C89" s="1255"/>
      <c r="D89" s="1255"/>
      <c r="E89" s="1255"/>
      <c r="F89" s="1255"/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90" s="1256"/>
      <c r="B90" s="1256"/>
      <c r="C90" s="1256"/>
      <c r="D90" s="1256"/>
      <c r="E90" s="1256"/>
      <c r="F90" s="1256"/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 t="shared" ref="K92:AB92" si="51">K6</f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5</v>
      </c>
      <c r="K93" s="234">
        <f t="shared" ref="K93:AB93" si="52">K85</f>
        <v>0</v>
      </c>
      <c r="L93" s="234">
        <f t="shared" si="52"/>
        <v>0</v>
      </c>
      <c r="M93" s="234">
        <f t="shared" si="52"/>
        <v>0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0</v>
      </c>
      <c r="T93" s="234">
        <f t="shared" si="52"/>
        <v>2</v>
      </c>
      <c r="U93" s="234">
        <f t="shared" si="52"/>
        <v>0</v>
      </c>
      <c r="V93" s="234">
        <f t="shared" si="52"/>
        <v>0</v>
      </c>
      <c r="W93" s="234">
        <f t="shared" si="52"/>
        <v>2</v>
      </c>
      <c r="X93" s="234">
        <f t="shared" si="52"/>
        <v>0</v>
      </c>
      <c r="Y93" s="234">
        <f t="shared" si="52"/>
        <v>1</v>
      </c>
      <c r="Z93" s="234">
        <f t="shared" si="52"/>
        <v>0</v>
      </c>
      <c r="AA93" s="234">
        <f t="shared" si="52"/>
        <v>1</v>
      </c>
      <c r="AB93" s="122">
        <f t="shared" si="52"/>
        <v>1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5</v>
      </c>
      <c r="K97" s="86">
        <f t="shared" si="53"/>
        <v>0</v>
      </c>
      <c r="L97" s="86">
        <f t="shared" si="53"/>
        <v>0</v>
      </c>
      <c r="M97" s="86">
        <f t="shared" si="53"/>
        <v>0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0</v>
      </c>
      <c r="T97" s="86">
        <f t="shared" si="53"/>
        <v>2</v>
      </c>
      <c r="U97" s="86">
        <f t="shared" si="53"/>
        <v>0</v>
      </c>
      <c r="V97" s="86">
        <f t="shared" si="53"/>
        <v>0</v>
      </c>
      <c r="W97" s="86">
        <f t="shared" si="53"/>
        <v>2</v>
      </c>
      <c r="X97" s="86">
        <f t="shared" si="53"/>
        <v>0</v>
      </c>
      <c r="Y97" s="86">
        <f t="shared" si="53"/>
        <v>1</v>
      </c>
      <c r="Z97" s="86">
        <f t="shared" si="53"/>
        <v>0</v>
      </c>
      <c r="AA97" s="86">
        <f t="shared" si="53"/>
        <v>1</v>
      </c>
      <c r="AB97" s="86">
        <f t="shared" si="53"/>
        <v>1</v>
      </c>
      <c r="AC97" s="121">
        <f>SUM(J97:AB97)</f>
        <v>12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1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1</v>
      </c>
    </row>
    <row r="98" spans="1:58">
      <c r="J98" s="255">
        <f>J97*100/AC97</f>
        <v>41.666666666666664</v>
      </c>
      <c r="K98" s="256">
        <f>K97*100/AC97</f>
        <v>0</v>
      </c>
      <c r="L98" s="256">
        <f>L97*100/AC97</f>
        <v>0</v>
      </c>
      <c r="M98" s="256">
        <f>M97*100/AC97</f>
        <v>0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16.666666666666668</v>
      </c>
      <c r="U98" s="256">
        <f>U97*100/AC97</f>
        <v>0</v>
      </c>
      <c r="V98" s="256">
        <f>V97*100/AC97</f>
        <v>0</v>
      </c>
      <c r="W98" s="256">
        <f>W97*100/AC97</f>
        <v>16.666666666666668</v>
      </c>
      <c r="X98" s="256">
        <f>X97*100/AC97</f>
        <v>0</v>
      </c>
      <c r="Y98" s="256">
        <f>Y97*100/AC97</f>
        <v>8.3333333333333339</v>
      </c>
      <c r="Z98" s="256">
        <f>Z97*100/AC97</f>
        <v>0</v>
      </c>
      <c r="AA98" s="256">
        <f>AA97*100/AC97</f>
        <v>8.3333333333333339</v>
      </c>
      <c r="AB98" s="256">
        <f>AB97*100/AC97</f>
        <v>8.3333333333333339</v>
      </c>
      <c r="AC98" s="121">
        <f>SUM(J98:AB98)</f>
        <v>99.999999999999986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41.666666666666664</v>
      </c>
      <c r="K99" s="236">
        <f>J99+K98</f>
        <v>41.666666666666664</v>
      </c>
      <c r="L99" s="236">
        <f>K99+L98</f>
        <v>41.666666666666664</v>
      </c>
      <c r="M99" s="236">
        <f>K99+M98</f>
        <v>41.666666666666664</v>
      </c>
      <c r="N99" s="236">
        <f t="shared" ref="N99:AB99" si="54">M99+N98</f>
        <v>41.666666666666664</v>
      </c>
      <c r="O99" s="236">
        <f t="shared" si="54"/>
        <v>41.666666666666664</v>
      </c>
      <c r="P99" s="236">
        <f t="shared" si="54"/>
        <v>41.666666666666664</v>
      </c>
      <c r="Q99" s="236">
        <f t="shared" si="54"/>
        <v>41.666666666666664</v>
      </c>
      <c r="R99" s="236">
        <f t="shared" si="54"/>
        <v>41.666666666666664</v>
      </c>
      <c r="S99" s="236">
        <f t="shared" si="54"/>
        <v>41.666666666666664</v>
      </c>
      <c r="T99" s="236">
        <f t="shared" si="54"/>
        <v>58.333333333333329</v>
      </c>
      <c r="U99" s="236">
        <f t="shared" si="54"/>
        <v>58.333333333333329</v>
      </c>
      <c r="V99" s="236">
        <f t="shared" si="54"/>
        <v>58.333333333333329</v>
      </c>
      <c r="W99" s="236">
        <f t="shared" si="54"/>
        <v>75</v>
      </c>
      <c r="X99" s="236">
        <f t="shared" si="54"/>
        <v>75</v>
      </c>
      <c r="Y99" s="236">
        <f t="shared" si="54"/>
        <v>83.333333333333329</v>
      </c>
      <c r="Z99" s="236">
        <f t="shared" si="54"/>
        <v>83.333333333333329</v>
      </c>
      <c r="AA99" s="236">
        <f t="shared" si="54"/>
        <v>91.666666666666657</v>
      </c>
      <c r="AB99" s="236">
        <f t="shared" si="54"/>
        <v>99.999999999999986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291</v>
      </c>
      <c r="B101" s="268">
        <f t="shared" ref="B101:B132" si="55">IFERROR(VLOOKUP(A101,$AG$8:$AJ$182,4,0),"")</f>
        <v>6.666666666666667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407" t="s">
        <v>315</v>
      </c>
      <c r="B102" s="268">
        <f t="shared" si="55"/>
        <v>6.25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407" t="s">
        <v>231</v>
      </c>
      <c r="B103" s="268">
        <f t="shared" si="55"/>
        <v>4</v>
      </c>
      <c r="S103" s="903" t="s">
        <v>1114</v>
      </c>
      <c r="T103" s="159">
        <f>SUM(AH8:AH65)-SUM(AI8:AI65)</f>
        <v>641</v>
      </c>
      <c r="U103" s="159">
        <f>SUM(AH66:AH76)-SUM(AI66:AI76)</f>
        <v>59</v>
      </c>
      <c r="V103" s="159">
        <f>SUM(AH77:AH176)-SUM(AI77:AI176)</f>
        <v>109</v>
      </c>
      <c r="W103" s="159">
        <f>SUM(AH177:AH187)-SUM(AI177:AI187)</f>
        <v>0</v>
      </c>
      <c r="X103" s="796">
        <f>SUM(T103:W103)</f>
        <v>809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791" t="s">
        <v>1023</v>
      </c>
      <c r="B104" s="268">
        <f t="shared" si="55"/>
        <v>3.3333333333333335</v>
      </c>
      <c r="S104" s="903" t="s">
        <v>1115</v>
      </c>
      <c r="T104" s="792">
        <f>IFERROR(T103*100/X103,"0")</f>
        <v>79.233621755253395</v>
      </c>
      <c r="U104" s="792">
        <f>IFERROR(U103*100/X103,"0")</f>
        <v>7.2929542645241039</v>
      </c>
      <c r="V104" s="792">
        <f>IFERROR(V103*100/X103,"0")</f>
        <v>13.473423980222497</v>
      </c>
      <c r="W104" s="792">
        <f>IFERROR(W103*100/X103,"0")</f>
        <v>0</v>
      </c>
      <c r="X104" s="796">
        <f>SUM(T104:W104)</f>
        <v>99.999999999999986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407" t="s">
        <v>281</v>
      </c>
      <c r="B105" s="268">
        <f t="shared" si="55"/>
        <v>3.225806451612903</v>
      </c>
      <c r="S105" s="1139" t="s">
        <v>1113</v>
      </c>
      <c r="T105" s="928">
        <f>IFERROR(T104/X104,"0")</f>
        <v>0.79233621755253403</v>
      </c>
      <c r="U105" s="928">
        <f>IFERROR(U104/X104,"0")</f>
        <v>7.2929542645241055E-2</v>
      </c>
      <c r="V105" s="928">
        <f>IFERROR(V104/X104,"0")</f>
        <v>0.13473423980222499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788" t="s">
        <v>214</v>
      </c>
      <c r="B106" s="268">
        <f t="shared" si="55"/>
        <v>0.99009900990099009</v>
      </c>
      <c r="S106" s="1140"/>
      <c r="T106" s="929">
        <f>IFERROR(T102*T105,"0")</f>
        <v>1.980840543881335</v>
      </c>
      <c r="U106" s="929">
        <f>IFERROR(U102*U105,"0")</f>
        <v>0.20420271940667495</v>
      </c>
      <c r="V106" s="929">
        <f>IFERROR(V102*V105,"0")</f>
        <v>0.28294190358467247</v>
      </c>
      <c r="W106" s="929">
        <f>IFERROR(W102*W105,"0")</f>
        <v>0</v>
      </c>
      <c r="X106" s="812">
        <f>SUM(T106:W106)</f>
        <v>2.4679851668726824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9" t="s">
        <v>543</v>
      </c>
      <c r="B107" s="268">
        <f t="shared" si="55"/>
        <v>0.98039215686274506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198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199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200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201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202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203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204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205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206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207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208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209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210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211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1</v>
      </c>
      <c r="BE121" s="749">
        <f t="shared" si="48"/>
        <v>0</v>
      </c>
      <c r="BF121" s="159">
        <f t="shared" si="56"/>
        <v>1</v>
      </c>
    </row>
    <row r="122" spans="1:58">
      <c r="A122" s="788" t="s">
        <v>212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9" t="s">
        <v>294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8" t="s">
        <v>213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215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8" t="s">
        <v>985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9" t="s">
        <v>272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8" t="s">
        <v>216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8" t="s">
        <v>217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9" t="s">
        <v>218</v>
      </c>
      <c r="B130" s="268" t="str">
        <f t="shared" si="55"/>
        <v>0</v>
      </c>
      <c r="C130" s="101"/>
      <c r="D130" s="387"/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9" t="s">
        <v>553</v>
      </c>
      <c r="B131" s="268" t="str">
        <f t="shared" si="55"/>
        <v>0</v>
      </c>
      <c r="C131" s="101"/>
      <c r="D131" s="387"/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219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220</v>
      </c>
      <c r="B133" s="268" t="str">
        <f t="shared" ref="B133:B168" si="60">IFERROR(VLOOKUP(A133,$AG$8:$AJ$182,4,0),"")</f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221</v>
      </c>
      <c r="B134" s="268" t="str">
        <f t="shared" si="60"/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8" t="s">
        <v>222</v>
      </c>
      <c r="B135" s="268" t="str">
        <f t="shared" si="60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223</v>
      </c>
      <c r="B136" s="268" t="str">
        <f t="shared" si="60"/>
        <v>0</v>
      </c>
      <c r="AG136" s="787" t="s">
        <v>290</v>
      </c>
      <c r="AH136" s="749">
        <f t="shared" si="57"/>
        <v>0</v>
      </c>
      <c r="AI136" s="749">
        <f t="shared" si="58"/>
        <v>0</v>
      </c>
      <c r="AJ136" s="382" t="str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789" t="s">
        <v>562</v>
      </c>
      <c r="B137" s="268" t="str">
        <f t="shared" si="60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789" t="s">
        <v>306</v>
      </c>
      <c r="B138" s="268" t="str">
        <f t="shared" si="60"/>
        <v>0</v>
      </c>
      <c r="AG138" s="787" t="s">
        <v>291</v>
      </c>
      <c r="AH138" s="749">
        <f t="shared" si="57"/>
        <v>15</v>
      </c>
      <c r="AI138" s="749">
        <f t="shared" si="58"/>
        <v>1</v>
      </c>
      <c r="AJ138" s="382">
        <f t="shared" si="59"/>
        <v>6.666666666666667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789" t="s">
        <v>318</v>
      </c>
      <c r="B139" s="268" t="str">
        <f t="shared" si="60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789" t="s">
        <v>319</v>
      </c>
      <c r="B140" s="268" t="str">
        <f t="shared" si="60"/>
        <v>0</v>
      </c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789" t="s">
        <v>320</v>
      </c>
      <c r="B141" s="268" t="str">
        <f t="shared" si="60"/>
        <v>0</v>
      </c>
      <c r="AG141" s="787" t="s">
        <v>132</v>
      </c>
      <c r="AH141" s="749">
        <f t="shared" si="57"/>
        <v>15</v>
      </c>
      <c r="AI141" s="749">
        <f t="shared" si="58"/>
        <v>0</v>
      </c>
      <c r="AJ141" s="382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789" t="s">
        <v>321</v>
      </c>
      <c r="B142" s="268" t="str">
        <f t="shared" si="60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1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1</v>
      </c>
    </row>
    <row r="143" spans="1:58">
      <c r="A143" s="407" t="s">
        <v>278</v>
      </c>
      <c r="B143" s="268" t="str">
        <f t="shared" si="60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407" t="s">
        <v>279</v>
      </c>
      <c r="B144" s="268" t="str">
        <f t="shared" si="60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407" t="s">
        <v>280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282</v>
      </c>
      <c r="B146" s="268" t="str">
        <f t="shared" si="60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283</v>
      </c>
      <c r="B147" s="268" t="str">
        <f t="shared" si="60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407" t="s">
        <v>284</v>
      </c>
      <c r="B148" s="268" t="str">
        <f t="shared" si="60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285</v>
      </c>
      <c r="B149" s="268" t="str">
        <f t="shared" si="60"/>
        <v>0</v>
      </c>
      <c r="AG149" s="787" t="s">
        <v>137</v>
      </c>
      <c r="AH149" s="749">
        <f t="shared" si="57"/>
        <v>0</v>
      </c>
      <c r="AI149" s="749">
        <f t="shared" si="58"/>
        <v>0</v>
      </c>
      <c r="AJ149" s="382" t="str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286</v>
      </c>
      <c r="B150" s="268" t="str">
        <f t="shared" si="60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854</v>
      </c>
      <c r="B151" s="268" t="str">
        <f t="shared" si="60"/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287</v>
      </c>
      <c r="B152" s="268" t="str">
        <f t="shared" si="60"/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576</v>
      </c>
      <c r="B153" s="268" t="str">
        <f t="shared" si="60"/>
        <v>0</v>
      </c>
      <c r="AG153" s="787" t="s">
        <v>293</v>
      </c>
      <c r="AH153" s="749">
        <f t="shared" si="57"/>
        <v>5</v>
      </c>
      <c r="AI153" s="749">
        <f t="shared" si="58"/>
        <v>0</v>
      </c>
      <c r="AJ153" s="382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579</v>
      </c>
      <c r="B154" s="268" t="str">
        <f t="shared" si="60"/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1371</v>
      </c>
      <c r="B155" s="268" t="str">
        <f>IFERROR(VLOOKUP(A155,$AG$8:$AJ$187,4,0),"")</f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1369</v>
      </c>
      <c r="B156" s="268" t="str">
        <f>IFERROR(VLOOKUP(A156,$AG$8:$AJ$187,4,0),"")</f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407" t="s">
        <v>1372</v>
      </c>
      <c r="B157" s="268" t="str">
        <f>IFERROR(VLOOKUP(A157,$AG$8:$AJ$187,4,0),"")</f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407" t="s">
        <v>1373</v>
      </c>
      <c r="B158" s="268" t="str">
        <f>IFERROR(VLOOKUP(A158,$AG$8:$AJ$187,4,0),"")</f>
        <v>0</v>
      </c>
      <c r="AG158" s="787" t="s">
        <v>143</v>
      </c>
      <c r="AH158" s="749">
        <f t="shared" si="57"/>
        <v>0</v>
      </c>
      <c r="AI158" s="749">
        <f t="shared" si="58"/>
        <v>0</v>
      </c>
      <c r="AJ158" s="382" t="str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407" t="s">
        <v>584</v>
      </c>
      <c r="B159" s="268" t="str">
        <f t="shared" si="60"/>
        <v>0</v>
      </c>
      <c r="AG159" s="787" t="s">
        <v>315</v>
      </c>
      <c r="AH159" s="749">
        <f t="shared" si="57"/>
        <v>16</v>
      </c>
      <c r="AI159" s="749">
        <f t="shared" si="58"/>
        <v>1</v>
      </c>
      <c r="AJ159" s="382">
        <f t="shared" si="59"/>
        <v>6.25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407" t="s">
        <v>585</v>
      </c>
      <c r="B160" s="268" t="str">
        <f t="shared" si="60"/>
        <v>0</v>
      </c>
      <c r="AG160" s="787" t="s">
        <v>147</v>
      </c>
      <c r="AH160" s="749">
        <f t="shared" si="57"/>
        <v>0</v>
      </c>
      <c r="AI160" s="749">
        <f t="shared" si="58"/>
        <v>0</v>
      </c>
      <c r="AJ160" s="382" t="str">
        <f t="shared" si="59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407" t="s">
        <v>586</v>
      </c>
      <c r="B161" s="268" t="str">
        <f t="shared" si="60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0" t="s">
        <v>835</v>
      </c>
      <c r="B162" s="268" t="str">
        <f t="shared" si="60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2"/>
        <v>1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1</v>
      </c>
    </row>
    <row r="163" spans="1:58">
      <c r="A163" s="791" t="s">
        <v>299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359</v>
      </c>
      <c r="B164" s="268" t="str">
        <f t="shared" si="60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301</v>
      </c>
      <c r="B165" s="268" t="str">
        <f t="shared" si="60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791" t="s">
        <v>302</v>
      </c>
      <c r="B166" s="268" t="str">
        <f t="shared" si="60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791" t="s">
        <v>358</v>
      </c>
      <c r="B167" s="268" t="str">
        <f t="shared" si="60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791" t="s">
        <v>322</v>
      </c>
      <c r="B168" s="268" t="str">
        <f t="shared" si="60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1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1</v>
      </c>
    </row>
    <row r="169" spans="1:58">
      <c r="A169" s="791" t="s">
        <v>1024</v>
      </c>
      <c r="B169" s="268" t="str">
        <f t="shared" ref="B169:B200" si="82">IFERROR(VLOOKUP(A169,$AG$8:$AJ$182,4,0),"")</f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224</v>
      </c>
      <c r="B170" s="268" t="str">
        <f t="shared" si="82"/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225</v>
      </c>
      <c r="B171" s="268" t="str">
        <f t="shared" si="82"/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226</v>
      </c>
      <c r="B172" s="268" t="str">
        <f t="shared" si="82"/>
        <v>0</v>
      </c>
      <c r="AG172" s="407" t="s">
        <v>591</v>
      </c>
      <c r="AH172" s="87">
        <f t="shared" si="57"/>
        <v>10</v>
      </c>
      <c r="AI172" s="87">
        <f t="shared" si="58"/>
        <v>0</v>
      </c>
      <c r="AJ172" s="331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227</v>
      </c>
      <c r="B173" s="268" t="str">
        <f t="shared" si="82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228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229</v>
      </c>
      <c r="B175" s="268" t="str">
        <f t="shared" si="82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232</v>
      </c>
      <c r="B176" s="268" t="str">
        <f t="shared" si="82"/>
        <v>0</v>
      </c>
      <c r="AG176" s="407" t="s">
        <v>595</v>
      </c>
      <c r="AH176" s="87">
        <f t="shared" si="57"/>
        <v>0</v>
      </c>
      <c r="AI176" s="87">
        <f t="shared" si="58"/>
        <v>0</v>
      </c>
      <c r="AJ176" s="331" t="str">
        <f t="shared" si="59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233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234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235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236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237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238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239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240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241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242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243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244</v>
      </c>
      <c r="B188" s="268" t="str">
        <f t="shared" si="82"/>
        <v>0</v>
      </c>
      <c r="AG188" s="749" t="s">
        <v>197</v>
      </c>
      <c r="AH188" s="749">
        <f>SUM(AH8:AH181)</f>
        <v>821</v>
      </c>
      <c r="AI188" s="749">
        <f>SUM(AI8:AI181)</f>
        <v>12</v>
      </c>
      <c r="AJ188" s="289">
        <f t="shared" si="86"/>
        <v>1.4616321559074299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245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5</v>
      </c>
      <c r="AN189" s="749">
        <f t="shared" si="87"/>
        <v>0</v>
      </c>
      <c r="AO189" s="749">
        <f t="shared" si="87"/>
        <v>0</v>
      </c>
      <c r="AP189" s="749">
        <f t="shared" si="87"/>
        <v>0</v>
      </c>
      <c r="AQ189" s="749">
        <f t="shared" si="87"/>
        <v>0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0</v>
      </c>
      <c r="AV189" s="749">
        <f t="shared" si="87"/>
        <v>0</v>
      </c>
      <c r="AW189" s="749">
        <f t="shared" si="87"/>
        <v>2</v>
      </c>
      <c r="AX189" s="749">
        <f t="shared" si="87"/>
        <v>0</v>
      </c>
      <c r="AY189" s="749">
        <f t="shared" si="87"/>
        <v>0</v>
      </c>
      <c r="AZ189" s="749">
        <f t="shared" si="87"/>
        <v>2</v>
      </c>
      <c r="BA189" s="749">
        <f t="shared" si="87"/>
        <v>0</v>
      </c>
      <c r="BB189" s="749">
        <f t="shared" si="87"/>
        <v>1</v>
      </c>
      <c r="BC189" s="749">
        <f t="shared" si="87"/>
        <v>0</v>
      </c>
      <c r="BD189" s="749">
        <f t="shared" si="87"/>
        <v>1</v>
      </c>
      <c r="BE189" s="749">
        <f t="shared" si="87"/>
        <v>1</v>
      </c>
      <c r="BF189" s="749">
        <f t="shared" si="87"/>
        <v>12</v>
      </c>
    </row>
    <row r="190" spans="1:58">
      <c r="A190" s="407" t="s">
        <v>246</v>
      </c>
      <c r="B190" s="268" t="str">
        <f t="shared" si="82"/>
        <v>0</v>
      </c>
    </row>
    <row r="191" spans="1:58">
      <c r="A191" s="407" t="s">
        <v>247</v>
      </c>
      <c r="B191" s="268" t="str">
        <f t="shared" si="82"/>
        <v>0</v>
      </c>
    </row>
    <row r="192" spans="1:58">
      <c r="A192" s="407" t="s">
        <v>248</v>
      </c>
      <c r="B192" s="268" t="str">
        <f t="shared" si="82"/>
        <v>0</v>
      </c>
    </row>
    <row r="193" spans="1:2">
      <c r="A193" s="407" t="s">
        <v>249</v>
      </c>
      <c r="B193" s="268" t="str">
        <f t="shared" si="82"/>
        <v>0</v>
      </c>
    </row>
    <row r="194" spans="1:2">
      <c r="A194" s="407" t="s">
        <v>250</v>
      </c>
      <c r="B194" s="268" t="str">
        <f t="shared" si="82"/>
        <v>0</v>
      </c>
    </row>
    <row r="195" spans="1:2">
      <c r="A195" s="407" t="s">
        <v>251</v>
      </c>
      <c r="B195" s="268" t="str">
        <f t="shared" si="82"/>
        <v>0</v>
      </c>
    </row>
    <row r="196" spans="1:2">
      <c r="A196" s="407" t="s">
        <v>252</v>
      </c>
      <c r="B196" s="268" t="str">
        <f t="shared" si="82"/>
        <v>0</v>
      </c>
    </row>
    <row r="197" spans="1:2">
      <c r="A197" s="407" t="s">
        <v>253</v>
      </c>
      <c r="B197" s="268" t="str">
        <f t="shared" si="82"/>
        <v>0</v>
      </c>
    </row>
    <row r="198" spans="1:2">
      <c r="A198" s="407" t="s">
        <v>254</v>
      </c>
      <c r="B198" s="268" t="str">
        <f t="shared" si="82"/>
        <v>0</v>
      </c>
    </row>
    <row r="199" spans="1:2">
      <c r="A199" s="407" t="s">
        <v>255</v>
      </c>
      <c r="B199" s="268" t="str">
        <f t="shared" si="82"/>
        <v>0</v>
      </c>
    </row>
    <row r="200" spans="1:2">
      <c r="A200" s="407" t="s">
        <v>256</v>
      </c>
      <c r="B200" s="268" t="str">
        <f t="shared" si="82"/>
        <v>0</v>
      </c>
    </row>
    <row r="201" spans="1:2">
      <c r="A201" s="407" t="s">
        <v>257</v>
      </c>
      <c r="B201" s="268" t="str">
        <f t="shared" ref="B201:B232" si="88">IFERROR(VLOOKUP(A201,$AG$8:$AJ$182,4,0),"")</f>
        <v>0</v>
      </c>
    </row>
    <row r="202" spans="1:2">
      <c r="A202" s="407" t="s">
        <v>258</v>
      </c>
      <c r="B202" s="268" t="str">
        <f t="shared" si="88"/>
        <v>0</v>
      </c>
    </row>
    <row r="203" spans="1:2">
      <c r="A203" s="407" t="s">
        <v>259</v>
      </c>
      <c r="B203" s="268" t="str">
        <f t="shared" si="88"/>
        <v>0</v>
      </c>
    </row>
    <row r="204" spans="1:2">
      <c r="A204" s="407" t="s">
        <v>260</v>
      </c>
      <c r="B204" s="268" t="str">
        <f t="shared" si="88"/>
        <v>0</v>
      </c>
    </row>
    <row r="205" spans="1:2">
      <c r="A205" s="407" t="s">
        <v>261</v>
      </c>
      <c r="B205" s="268" t="str">
        <f t="shared" si="88"/>
        <v>0</v>
      </c>
    </row>
    <row r="206" spans="1:2">
      <c r="A206" s="407" t="s">
        <v>262</v>
      </c>
      <c r="B206" s="268" t="str">
        <f t="shared" si="88"/>
        <v>0</v>
      </c>
    </row>
    <row r="207" spans="1:2">
      <c r="A207" s="407" t="s">
        <v>263</v>
      </c>
      <c r="B207" s="268" t="str">
        <f t="shared" si="88"/>
        <v>0</v>
      </c>
    </row>
    <row r="208" spans="1:2">
      <c r="A208" s="407" t="s">
        <v>264</v>
      </c>
      <c r="B208" s="268" t="str">
        <f t="shared" si="88"/>
        <v>0</v>
      </c>
    </row>
    <row r="209" spans="1:2">
      <c r="A209" s="407" t="s">
        <v>265</v>
      </c>
      <c r="B209" s="268" t="str">
        <f t="shared" si="88"/>
        <v>0</v>
      </c>
    </row>
    <row r="210" spans="1:2">
      <c r="A210" s="407" t="s">
        <v>266</v>
      </c>
      <c r="B210" s="268" t="str">
        <f t="shared" si="88"/>
        <v>0</v>
      </c>
    </row>
    <row r="211" spans="1:2">
      <c r="A211" s="407" t="s">
        <v>267</v>
      </c>
      <c r="B211" s="268" t="str">
        <f t="shared" si="88"/>
        <v>0</v>
      </c>
    </row>
    <row r="212" spans="1:2">
      <c r="A212" s="407" t="s">
        <v>268</v>
      </c>
      <c r="B212" s="268" t="str">
        <f t="shared" si="88"/>
        <v>0</v>
      </c>
    </row>
    <row r="213" spans="1:2">
      <c r="A213" s="407" t="s">
        <v>269</v>
      </c>
      <c r="B213" s="268" t="str">
        <f t="shared" si="88"/>
        <v>0</v>
      </c>
    </row>
    <row r="214" spans="1:2">
      <c r="A214" s="407" t="s">
        <v>270</v>
      </c>
      <c r="B214" s="268" t="str">
        <f t="shared" si="88"/>
        <v>0</v>
      </c>
    </row>
    <row r="215" spans="1:2">
      <c r="A215" s="407" t="s">
        <v>271</v>
      </c>
      <c r="B215" s="268" t="str">
        <f t="shared" si="88"/>
        <v>0</v>
      </c>
    </row>
    <row r="216" spans="1:2">
      <c r="A216" s="407" t="s">
        <v>310</v>
      </c>
      <c r="B216" s="268" t="str">
        <f t="shared" si="88"/>
        <v>0</v>
      </c>
    </row>
    <row r="217" spans="1:2">
      <c r="A217" s="407" t="s">
        <v>309</v>
      </c>
      <c r="B217" s="268" t="str">
        <f t="shared" si="88"/>
        <v>0</v>
      </c>
    </row>
    <row r="218" spans="1:2">
      <c r="A218" s="407" t="s">
        <v>288</v>
      </c>
      <c r="B218" s="268" t="str">
        <f t="shared" si="88"/>
        <v>0</v>
      </c>
    </row>
    <row r="219" spans="1:2">
      <c r="A219" s="407" t="s">
        <v>124</v>
      </c>
      <c r="B219" s="268" t="str">
        <f t="shared" si="88"/>
        <v>0</v>
      </c>
    </row>
    <row r="220" spans="1:2">
      <c r="A220" s="407" t="s">
        <v>289</v>
      </c>
      <c r="B220" s="268" t="str">
        <f t="shared" si="88"/>
        <v>0</v>
      </c>
    </row>
    <row r="221" spans="1:2">
      <c r="A221" s="407" t="s">
        <v>125</v>
      </c>
      <c r="B221" s="268" t="str">
        <f t="shared" si="88"/>
        <v>0</v>
      </c>
    </row>
    <row r="222" spans="1:2">
      <c r="A222" s="407" t="s">
        <v>126</v>
      </c>
      <c r="B222" s="268" t="str">
        <f t="shared" si="88"/>
        <v>0</v>
      </c>
    </row>
    <row r="223" spans="1:2">
      <c r="A223" s="407" t="s">
        <v>127</v>
      </c>
      <c r="B223" s="268" t="str">
        <f t="shared" si="88"/>
        <v>0</v>
      </c>
    </row>
    <row r="224" spans="1:2">
      <c r="A224" s="407" t="s">
        <v>312</v>
      </c>
      <c r="B224" s="268" t="str">
        <f t="shared" si="88"/>
        <v>0</v>
      </c>
    </row>
    <row r="225" spans="1:2">
      <c r="A225" s="787" t="s">
        <v>128</v>
      </c>
      <c r="B225" s="268" t="str">
        <f t="shared" si="88"/>
        <v>0</v>
      </c>
    </row>
    <row r="226" spans="1:2">
      <c r="A226" s="787" t="s">
        <v>290</v>
      </c>
      <c r="B226" s="268" t="str">
        <f t="shared" si="88"/>
        <v>0</v>
      </c>
    </row>
    <row r="227" spans="1:2">
      <c r="A227" s="787" t="s">
        <v>129</v>
      </c>
      <c r="B227" s="268" t="str">
        <f t="shared" si="88"/>
        <v>0</v>
      </c>
    </row>
    <row r="228" spans="1:2">
      <c r="A228" s="787" t="s">
        <v>130</v>
      </c>
      <c r="B228" s="268" t="str">
        <f t="shared" si="88"/>
        <v>0</v>
      </c>
    </row>
    <row r="229" spans="1:2">
      <c r="A229" s="787" t="s">
        <v>131</v>
      </c>
      <c r="B229" s="268" t="str">
        <f t="shared" si="88"/>
        <v>0</v>
      </c>
    </row>
    <row r="230" spans="1:2">
      <c r="A230" s="787" t="s">
        <v>313</v>
      </c>
      <c r="B230" s="268" t="str">
        <f t="shared" si="88"/>
        <v>0</v>
      </c>
    </row>
    <row r="231" spans="1:2">
      <c r="A231" s="787" t="s">
        <v>133</v>
      </c>
      <c r="B231" s="268" t="str">
        <f t="shared" si="88"/>
        <v>0</v>
      </c>
    </row>
    <row r="232" spans="1:2">
      <c r="A232" s="787" t="s">
        <v>292</v>
      </c>
      <c r="B232" s="268" t="str">
        <f t="shared" si="88"/>
        <v>0</v>
      </c>
    </row>
    <row r="233" spans="1:2">
      <c r="A233" s="787" t="s">
        <v>134</v>
      </c>
      <c r="B233" s="268" t="str">
        <f t="shared" ref="B233:B265" si="89">IFERROR(VLOOKUP(A233,$AG$8:$AJ$182,4,0),"")</f>
        <v>0</v>
      </c>
    </row>
    <row r="234" spans="1:2">
      <c r="A234" s="787" t="s">
        <v>135</v>
      </c>
      <c r="B234" s="268" t="str">
        <f t="shared" si="89"/>
        <v>0</v>
      </c>
    </row>
    <row r="235" spans="1:2">
      <c r="A235" s="787" t="s">
        <v>136</v>
      </c>
      <c r="B235" s="268" t="str">
        <f t="shared" si="89"/>
        <v>0</v>
      </c>
    </row>
    <row r="236" spans="1:2">
      <c r="A236" s="787" t="s">
        <v>146</v>
      </c>
      <c r="B236" s="268" t="str">
        <f t="shared" si="89"/>
        <v>0</v>
      </c>
    </row>
    <row r="237" spans="1:2">
      <c r="A237" s="787" t="s">
        <v>137</v>
      </c>
      <c r="B237" s="268" t="str">
        <f t="shared" si="89"/>
        <v>0</v>
      </c>
    </row>
    <row r="238" spans="1:2">
      <c r="A238" s="787" t="s">
        <v>1263</v>
      </c>
      <c r="B238" s="268" t="str">
        <f t="shared" si="89"/>
        <v>0</v>
      </c>
    </row>
    <row r="239" spans="1:2">
      <c r="A239" s="787" t="s">
        <v>314</v>
      </c>
      <c r="B239" s="268" t="str">
        <f t="shared" si="89"/>
        <v>0</v>
      </c>
    </row>
    <row r="240" spans="1:2">
      <c r="A240" s="787" t="s">
        <v>138</v>
      </c>
      <c r="B240" s="268" t="str">
        <f t="shared" si="89"/>
        <v>0</v>
      </c>
    </row>
    <row r="241" spans="1:2">
      <c r="A241" s="787" t="s">
        <v>139</v>
      </c>
      <c r="B241" s="268" t="str">
        <f t="shared" si="89"/>
        <v>0</v>
      </c>
    </row>
    <row r="242" spans="1:2">
      <c r="A242" s="787" t="s">
        <v>140</v>
      </c>
      <c r="B242" s="268" t="str">
        <f t="shared" si="89"/>
        <v>0</v>
      </c>
    </row>
    <row r="243" spans="1:2">
      <c r="A243" s="787" t="s">
        <v>141</v>
      </c>
      <c r="B243" s="268" t="str">
        <f t="shared" si="89"/>
        <v>0</v>
      </c>
    </row>
    <row r="244" spans="1:2">
      <c r="A244" s="787" t="s">
        <v>142</v>
      </c>
      <c r="B244" s="268" t="str">
        <f t="shared" si="89"/>
        <v>0</v>
      </c>
    </row>
    <row r="245" spans="1:2">
      <c r="A245" s="787" t="s">
        <v>143</v>
      </c>
      <c r="B245" s="268" t="str">
        <f t="shared" si="89"/>
        <v>0</v>
      </c>
    </row>
    <row r="246" spans="1:2">
      <c r="A246" s="787" t="s">
        <v>147</v>
      </c>
      <c r="B246" s="268" t="str">
        <f t="shared" si="89"/>
        <v>0</v>
      </c>
    </row>
    <row r="247" spans="1:2">
      <c r="A247" s="787" t="s">
        <v>144</v>
      </c>
      <c r="B247" s="268" t="str">
        <f t="shared" si="89"/>
        <v>0</v>
      </c>
    </row>
    <row r="248" spans="1:2">
      <c r="A248" s="787" t="s">
        <v>316</v>
      </c>
      <c r="B248" s="268" t="str">
        <f t="shared" si="89"/>
        <v>0</v>
      </c>
    </row>
    <row r="249" spans="1:2">
      <c r="A249" s="787" t="s">
        <v>148</v>
      </c>
      <c r="B249" s="268" t="str">
        <f t="shared" si="89"/>
        <v>0</v>
      </c>
    </row>
    <row r="250" spans="1:2">
      <c r="A250" s="787" t="s">
        <v>145</v>
      </c>
      <c r="B250" s="268" t="str">
        <f t="shared" si="89"/>
        <v>0</v>
      </c>
    </row>
    <row r="251" spans="1:2">
      <c r="A251" s="787" t="s">
        <v>295</v>
      </c>
      <c r="B251" s="268" t="str">
        <f t="shared" si="89"/>
        <v>0</v>
      </c>
    </row>
    <row r="252" spans="1:2">
      <c r="A252" s="787" t="s">
        <v>296</v>
      </c>
      <c r="B252" s="268" t="str">
        <f t="shared" si="89"/>
        <v>0</v>
      </c>
    </row>
    <row r="253" spans="1:2">
      <c r="A253" s="787" t="s">
        <v>298</v>
      </c>
      <c r="B253" s="268" t="str">
        <f t="shared" si="89"/>
        <v>0</v>
      </c>
    </row>
    <row r="254" spans="1:2">
      <c r="A254" s="787" t="s">
        <v>1348</v>
      </c>
      <c r="B254" s="268" t="str">
        <f t="shared" si="89"/>
        <v>0</v>
      </c>
    </row>
    <row r="255" spans="1:2">
      <c r="A255" s="787" t="s">
        <v>587</v>
      </c>
      <c r="B255" s="268" t="str">
        <f t="shared" si="89"/>
        <v>0</v>
      </c>
    </row>
    <row r="256" spans="1:2">
      <c r="A256" s="787" t="s">
        <v>588</v>
      </c>
      <c r="B256" s="268" t="str">
        <f t="shared" si="89"/>
        <v>0</v>
      </c>
    </row>
    <row r="257" spans="1:2">
      <c r="A257" s="787" t="s">
        <v>589</v>
      </c>
      <c r="B257" s="268" t="str">
        <f t="shared" si="89"/>
        <v>0</v>
      </c>
    </row>
    <row r="258" spans="1:2">
      <c r="A258" s="787" t="s">
        <v>590</v>
      </c>
      <c r="B258" s="268" t="str">
        <f t="shared" si="89"/>
        <v>0</v>
      </c>
    </row>
    <row r="259" spans="1:2">
      <c r="A259" s="787" t="s">
        <v>592</v>
      </c>
      <c r="B259" s="268" t="str">
        <f t="shared" si="89"/>
        <v>0</v>
      </c>
    </row>
    <row r="260" spans="1:2">
      <c r="A260" s="787" t="s">
        <v>593</v>
      </c>
      <c r="B260" s="268" t="str">
        <f t="shared" si="89"/>
        <v>0</v>
      </c>
    </row>
    <row r="261" spans="1:2">
      <c r="A261" s="787" t="s">
        <v>594</v>
      </c>
      <c r="B261" s="268" t="str">
        <f t="shared" si="89"/>
        <v>0</v>
      </c>
    </row>
    <row r="262" spans="1:2">
      <c r="A262" s="787" t="s">
        <v>595</v>
      </c>
      <c r="B262" s="268" t="str">
        <f t="shared" si="89"/>
        <v>0</v>
      </c>
    </row>
    <row r="263" spans="1:2">
      <c r="A263" s="787" t="s">
        <v>304</v>
      </c>
      <c r="B263" s="268" t="str">
        <f t="shared" si="89"/>
        <v>0</v>
      </c>
    </row>
    <row r="264" spans="1:2">
      <c r="A264" s="787" t="s">
        <v>305</v>
      </c>
      <c r="B264" s="268" t="str">
        <f t="shared" si="89"/>
        <v>0</v>
      </c>
    </row>
    <row r="265" spans="1:2">
      <c r="A265" s="407" t="s">
        <v>574</v>
      </c>
      <c r="B265" s="268" t="str">
        <f t="shared" si="89"/>
        <v>0</v>
      </c>
    </row>
    <row r="266" spans="1:2">
      <c r="A266" s="407" t="s">
        <v>856</v>
      </c>
      <c r="B266" s="268" t="str">
        <f t="shared" ref="B266:B280" si="90">IFERROR(VLOOKUP(A266,$AG$8:$AJ$182,4,0),"")</f>
        <v>0</v>
      </c>
    </row>
    <row r="267" spans="1:2">
      <c r="A267" s="407" t="s">
        <v>857</v>
      </c>
      <c r="B267" s="268" t="str">
        <f t="shared" si="90"/>
        <v>0</v>
      </c>
    </row>
    <row r="268" spans="1:2">
      <c r="A268" s="407" t="s">
        <v>273</v>
      </c>
      <c r="B268" s="268" t="str">
        <f t="shared" si="90"/>
        <v>0</v>
      </c>
    </row>
    <row r="269" spans="1:2">
      <c r="A269" s="407" t="s">
        <v>274</v>
      </c>
      <c r="B269" s="268" t="str">
        <f t="shared" si="90"/>
        <v/>
      </c>
    </row>
    <row r="270" spans="1:2">
      <c r="A270" s="407" t="s">
        <v>275</v>
      </c>
      <c r="B270" s="268" t="str">
        <f t="shared" si="90"/>
        <v/>
      </c>
    </row>
    <row r="271" spans="1:2">
      <c r="A271" s="407" t="s">
        <v>276</v>
      </c>
      <c r="B271" s="268" t="str">
        <f t="shared" si="90"/>
        <v/>
      </c>
    </row>
    <row r="272" spans="1:2">
      <c r="A272" s="407" t="s">
        <v>277</v>
      </c>
      <c r="B272" s="268" t="str">
        <f t="shared" si="90"/>
        <v/>
      </c>
    </row>
    <row r="273" spans="1:2">
      <c r="A273" s="407" t="s">
        <v>297</v>
      </c>
      <c r="B273" s="268" t="str">
        <f t="shared" si="90"/>
        <v/>
      </c>
    </row>
    <row r="274" spans="1:2">
      <c r="A274" s="407" t="s">
        <v>855</v>
      </c>
      <c r="B274" s="268">
        <f t="shared" si="90"/>
        <v>0</v>
      </c>
    </row>
    <row r="275" spans="1:2">
      <c r="A275" s="791" t="s">
        <v>300</v>
      </c>
      <c r="B275" s="268">
        <f t="shared" si="90"/>
        <v>0</v>
      </c>
    </row>
    <row r="276" spans="1:2">
      <c r="A276" s="791" t="s">
        <v>303</v>
      </c>
      <c r="B276" s="268">
        <f t="shared" si="90"/>
        <v>0</v>
      </c>
    </row>
    <row r="277" spans="1:2">
      <c r="A277" s="407" t="s">
        <v>230</v>
      </c>
      <c r="B277" s="268">
        <f t="shared" si="90"/>
        <v>0</v>
      </c>
    </row>
    <row r="278" spans="1:2">
      <c r="A278" s="407" t="s">
        <v>132</v>
      </c>
      <c r="B278" s="268">
        <f t="shared" si="90"/>
        <v>0</v>
      </c>
    </row>
    <row r="279" spans="1:2">
      <c r="A279" s="407" t="s">
        <v>293</v>
      </c>
      <c r="B279" s="268">
        <f t="shared" si="90"/>
        <v>0</v>
      </c>
    </row>
    <row r="280" spans="1:2">
      <c r="A280" s="407" t="s">
        <v>591</v>
      </c>
      <c r="B280" s="268">
        <f t="shared" si="90"/>
        <v>0</v>
      </c>
    </row>
  </sheetData>
  <sortState ref="A101:B275">
    <sortCondition descending="1" ref="B101"/>
  </sortState>
  <mergeCells count="45">
    <mergeCell ref="A13:A16"/>
    <mergeCell ref="S105:S106"/>
    <mergeCell ref="AZ7:AZ8"/>
    <mergeCell ref="AS7:AS8"/>
    <mergeCell ref="AQ7:AQ8"/>
    <mergeCell ref="A89:F89"/>
    <mergeCell ref="A90:F90"/>
    <mergeCell ref="A17:A21"/>
    <mergeCell ref="A26:A28"/>
    <mergeCell ref="AD4:AD6"/>
    <mergeCell ref="AM7:AM8"/>
    <mergeCell ref="AL7:AL8"/>
    <mergeCell ref="AE4:AE6"/>
    <mergeCell ref="AC4:AC6"/>
    <mergeCell ref="BF7:BF8"/>
    <mergeCell ref="AN7:AN8"/>
    <mergeCell ref="AO7:AO8"/>
    <mergeCell ref="BD7:BD8"/>
    <mergeCell ref="BE7:BE8"/>
    <mergeCell ref="AT7:AT8"/>
    <mergeCell ref="AP7:AP8"/>
    <mergeCell ref="AU7:AU8"/>
    <mergeCell ref="BC7:BC8"/>
    <mergeCell ref="BA7:BA8"/>
    <mergeCell ref="BB7:BB8"/>
    <mergeCell ref="AY7:AY8"/>
    <mergeCell ref="AV7:AV8"/>
    <mergeCell ref="AW7:AW8"/>
    <mergeCell ref="AX7:AX8"/>
    <mergeCell ref="AR7:AR8"/>
    <mergeCell ref="A1:AA2"/>
    <mergeCell ref="U3:V3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3:B3"/>
    <mergeCell ref="D3:E3"/>
    <mergeCell ref="L3:M3"/>
    <mergeCell ref="J4:AB5"/>
  </mergeCells>
  <phoneticPr fontId="23" type="noConversion"/>
  <conditionalFormatting sqref="I87:Y90 AE33:AE84 I86:AD86 I91:AD91 AC87:AD90 AF7:AF85 BG7:JA36 I92:I99 AD92:AD99 D93:G93 I100:AD100 C100:G129 F130:G130 E133 F138:G146 A48:B48 AD1:IX3 AF4:IZ6 BG37:IZ85 J7:AB32 J33:AC84 I136:AF65536 AG190:AJ65535 AK190:AK65536 BF190:IX65536 AL190:BE65535 A281:B65237 F9 E36:F38 E40:F40 E44 E45:F46 E48:F56 B49:B56 A57 A59:B59 A63:B63 B60:B62 E59:F63 A65:B65 A68:B68 B66:B67 A71:B84 E65:F84 B69:B70 A86:G88 E135:E136 E147:G65536 C283:D65542 C91:G92 A99:G99 C94:G98 E137:G137 C130:D131 E35 G89:G90 I107:AD135 I101:R106 Y101:AD106 F13:F16 F18:F21 F26:F32 BG86:IX189">
    <cfRule type="containsText" priority="1408" operator="containsText" text="X">
      <formula>NOT(ISERROR(SEARCH("X",A1)))</formula>
    </cfRule>
  </conditionalFormatting>
  <conditionalFormatting sqref="I4:I6 AA3:AC3 A4:D6 AB1:AC2 E9 B44:B47 B13 E13:E16 E18:E20 E26:E29 E31:E32 B33:B38 B9:B10 B17:B21 B26:B29">
    <cfRule type="containsText" priority="1399" operator="containsText" text="X">
      <formula>NOT(ISERROR(SEARCH("X",A1)))</formula>
    </cfRule>
  </conditionalFormatting>
  <conditionalFormatting sqref="F4:G4">
    <cfRule type="containsText" priority="1398" operator="containsText" text="X">
      <formula>NOT(ISERROR(SEARCH("X",F4)))</formula>
    </cfRule>
  </conditionalFormatting>
  <conditionalFormatting sqref="H86:H65536">
    <cfRule type="containsText" priority="1404" operator="containsText" text="X">
      <formula>NOT(ISERROR(SEARCH("X",H86)))</formula>
    </cfRule>
  </conditionalFormatting>
  <conditionalFormatting sqref="H4">
    <cfRule type="containsText" priority="1396" operator="containsText" text="X">
      <formula>NOT(ISERROR(SEARCH("X",H4)))</formula>
    </cfRule>
  </conditionalFormatting>
  <conditionalFormatting sqref="AC8:AC32 AE8 AE30:AE32 AE10 AE15 AE17:AE27">
    <cfRule type="containsText" priority="1393" operator="containsText" text="X">
      <formula>NOT(ISERROR(SEARCH("X",AC8)))</formula>
    </cfRule>
  </conditionalFormatting>
  <conditionalFormatting sqref="AD8:AD21 AD23:AD84">
    <cfRule type="containsText" priority="1392" operator="containsText" text="X">
      <formula>NOT(ISERROR(SEARCH("X",AD8)))</formula>
    </cfRule>
  </conditionalFormatting>
  <conditionalFormatting sqref="AD8:AD21 AD23:AD84">
    <cfRule type="containsText" dxfId="101" priority="1391" operator="containsText" text="RE">
      <formula>NOT(ISERROR(SEARCH("RE",AD8)))</formula>
    </cfRule>
  </conditionalFormatting>
  <conditionalFormatting sqref="AD7">
    <cfRule type="containsText" dxfId="100" priority="1351" operator="containsText" text="RE">
      <formula>NOT(ISERROR(SEARCH("RE",AD7)))</formula>
    </cfRule>
  </conditionalFormatting>
  <conditionalFormatting sqref="AD7:AD84">
    <cfRule type="notContainsBlanks" dxfId="99" priority="628">
      <formula>LEN(TRIM(AD7))&gt;0</formula>
    </cfRule>
  </conditionalFormatting>
  <conditionalFormatting sqref="P3">
    <cfRule type="cellIs" dxfId="98" priority="52" stopIfTrue="1" operator="lessThan">
      <formula>$N$3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97" priority="6" operator="greaterThan">
      <formula>0</formula>
    </cfRule>
    <cfRule type="cellIs" dxfId="96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95" priority="2" operator="equal">
      <formula>0</formula>
    </cfRule>
    <cfRule type="cellIs" dxfId="94" priority="3" operator="greaterThan">
      <formula>0</formula>
    </cfRule>
    <cfRule type="cellIs" dxfId="93" priority="4" operator="greaterThan">
      <formula>0</formula>
    </cfRule>
  </conditionalFormatting>
  <conditionalFormatting sqref="I3">
    <cfRule type="cellIs" dxfId="92" priority="1" operator="greaterThan">
      <formula>3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18" right="0.11811023622047245" top="0.74803149606299213" bottom="0.15748031496062992" header="0.31496062992125984" footer="0.11811023622047245"/>
  <pageSetup paperSize="9" scale="69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BF280"/>
  <sheetViews>
    <sheetView showGridLines="0" zoomScale="103" zoomScaleNormal="103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12" sqref="J12"/>
    </sheetView>
  </sheetViews>
  <sheetFormatPr defaultColWidth="9" defaultRowHeight="12"/>
  <cols>
    <col min="1" max="1" width="12.5" style="129" bestFit="1" customWidth="1"/>
    <col min="2" max="2" width="13.75" style="127" bestFit="1" customWidth="1"/>
    <col min="3" max="3" width="13.25" style="17" bestFit="1" customWidth="1"/>
    <col min="4" max="4" width="12.625" style="18" bestFit="1" customWidth="1"/>
    <col min="5" max="5" width="16.5" style="18" bestFit="1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3" width="8.625" style="19" customWidth="1"/>
    <col min="24" max="24" width="12.125" style="19" bestFit="1" customWidth="1"/>
    <col min="25" max="28" width="8.625" style="19" customWidth="1"/>
    <col min="29" max="29" width="8.625" style="20" customWidth="1"/>
    <col min="30" max="30" width="51.375" style="20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29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1013</v>
      </c>
      <c r="D3" s="1209" t="s">
        <v>43</v>
      </c>
      <c r="E3" s="1209"/>
      <c r="F3" s="55">
        <f>G85</f>
        <v>7</v>
      </c>
      <c r="G3" s="55"/>
      <c r="H3" s="49" t="s">
        <v>42</v>
      </c>
      <c r="I3" s="50">
        <f>IFERROR(F3*100/C3,"0")</f>
        <v>0.69101678183613036</v>
      </c>
      <c r="J3" s="465" t="s">
        <v>664</v>
      </c>
      <c r="K3" s="466">
        <f>가동율!AM10</f>
        <v>19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52.94736842105263</v>
      </c>
      <c r="Q3" s="623" t="s">
        <v>872</v>
      </c>
      <c r="R3" s="467">
        <f>P3/8</f>
        <v>6.6184210526315788</v>
      </c>
      <c r="S3" s="779" t="s">
        <v>1102</v>
      </c>
      <c r="T3" s="822">
        <f>가동율!AN10</f>
        <v>100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823">
        <v>45810</v>
      </c>
      <c r="B7" s="815" t="s">
        <v>1194</v>
      </c>
      <c r="C7" s="627" t="s">
        <v>1151</v>
      </c>
      <c r="D7" s="628" t="s">
        <v>522</v>
      </c>
      <c r="E7" s="815" t="s">
        <v>1195</v>
      </c>
      <c r="F7" s="193" t="s">
        <v>608</v>
      </c>
      <c r="G7" s="920">
        <f t="shared" ref="G7:G32" si="0">SUM(J7:AB7)</f>
        <v>0</v>
      </c>
      <c r="H7" s="243">
        <f t="shared" ref="H7:H70" si="1">AC7+G7</f>
        <v>50</v>
      </c>
      <c r="I7" s="922">
        <f t="shared" ref="I7:I70" si="2">IFERROR(G7/H7,"0")</f>
        <v>0</v>
      </c>
      <c r="J7" s="197"/>
      <c r="K7" s="222"/>
      <c r="L7" s="222"/>
      <c r="M7" s="215"/>
      <c r="N7" s="215"/>
      <c r="O7" s="215"/>
      <c r="P7" s="215"/>
      <c r="Q7" s="215"/>
      <c r="R7" s="215"/>
      <c r="S7" s="215"/>
      <c r="T7" s="215"/>
      <c r="U7" s="215"/>
      <c r="V7" s="202"/>
      <c r="W7" s="222"/>
      <c r="X7" s="215"/>
      <c r="Y7" s="215"/>
      <c r="Z7" s="215"/>
      <c r="AA7" s="215"/>
      <c r="AB7" s="193"/>
      <c r="AC7" s="195">
        <v>50</v>
      </c>
      <c r="AD7" s="166"/>
      <c r="AE7" s="83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0">
        <v>45812</v>
      </c>
      <c r="B8" s="420" t="s">
        <v>1196</v>
      </c>
      <c r="C8" s="260" t="s">
        <v>1151</v>
      </c>
      <c r="D8" s="218" t="s">
        <v>1105</v>
      </c>
      <c r="E8" s="420" t="s">
        <v>1197</v>
      </c>
      <c r="F8" s="213" t="s">
        <v>608</v>
      </c>
      <c r="G8" s="921">
        <f t="shared" si="0"/>
        <v>0</v>
      </c>
      <c r="H8" s="43">
        <f t="shared" si="1"/>
        <v>50</v>
      </c>
      <c r="I8" s="922">
        <f t="shared" si="2"/>
        <v>0</v>
      </c>
      <c r="J8" s="214"/>
      <c r="K8" s="223"/>
      <c r="L8" s="223"/>
      <c r="M8" s="212"/>
      <c r="N8" s="212"/>
      <c r="O8" s="212"/>
      <c r="P8" s="212"/>
      <c r="Q8" s="212"/>
      <c r="R8" s="212"/>
      <c r="S8" s="212"/>
      <c r="T8" s="212"/>
      <c r="U8" s="212"/>
      <c r="V8" s="221"/>
      <c r="W8" s="223"/>
      <c r="X8" s="212"/>
      <c r="Y8" s="212"/>
      <c r="Z8" s="212"/>
      <c r="AA8" s="212"/>
      <c r="AB8" s="213"/>
      <c r="AC8" s="216">
        <v>50</v>
      </c>
      <c r="AD8" s="156"/>
      <c r="AE8" s="1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2"/>
      <c r="B9" s="420" t="s">
        <v>119</v>
      </c>
      <c r="C9" s="260" t="s">
        <v>1164</v>
      </c>
      <c r="D9" s="218" t="s">
        <v>634</v>
      </c>
      <c r="E9" s="420" t="s">
        <v>1198</v>
      </c>
      <c r="F9" s="213" t="s">
        <v>608</v>
      </c>
      <c r="G9" s="921">
        <f t="shared" si="0"/>
        <v>0</v>
      </c>
      <c r="H9" s="43">
        <f t="shared" si="1"/>
        <v>20</v>
      </c>
      <c r="I9" s="922">
        <f t="shared" si="2"/>
        <v>0</v>
      </c>
      <c r="J9" s="214"/>
      <c r="K9" s="223"/>
      <c r="L9" s="223"/>
      <c r="M9" s="212"/>
      <c r="N9" s="212"/>
      <c r="O9" s="212"/>
      <c r="P9" s="212"/>
      <c r="Q9" s="212"/>
      <c r="R9" s="212"/>
      <c r="S9" s="212"/>
      <c r="T9" s="212"/>
      <c r="U9" s="212"/>
      <c r="V9" s="221"/>
      <c r="W9" s="223"/>
      <c r="X9" s="212"/>
      <c r="Y9" s="212"/>
      <c r="Z9" s="212"/>
      <c r="AA9" s="212"/>
      <c r="AB9" s="213"/>
      <c r="AC9" s="216">
        <v>20</v>
      </c>
      <c r="AD9" s="207"/>
      <c r="AE9" s="1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0">
        <v>45813</v>
      </c>
      <c r="B10" s="420" t="s">
        <v>119</v>
      </c>
      <c r="C10" s="260" t="s">
        <v>1164</v>
      </c>
      <c r="D10" s="218" t="s">
        <v>698</v>
      </c>
      <c r="E10" s="420" t="s">
        <v>1199</v>
      </c>
      <c r="F10" s="213" t="s">
        <v>608</v>
      </c>
      <c r="G10" s="921">
        <f t="shared" si="0"/>
        <v>0</v>
      </c>
      <c r="H10" s="43">
        <f t="shared" si="1"/>
        <v>10</v>
      </c>
      <c r="I10" s="922">
        <f t="shared" si="2"/>
        <v>0</v>
      </c>
      <c r="J10" s="214"/>
      <c r="K10" s="223"/>
      <c r="L10" s="223"/>
      <c r="M10" s="212"/>
      <c r="N10" s="212"/>
      <c r="O10" s="212"/>
      <c r="P10" s="212"/>
      <c r="Q10" s="212"/>
      <c r="R10" s="212"/>
      <c r="S10" s="212"/>
      <c r="T10" s="212"/>
      <c r="U10" s="212"/>
      <c r="V10" s="221"/>
      <c r="W10" s="223"/>
      <c r="X10" s="212"/>
      <c r="Y10" s="212"/>
      <c r="Z10" s="212"/>
      <c r="AA10" s="212"/>
      <c r="AB10" s="213"/>
      <c r="AC10" s="216">
        <v>10</v>
      </c>
      <c r="AD10" s="207"/>
      <c r="AE10" s="1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1"/>
      <c r="B11" s="420" t="s">
        <v>119</v>
      </c>
      <c r="C11" s="260" t="s">
        <v>1164</v>
      </c>
      <c r="D11" s="218" t="s">
        <v>625</v>
      </c>
      <c r="E11" s="420" t="s">
        <v>1199</v>
      </c>
      <c r="F11" s="213" t="s">
        <v>608</v>
      </c>
      <c r="G11" s="921">
        <f t="shared" si="0"/>
        <v>0</v>
      </c>
      <c r="H11" s="43">
        <f t="shared" si="1"/>
        <v>10</v>
      </c>
      <c r="I11" s="922">
        <f t="shared" si="2"/>
        <v>0</v>
      </c>
      <c r="J11" s="214"/>
      <c r="K11" s="223"/>
      <c r="L11" s="223"/>
      <c r="M11" s="212"/>
      <c r="N11" s="212"/>
      <c r="O11" s="212"/>
      <c r="P11" s="212"/>
      <c r="Q11" s="212"/>
      <c r="R11" s="212"/>
      <c r="S11" s="212"/>
      <c r="T11" s="212"/>
      <c r="U11" s="212"/>
      <c r="V11" s="221"/>
      <c r="W11" s="223"/>
      <c r="X11" s="212"/>
      <c r="Y11" s="212"/>
      <c r="Z11" s="212"/>
      <c r="AA11" s="212"/>
      <c r="AB11" s="213"/>
      <c r="AC11" s="216">
        <v>10</v>
      </c>
      <c r="AD11" s="199"/>
      <c r="AE11" s="1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420" t="s">
        <v>119</v>
      </c>
      <c r="C12" s="260" t="s">
        <v>1164</v>
      </c>
      <c r="D12" s="218" t="s">
        <v>648</v>
      </c>
      <c r="E12" s="420" t="s">
        <v>1199</v>
      </c>
      <c r="F12" s="213" t="s">
        <v>608</v>
      </c>
      <c r="G12" s="921">
        <f t="shared" si="0"/>
        <v>0</v>
      </c>
      <c r="H12" s="43">
        <f t="shared" si="1"/>
        <v>3</v>
      </c>
      <c r="I12" s="922">
        <f t="shared" si="2"/>
        <v>0</v>
      </c>
      <c r="J12" s="214"/>
      <c r="K12" s="223"/>
      <c r="L12" s="223"/>
      <c r="M12" s="212"/>
      <c r="N12" s="212"/>
      <c r="O12" s="212"/>
      <c r="P12" s="212"/>
      <c r="Q12" s="212"/>
      <c r="R12" s="212"/>
      <c r="S12" s="212"/>
      <c r="T12" s="212"/>
      <c r="U12" s="212"/>
      <c r="V12" s="221"/>
      <c r="W12" s="223"/>
      <c r="X12" s="212"/>
      <c r="Y12" s="212"/>
      <c r="Z12" s="212"/>
      <c r="AA12" s="212"/>
      <c r="AB12" s="213"/>
      <c r="AC12" s="216">
        <v>3</v>
      </c>
      <c r="AD12" s="199"/>
      <c r="AE12" s="1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2"/>
      <c r="B13" s="420" t="s">
        <v>119</v>
      </c>
      <c r="C13" s="260" t="s">
        <v>1164</v>
      </c>
      <c r="D13" s="218" t="s">
        <v>627</v>
      </c>
      <c r="E13" s="420" t="s">
        <v>1199</v>
      </c>
      <c r="F13" s="213" t="s">
        <v>608</v>
      </c>
      <c r="G13" s="921">
        <f t="shared" si="0"/>
        <v>0</v>
      </c>
      <c r="H13" s="43">
        <f t="shared" si="1"/>
        <v>17</v>
      </c>
      <c r="I13" s="922">
        <f t="shared" si="2"/>
        <v>0</v>
      </c>
      <c r="J13" s="214"/>
      <c r="K13" s="223"/>
      <c r="L13" s="223"/>
      <c r="M13" s="212"/>
      <c r="N13" s="212"/>
      <c r="O13" s="212"/>
      <c r="P13" s="212"/>
      <c r="Q13" s="212"/>
      <c r="R13" s="212"/>
      <c r="S13" s="212"/>
      <c r="T13" s="212"/>
      <c r="U13" s="212"/>
      <c r="V13" s="221"/>
      <c r="W13" s="223"/>
      <c r="X13" s="212"/>
      <c r="Y13" s="212"/>
      <c r="Z13" s="212"/>
      <c r="AA13" s="212"/>
      <c r="AB13" s="213"/>
      <c r="AC13" s="216">
        <v>17</v>
      </c>
      <c r="AD13" s="199"/>
      <c r="AE13" s="1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209">
        <v>45817</v>
      </c>
      <c r="B14" s="420" t="s">
        <v>119</v>
      </c>
      <c r="C14" s="260" t="s">
        <v>1151</v>
      </c>
      <c r="D14" s="218" t="s">
        <v>522</v>
      </c>
      <c r="E14" s="420" t="s">
        <v>1200</v>
      </c>
      <c r="F14" s="213" t="s">
        <v>608</v>
      </c>
      <c r="G14" s="921">
        <f t="shared" si="0"/>
        <v>1</v>
      </c>
      <c r="H14" s="43">
        <f t="shared" si="1"/>
        <v>51</v>
      </c>
      <c r="I14" s="922">
        <f t="shared" si="2"/>
        <v>1.9607843137254902E-2</v>
      </c>
      <c r="J14" s="214"/>
      <c r="K14" s="223"/>
      <c r="L14" s="223"/>
      <c r="M14" s="212"/>
      <c r="N14" s="212"/>
      <c r="O14" s="212"/>
      <c r="P14" s="212"/>
      <c r="Q14" s="212"/>
      <c r="R14" s="212"/>
      <c r="S14" s="212"/>
      <c r="T14" s="212"/>
      <c r="U14" s="212"/>
      <c r="V14" s="221"/>
      <c r="W14" s="223">
        <v>1</v>
      </c>
      <c r="X14" s="212"/>
      <c r="Y14" s="212"/>
      <c r="Z14" s="212"/>
      <c r="AA14" s="212"/>
      <c r="AB14" s="213"/>
      <c r="AC14" s="216">
        <v>50</v>
      </c>
      <c r="AD14" s="199"/>
      <c r="AE14" s="1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0">
        <v>45818</v>
      </c>
      <c r="B15" s="420" t="s">
        <v>119</v>
      </c>
      <c r="C15" s="260" t="s">
        <v>1151</v>
      </c>
      <c r="D15" s="218" t="s">
        <v>522</v>
      </c>
      <c r="E15" s="420" t="s">
        <v>1200</v>
      </c>
      <c r="F15" s="213" t="s">
        <v>608</v>
      </c>
      <c r="G15" s="921">
        <f t="shared" si="0"/>
        <v>1</v>
      </c>
      <c r="H15" s="43">
        <f t="shared" si="1"/>
        <v>144</v>
      </c>
      <c r="I15" s="922">
        <f t="shared" si="2"/>
        <v>6.9444444444444441E-3</v>
      </c>
      <c r="J15" s="214"/>
      <c r="K15" s="223"/>
      <c r="L15" s="223"/>
      <c r="M15" s="212"/>
      <c r="N15" s="212"/>
      <c r="O15" s="212"/>
      <c r="P15" s="212"/>
      <c r="Q15" s="212"/>
      <c r="R15" s="212"/>
      <c r="S15" s="212"/>
      <c r="T15" s="212"/>
      <c r="U15" s="212"/>
      <c r="V15" s="221"/>
      <c r="W15" s="223"/>
      <c r="X15" s="212"/>
      <c r="Y15" s="212"/>
      <c r="Z15" s="212"/>
      <c r="AA15" s="212">
        <v>1</v>
      </c>
      <c r="AB15" s="213"/>
      <c r="AC15" s="216">
        <v>143</v>
      </c>
      <c r="AD15" s="199"/>
      <c r="AE15" s="1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420" t="s">
        <v>119</v>
      </c>
      <c r="C16" s="260" t="s">
        <v>1164</v>
      </c>
      <c r="D16" s="218" t="s">
        <v>687</v>
      </c>
      <c r="E16" s="420" t="s">
        <v>1201</v>
      </c>
      <c r="F16" s="213" t="s">
        <v>608</v>
      </c>
      <c r="G16" s="921">
        <f t="shared" si="0"/>
        <v>0</v>
      </c>
      <c r="H16" s="43">
        <f t="shared" si="1"/>
        <v>11</v>
      </c>
      <c r="I16" s="922">
        <f t="shared" si="2"/>
        <v>0</v>
      </c>
      <c r="J16" s="214"/>
      <c r="K16" s="223"/>
      <c r="L16" s="223"/>
      <c r="M16" s="212"/>
      <c r="N16" s="212"/>
      <c r="O16" s="212"/>
      <c r="P16" s="212"/>
      <c r="Q16" s="212"/>
      <c r="R16" s="212"/>
      <c r="S16" s="212"/>
      <c r="T16" s="212"/>
      <c r="U16" s="212"/>
      <c r="V16" s="221"/>
      <c r="W16" s="223"/>
      <c r="X16" s="212"/>
      <c r="Y16" s="212"/>
      <c r="Z16" s="212"/>
      <c r="AA16" s="212"/>
      <c r="AB16" s="213"/>
      <c r="AC16" s="216">
        <v>11</v>
      </c>
      <c r="AD16" s="199"/>
      <c r="AE16" s="1"/>
      <c r="AF16" s="67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0">
        <v>45820</v>
      </c>
      <c r="B17" s="420" t="s">
        <v>1202</v>
      </c>
      <c r="C17" s="260" t="s">
        <v>1151</v>
      </c>
      <c r="D17" s="218" t="s">
        <v>1105</v>
      </c>
      <c r="E17" s="420" t="s">
        <v>1205</v>
      </c>
      <c r="F17" s="213" t="s">
        <v>608</v>
      </c>
      <c r="G17" s="921">
        <f t="shared" si="0"/>
        <v>0</v>
      </c>
      <c r="H17" s="43">
        <f t="shared" si="1"/>
        <v>100</v>
      </c>
      <c r="I17" s="922">
        <f t="shared" si="2"/>
        <v>0</v>
      </c>
      <c r="J17" s="214"/>
      <c r="K17" s="223"/>
      <c r="L17" s="223"/>
      <c r="M17" s="212"/>
      <c r="N17" s="212"/>
      <c r="O17" s="212"/>
      <c r="P17" s="212"/>
      <c r="Q17" s="212"/>
      <c r="R17" s="212"/>
      <c r="S17" s="212"/>
      <c r="T17" s="212"/>
      <c r="U17" s="212"/>
      <c r="V17" s="221"/>
      <c r="W17" s="223"/>
      <c r="X17" s="212"/>
      <c r="Y17" s="212"/>
      <c r="Z17" s="212"/>
      <c r="AA17" s="212"/>
      <c r="AB17" s="213"/>
      <c r="AC17" s="216">
        <v>100</v>
      </c>
      <c r="AD17" s="199"/>
      <c r="AE17" s="1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1"/>
      <c r="B18" s="420" t="s">
        <v>119</v>
      </c>
      <c r="C18" s="260" t="s">
        <v>1151</v>
      </c>
      <c r="D18" s="218" t="s">
        <v>522</v>
      </c>
      <c r="E18" s="420" t="s">
        <v>1203</v>
      </c>
      <c r="F18" s="213" t="s">
        <v>608</v>
      </c>
      <c r="G18" s="921">
        <f t="shared" si="0"/>
        <v>0</v>
      </c>
      <c r="H18" s="43">
        <f t="shared" si="1"/>
        <v>58</v>
      </c>
      <c r="I18" s="922">
        <f t="shared" si="2"/>
        <v>0</v>
      </c>
      <c r="J18" s="214"/>
      <c r="K18" s="223"/>
      <c r="L18" s="223"/>
      <c r="M18" s="212"/>
      <c r="N18" s="212"/>
      <c r="O18" s="212"/>
      <c r="P18" s="212"/>
      <c r="Q18" s="212"/>
      <c r="R18" s="212"/>
      <c r="S18" s="212"/>
      <c r="T18" s="212"/>
      <c r="U18" s="212"/>
      <c r="V18" s="221"/>
      <c r="W18" s="223"/>
      <c r="X18" s="212"/>
      <c r="Y18" s="212"/>
      <c r="Z18" s="212"/>
      <c r="AA18" s="212"/>
      <c r="AB18" s="213"/>
      <c r="AC18" s="216">
        <v>58</v>
      </c>
      <c r="AD18" s="199"/>
      <c r="AE18" s="1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2"/>
      <c r="B19" s="420" t="s">
        <v>119</v>
      </c>
      <c r="C19" s="260" t="s">
        <v>1164</v>
      </c>
      <c r="D19" s="218" t="s">
        <v>554</v>
      </c>
      <c r="E19" s="420" t="s">
        <v>1204</v>
      </c>
      <c r="F19" s="213" t="s">
        <v>608</v>
      </c>
      <c r="G19" s="921">
        <f t="shared" si="0"/>
        <v>0</v>
      </c>
      <c r="H19" s="43">
        <f t="shared" si="1"/>
        <v>15</v>
      </c>
      <c r="I19" s="922">
        <f t="shared" si="2"/>
        <v>0</v>
      </c>
      <c r="J19" s="214"/>
      <c r="K19" s="223"/>
      <c r="L19" s="223"/>
      <c r="M19" s="212"/>
      <c r="N19" s="212"/>
      <c r="O19" s="212"/>
      <c r="P19" s="212"/>
      <c r="Q19" s="212"/>
      <c r="R19" s="212"/>
      <c r="S19" s="212"/>
      <c r="T19" s="212"/>
      <c r="U19" s="212"/>
      <c r="V19" s="221"/>
      <c r="W19" s="223"/>
      <c r="X19" s="212"/>
      <c r="Y19" s="212"/>
      <c r="Z19" s="212"/>
      <c r="AA19" s="212"/>
      <c r="AB19" s="213"/>
      <c r="AC19" s="216">
        <v>15</v>
      </c>
      <c r="AD19" s="199"/>
      <c r="AE19" s="1"/>
      <c r="AF19" s="67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209">
        <v>45824</v>
      </c>
      <c r="B20" s="420" t="s">
        <v>1104</v>
      </c>
      <c r="C20" s="260" t="s">
        <v>1151</v>
      </c>
      <c r="D20" s="218" t="s">
        <v>1105</v>
      </c>
      <c r="E20" s="420" t="s">
        <v>1206</v>
      </c>
      <c r="F20" s="213" t="s">
        <v>608</v>
      </c>
      <c r="G20" s="921">
        <f t="shared" si="0"/>
        <v>0</v>
      </c>
      <c r="H20" s="43">
        <f t="shared" si="1"/>
        <v>50</v>
      </c>
      <c r="I20" s="922">
        <f t="shared" si="2"/>
        <v>0</v>
      </c>
      <c r="J20" s="214"/>
      <c r="K20" s="223"/>
      <c r="L20" s="223"/>
      <c r="M20" s="212"/>
      <c r="N20" s="212"/>
      <c r="O20" s="212"/>
      <c r="P20" s="212"/>
      <c r="Q20" s="212"/>
      <c r="R20" s="212"/>
      <c r="S20" s="212"/>
      <c r="T20" s="212"/>
      <c r="U20" s="212"/>
      <c r="V20" s="221"/>
      <c r="W20" s="223"/>
      <c r="X20" s="212"/>
      <c r="Y20" s="212"/>
      <c r="Z20" s="212"/>
      <c r="AA20" s="212"/>
      <c r="AB20" s="213"/>
      <c r="AC20" s="216">
        <v>50</v>
      </c>
      <c r="AD20" s="194"/>
      <c r="AE20" s="1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0">
        <v>45825</v>
      </c>
      <c r="B21" s="420" t="s">
        <v>119</v>
      </c>
      <c r="C21" s="260" t="s">
        <v>1151</v>
      </c>
      <c r="D21" s="218" t="s">
        <v>1207</v>
      </c>
      <c r="E21" s="420" t="s">
        <v>1208</v>
      </c>
      <c r="F21" s="213" t="s">
        <v>608</v>
      </c>
      <c r="G21" s="921">
        <f t="shared" si="0"/>
        <v>0</v>
      </c>
      <c r="H21" s="43">
        <f t="shared" si="1"/>
        <v>1</v>
      </c>
      <c r="I21" s="922">
        <f t="shared" si="2"/>
        <v>0</v>
      </c>
      <c r="J21" s="214"/>
      <c r="K21" s="223"/>
      <c r="L21" s="223"/>
      <c r="M21" s="212"/>
      <c r="N21" s="212"/>
      <c r="O21" s="212"/>
      <c r="P21" s="212"/>
      <c r="Q21" s="212"/>
      <c r="R21" s="212"/>
      <c r="S21" s="212"/>
      <c r="T21" s="212"/>
      <c r="U21" s="212"/>
      <c r="V21" s="221"/>
      <c r="W21" s="223"/>
      <c r="X21" s="212"/>
      <c r="Y21" s="212"/>
      <c r="Z21" s="212"/>
      <c r="AA21" s="212"/>
      <c r="AB21" s="213"/>
      <c r="AC21" s="216">
        <v>1</v>
      </c>
      <c r="AD21" s="267"/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2"/>
      <c r="B22" s="420" t="s">
        <v>1009</v>
      </c>
      <c r="C22" s="260" t="s">
        <v>1151</v>
      </c>
      <c r="D22" s="218" t="s">
        <v>371</v>
      </c>
      <c r="E22" s="420" t="s">
        <v>1209</v>
      </c>
      <c r="F22" s="213" t="s">
        <v>608</v>
      </c>
      <c r="G22" s="921">
        <f t="shared" si="0"/>
        <v>0</v>
      </c>
      <c r="H22" s="43">
        <f t="shared" si="1"/>
        <v>50</v>
      </c>
      <c r="I22" s="922">
        <f t="shared" si="2"/>
        <v>0</v>
      </c>
      <c r="J22" s="214"/>
      <c r="K22" s="223"/>
      <c r="L22" s="223"/>
      <c r="M22" s="212"/>
      <c r="N22" s="212"/>
      <c r="O22" s="212"/>
      <c r="P22" s="212"/>
      <c r="Q22" s="212"/>
      <c r="R22" s="212"/>
      <c r="S22" s="212"/>
      <c r="T22" s="212"/>
      <c r="U22" s="212"/>
      <c r="V22" s="221"/>
      <c r="W22" s="223"/>
      <c r="X22" s="212"/>
      <c r="Y22" s="212"/>
      <c r="Z22" s="212"/>
      <c r="AA22" s="212"/>
      <c r="AB22" s="213"/>
      <c r="AC22" s="216">
        <v>50</v>
      </c>
      <c r="AD22" s="267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0">
        <v>45826</v>
      </c>
      <c r="B23" s="420" t="s">
        <v>119</v>
      </c>
      <c r="C23" s="260" t="s">
        <v>1164</v>
      </c>
      <c r="D23" s="218" t="s">
        <v>978</v>
      </c>
      <c r="E23" s="420" t="s">
        <v>1210</v>
      </c>
      <c r="F23" s="213" t="s">
        <v>608</v>
      </c>
      <c r="G23" s="921">
        <f t="shared" si="0"/>
        <v>1</v>
      </c>
      <c r="H23" s="43">
        <f t="shared" si="1"/>
        <v>11</v>
      </c>
      <c r="I23" s="922">
        <f t="shared" si="2"/>
        <v>9.0909090909090912E-2</v>
      </c>
      <c r="J23" s="214"/>
      <c r="K23" s="223"/>
      <c r="L23" s="223"/>
      <c r="M23" s="212"/>
      <c r="N23" s="212"/>
      <c r="O23" s="212"/>
      <c r="P23" s="212"/>
      <c r="Q23" s="212"/>
      <c r="R23" s="212"/>
      <c r="S23" s="212"/>
      <c r="T23" s="212">
        <v>1</v>
      </c>
      <c r="U23" s="212"/>
      <c r="V23" s="221"/>
      <c r="W23" s="223"/>
      <c r="X23" s="212"/>
      <c r="Y23" s="212"/>
      <c r="Z23" s="212"/>
      <c r="AA23" s="212"/>
      <c r="AB23" s="213"/>
      <c r="AC23" s="216">
        <v>10</v>
      </c>
      <c r="AD23" s="194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1"/>
      <c r="B24" s="420" t="s">
        <v>1211</v>
      </c>
      <c r="C24" s="260" t="s">
        <v>1151</v>
      </c>
      <c r="D24" s="218" t="s">
        <v>372</v>
      </c>
      <c r="E24" s="420" t="s">
        <v>1212</v>
      </c>
      <c r="F24" s="213" t="s">
        <v>608</v>
      </c>
      <c r="G24" s="921">
        <f t="shared" si="0"/>
        <v>0</v>
      </c>
      <c r="H24" s="43">
        <f t="shared" si="1"/>
        <v>10</v>
      </c>
      <c r="I24" s="922">
        <f t="shared" si="2"/>
        <v>0</v>
      </c>
      <c r="J24" s="214"/>
      <c r="K24" s="223"/>
      <c r="L24" s="223"/>
      <c r="M24" s="212"/>
      <c r="N24" s="212"/>
      <c r="O24" s="212"/>
      <c r="P24" s="212"/>
      <c r="Q24" s="212"/>
      <c r="R24" s="212"/>
      <c r="S24" s="212"/>
      <c r="T24" s="212"/>
      <c r="U24" s="212"/>
      <c r="V24" s="221"/>
      <c r="W24" s="223"/>
      <c r="X24" s="212"/>
      <c r="Y24" s="212"/>
      <c r="Z24" s="212"/>
      <c r="AA24" s="212"/>
      <c r="AB24" s="213"/>
      <c r="AC24" s="216">
        <v>10</v>
      </c>
      <c r="AD24" s="207" t="s">
        <v>1213</v>
      </c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2"/>
      <c r="B25" s="420" t="s">
        <v>1009</v>
      </c>
      <c r="C25" s="260" t="s">
        <v>1151</v>
      </c>
      <c r="D25" s="218" t="s">
        <v>371</v>
      </c>
      <c r="E25" s="420" t="s">
        <v>1215</v>
      </c>
      <c r="F25" s="213" t="s">
        <v>608</v>
      </c>
      <c r="G25" s="921">
        <f t="shared" si="0"/>
        <v>0</v>
      </c>
      <c r="H25" s="43">
        <f t="shared" si="1"/>
        <v>30</v>
      </c>
      <c r="I25" s="922">
        <f t="shared" si="2"/>
        <v>0</v>
      </c>
      <c r="J25" s="214"/>
      <c r="K25" s="223"/>
      <c r="L25" s="223"/>
      <c r="M25" s="212"/>
      <c r="N25" s="212"/>
      <c r="O25" s="212"/>
      <c r="P25" s="212"/>
      <c r="Q25" s="212"/>
      <c r="R25" s="212"/>
      <c r="S25" s="212"/>
      <c r="T25" s="212"/>
      <c r="U25" s="212"/>
      <c r="V25" s="221"/>
      <c r="W25" s="223"/>
      <c r="X25" s="212"/>
      <c r="Y25" s="212"/>
      <c r="Z25" s="212"/>
      <c r="AA25" s="212"/>
      <c r="AB25" s="213"/>
      <c r="AC25" s="216">
        <v>30</v>
      </c>
      <c r="AD25" s="194"/>
      <c r="AE25" s="1"/>
      <c r="AG25" s="788" t="s">
        <v>214</v>
      </c>
      <c r="AH25" s="749">
        <f t="shared" si="3"/>
        <v>303</v>
      </c>
      <c r="AI25" s="749">
        <f t="shared" si="4"/>
        <v>2</v>
      </c>
      <c r="AJ25" s="382">
        <f t="shared" si="5"/>
        <v>0.66006600660066006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1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1</v>
      </c>
      <c r="BE25" s="749">
        <f t="shared" si="24"/>
        <v>0</v>
      </c>
      <c r="BF25" s="159">
        <f t="shared" si="25"/>
        <v>2</v>
      </c>
    </row>
    <row r="26" spans="1:58" s="9" customFormat="1" ht="15.95" customHeight="1">
      <c r="A26" s="1210">
        <v>45827</v>
      </c>
      <c r="B26" s="420" t="s">
        <v>1009</v>
      </c>
      <c r="C26" s="260" t="s">
        <v>1151</v>
      </c>
      <c r="D26" s="218" t="s">
        <v>371</v>
      </c>
      <c r="E26" s="420" t="s">
        <v>1215</v>
      </c>
      <c r="F26" s="213" t="s">
        <v>608</v>
      </c>
      <c r="G26" s="921">
        <f t="shared" si="0"/>
        <v>0</v>
      </c>
      <c r="H26" s="43">
        <f t="shared" si="1"/>
        <v>20</v>
      </c>
      <c r="I26" s="922">
        <f t="shared" si="2"/>
        <v>0</v>
      </c>
      <c r="J26" s="214"/>
      <c r="K26" s="223"/>
      <c r="L26" s="223"/>
      <c r="M26" s="212"/>
      <c r="N26" s="212"/>
      <c r="O26" s="212"/>
      <c r="P26" s="212"/>
      <c r="Q26" s="212"/>
      <c r="R26" s="212"/>
      <c r="S26" s="212"/>
      <c r="T26" s="212"/>
      <c r="U26" s="212"/>
      <c r="V26" s="221"/>
      <c r="W26" s="223"/>
      <c r="X26" s="212"/>
      <c r="Y26" s="212"/>
      <c r="Z26" s="212"/>
      <c r="AA26" s="212"/>
      <c r="AB26" s="213"/>
      <c r="AC26" s="216">
        <v>20</v>
      </c>
      <c r="AD26" s="194"/>
      <c r="AE26" s="1"/>
      <c r="AG26" s="788" t="s">
        <v>215</v>
      </c>
      <c r="AH26" s="749">
        <f t="shared" si="3"/>
        <v>150</v>
      </c>
      <c r="AI26" s="749">
        <f t="shared" si="4"/>
        <v>0</v>
      </c>
      <c r="AJ26" s="382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1"/>
      <c r="B27" s="420" t="s">
        <v>119</v>
      </c>
      <c r="C27" s="260" t="s">
        <v>1164</v>
      </c>
      <c r="D27" s="218" t="s">
        <v>982</v>
      </c>
      <c r="E27" s="420" t="s">
        <v>1216</v>
      </c>
      <c r="F27" s="213" t="s">
        <v>608</v>
      </c>
      <c r="G27" s="921">
        <f t="shared" si="0"/>
        <v>0</v>
      </c>
      <c r="H27" s="43">
        <f t="shared" si="1"/>
        <v>14</v>
      </c>
      <c r="I27" s="922">
        <f t="shared" si="2"/>
        <v>0</v>
      </c>
      <c r="J27" s="214"/>
      <c r="K27" s="223"/>
      <c r="L27" s="223"/>
      <c r="M27" s="212"/>
      <c r="N27" s="212"/>
      <c r="O27" s="212"/>
      <c r="P27" s="212"/>
      <c r="Q27" s="212"/>
      <c r="R27" s="212"/>
      <c r="S27" s="212"/>
      <c r="T27" s="212"/>
      <c r="U27" s="212"/>
      <c r="V27" s="221"/>
      <c r="W27" s="223"/>
      <c r="X27" s="212"/>
      <c r="Y27" s="212"/>
      <c r="Z27" s="212"/>
      <c r="AA27" s="212"/>
      <c r="AB27" s="213"/>
      <c r="AC27" s="216">
        <v>14</v>
      </c>
      <c r="AD27" s="194"/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420" t="s">
        <v>119</v>
      </c>
      <c r="C28" s="260" t="s">
        <v>1164</v>
      </c>
      <c r="D28" s="218" t="s">
        <v>676</v>
      </c>
      <c r="E28" s="420" t="s">
        <v>1217</v>
      </c>
      <c r="F28" s="213" t="s">
        <v>608</v>
      </c>
      <c r="G28" s="921">
        <f t="shared" si="0"/>
        <v>0</v>
      </c>
      <c r="H28" s="43">
        <f t="shared" si="1"/>
        <v>5</v>
      </c>
      <c r="I28" s="922">
        <f t="shared" si="2"/>
        <v>0</v>
      </c>
      <c r="J28" s="214"/>
      <c r="K28" s="223"/>
      <c r="L28" s="223"/>
      <c r="M28" s="212"/>
      <c r="N28" s="212"/>
      <c r="O28" s="212"/>
      <c r="P28" s="212"/>
      <c r="Q28" s="212"/>
      <c r="R28" s="212"/>
      <c r="S28" s="212"/>
      <c r="T28" s="212"/>
      <c r="U28" s="212"/>
      <c r="V28" s="221"/>
      <c r="W28" s="223"/>
      <c r="X28" s="212"/>
      <c r="Y28" s="212"/>
      <c r="Z28" s="212"/>
      <c r="AA28" s="212"/>
      <c r="AB28" s="213"/>
      <c r="AC28" s="216">
        <v>5</v>
      </c>
      <c r="AD28" s="194"/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10">
        <v>45828</v>
      </c>
      <c r="B29" s="420" t="s">
        <v>119</v>
      </c>
      <c r="C29" s="260" t="s">
        <v>1164</v>
      </c>
      <c r="D29" s="218" t="s">
        <v>676</v>
      </c>
      <c r="E29" s="420" t="s">
        <v>1217</v>
      </c>
      <c r="F29" s="213" t="s">
        <v>608</v>
      </c>
      <c r="G29" s="921">
        <f t="shared" si="0"/>
        <v>0</v>
      </c>
      <c r="H29" s="43">
        <f t="shared" si="1"/>
        <v>15</v>
      </c>
      <c r="I29" s="922">
        <f t="shared" si="2"/>
        <v>0</v>
      </c>
      <c r="J29" s="214"/>
      <c r="K29" s="223"/>
      <c r="L29" s="223"/>
      <c r="M29" s="212"/>
      <c r="N29" s="212"/>
      <c r="O29" s="212"/>
      <c r="P29" s="212"/>
      <c r="Q29" s="212"/>
      <c r="R29" s="212"/>
      <c r="S29" s="212"/>
      <c r="T29" s="212"/>
      <c r="U29" s="212"/>
      <c r="V29" s="221"/>
      <c r="W29" s="223"/>
      <c r="X29" s="212"/>
      <c r="Y29" s="212"/>
      <c r="Z29" s="212"/>
      <c r="AA29" s="212"/>
      <c r="AB29" s="213"/>
      <c r="AC29" s="216">
        <v>15</v>
      </c>
      <c r="AD29" s="210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1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1</v>
      </c>
    </row>
    <row r="30" spans="1:58" s="9" customFormat="1" ht="15.95" customHeight="1">
      <c r="A30" s="1212"/>
      <c r="B30" s="420" t="s">
        <v>119</v>
      </c>
      <c r="C30" s="260" t="s">
        <v>1164</v>
      </c>
      <c r="D30" s="218" t="s">
        <v>635</v>
      </c>
      <c r="E30" s="420" t="s">
        <v>1218</v>
      </c>
      <c r="F30" s="213" t="s">
        <v>608</v>
      </c>
      <c r="G30" s="921">
        <f t="shared" si="0"/>
        <v>0</v>
      </c>
      <c r="H30" s="43">
        <f t="shared" si="1"/>
        <v>20</v>
      </c>
      <c r="I30" s="922">
        <f t="shared" si="2"/>
        <v>0</v>
      </c>
      <c r="J30" s="214"/>
      <c r="K30" s="223"/>
      <c r="L30" s="223"/>
      <c r="M30" s="212"/>
      <c r="N30" s="212"/>
      <c r="O30" s="212"/>
      <c r="P30" s="212"/>
      <c r="Q30" s="212"/>
      <c r="R30" s="212"/>
      <c r="S30" s="212"/>
      <c r="T30" s="212"/>
      <c r="U30" s="212"/>
      <c r="V30" s="221"/>
      <c r="W30" s="223"/>
      <c r="X30" s="212"/>
      <c r="Y30" s="212"/>
      <c r="Z30" s="212"/>
      <c r="AA30" s="212"/>
      <c r="AB30" s="213"/>
      <c r="AC30" s="216">
        <v>20</v>
      </c>
      <c r="AD30" s="194"/>
      <c r="AE30" s="1"/>
      <c r="AG30" s="788" t="s">
        <v>217</v>
      </c>
      <c r="AH30" s="749">
        <f t="shared" si="3"/>
        <v>51</v>
      </c>
      <c r="AI30" s="749">
        <f t="shared" si="4"/>
        <v>1</v>
      </c>
      <c r="AJ30" s="382">
        <f t="shared" si="5"/>
        <v>1.9607843137254901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209">
        <v>45831</v>
      </c>
      <c r="B31" s="420" t="s">
        <v>119</v>
      </c>
      <c r="C31" s="260" t="s">
        <v>1164</v>
      </c>
      <c r="D31" s="218" t="s">
        <v>876</v>
      </c>
      <c r="E31" s="420" t="s">
        <v>1219</v>
      </c>
      <c r="F31" s="213" t="s">
        <v>608</v>
      </c>
      <c r="G31" s="921">
        <f t="shared" si="0"/>
        <v>0</v>
      </c>
      <c r="H31" s="43">
        <f t="shared" si="1"/>
        <v>20</v>
      </c>
      <c r="I31" s="922">
        <f t="shared" si="2"/>
        <v>0</v>
      </c>
      <c r="J31" s="214"/>
      <c r="K31" s="223"/>
      <c r="L31" s="223"/>
      <c r="M31" s="212"/>
      <c r="N31" s="212"/>
      <c r="O31" s="212"/>
      <c r="P31" s="212"/>
      <c r="Q31" s="212"/>
      <c r="R31" s="212"/>
      <c r="S31" s="212"/>
      <c r="T31" s="212"/>
      <c r="U31" s="212"/>
      <c r="V31" s="221"/>
      <c r="W31" s="223"/>
      <c r="X31" s="212"/>
      <c r="Y31" s="212"/>
      <c r="Z31" s="212"/>
      <c r="AA31" s="212"/>
      <c r="AB31" s="213"/>
      <c r="AC31" s="216">
        <v>20</v>
      </c>
      <c r="AD31" s="194"/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10">
        <v>45833</v>
      </c>
      <c r="B32" s="420" t="s">
        <v>1220</v>
      </c>
      <c r="C32" s="260" t="s">
        <v>1151</v>
      </c>
      <c r="D32" s="218" t="s">
        <v>1105</v>
      </c>
      <c r="E32" s="420" t="s">
        <v>1221</v>
      </c>
      <c r="F32" s="213" t="s">
        <v>608</v>
      </c>
      <c r="G32" s="921">
        <f t="shared" si="0"/>
        <v>0</v>
      </c>
      <c r="H32" s="43">
        <f t="shared" si="1"/>
        <v>3</v>
      </c>
      <c r="I32" s="922">
        <f t="shared" si="2"/>
        <v>0</v>
      </c>
      <c r="J32" s="214"/>
      <c r="K32" s="223"/>
      <c r="L32" s="223"/>
      <c r="M32" s="212"/>
      <c r="N32" s="212"/>
      <c r="O32" s="212"/>
      <c r="P32" s="212"/>
      <c r="Q32" s="212"/>
      <c r="R32" s="212"/>
      <c r="S32" s="212"/>
      <c r="T32" s="212"/>
      <c r="U32" s="212"/>
      <c r="V32" s="221"/>
      <c r="W32" s="223"/>
      <c r="X32" s="212"/>
      <c r="Y32" s="212"/>
      <c r="Z32" s="212"/>
      <c r="AA32" s="212"/>
      <c r="AB32" s="213"/>
      <c r="AC32" s="216">
        <v>3</v>
      </c>
      <c r="AD32" s="210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1211"/>
      <c r="B33" s="420" t="s">
        <v>119</v>
      </c>
      <c r="C33" s="260" t="s">
        <v>1151</v>
      </c>
      <c r="D33" s="218" t="s">
        <v>1222</v>
      </c>
      <c r="E33" s="420" t="s">
        <v>1223</v>
      </c>
      <c r="F33" s="213" t="s">
        <v>608</v>
      </c>
      <c r="G33" s="921">
        <f t="shared" ref="G33:G64" si="26">SUM(J33:AA33)</f>
        <v>0</v>
      </c>
      <c r="H33" s="43">
        <f t="shared" si="1"/>
        <v>1</v>
      </c>
      <c r="I33" s="922">
        <f t="shared" si="2"/>
        <v>0</v>
      </c>
      <c r="J33" s="214"/>
      <c r="K33" s="223"/>
      <c r="L33" s="223"/>
      <c r="M33" s="212"/>
      <c r="N33" s="212"/>
      <c r="O33" s="212"/>
      <c r="P33" s="212"/>
      <c r="Q33" s="212"/>
      <c r="R33" s="212"/>
      <c r="S33" s="212"/>
      <c r="T33" s="212"/>
      <c r="U33" s="212"/>
      <c r="V33" s="221"/>
      <c r="W33" s="223"/>
      <c r="X33" s="212"/>
      <c r="Y33" s="212"/>
      <c r="Z33" s="212"/>
      <c r="AA33" s="212"/>
      <c r="AB33" s="213"/>
      <c r="AC33" s="216">
        <v>1</v>
      </c>
      <c r="AD33" s="210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11"/>
      <c r="B34" s="420" t="s">
        <v>119</v>
      </c>
      <c r="C34" s="260" t="s">
        <v>1151</v>
      </c>
      <c r="D34" s="218" t="s">
        <v>513</v>
      </c>
      <c r="E34" s="420" t="s">
        <v>1224</v>
      </c>
      <c r="F34" s="213" t="s">
        <v>608</v>
      </c>
      <c r="G34" s="921">
        <f t="shared" si="26"/>
        <v>0</v>
      </c>
      <c r="H34" s="43">
        <f t="shared" si="1"/>
        <v>15</v>
      </c>
      <c r="I34" s="922">
        <f t="shared" si="2"/>
        <v>0</v>
      </c>
      <c r="J34" s="214"/>
      <c r="K34" s="223"/>
      <c r="L34" s="223"/>
      <c r="M34" s="212"/>
      <c r="N34" s="212"/>
      <c r="O34" s="212"/>
      <c r="P34" s="212"/>
      <c r="Q34" s="212"/>
      <c r="R34" s="212"/>
      <c r="S34" s="212"/>
      <c r="T34" s="212"/>
      <c r="U34" s="212"/>
      <c r="V34" s="221"/>
      <c r="W34" s="223"/>
      <c r="X34" s="212"/>
      <c r="Y34" s="212"/>
      <c r="Z34" s="212"/>
      <c r="AA34" s="212"/>
      <c r="AB34" s="213"/>
      <c r="AC34" s="216">
        <v>15</v>
      </c>
      <c r="AD34" s="194"/>
      <c r="AE34" s="1"/>
      <c r="AG34" s="789" t="s">
        <v>220</v>
      </c>
      <c r="AH34" s="749">
        <f t="shared" si="3"/>
        <v>15</v>
      </c>
      <c r="AI34" s="749">
        <f t="shared" si="4"/>
        <v>0</v>
      </c>
      <c r="AJ34" s="382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24">
      <c r="A35" s="1212"/>
      <c r="B35" s="420" t="s">
        <v>1225</v>
      </c>
      <c r="C35" s="260" t="s">
        <v>1151</v>
      </c>
      <c r="D35" s="218" t="s">
        <v>1222</v>
      </c>
      <c r="E35" s="420" t="s">
        <v>1223</v>
      </c>
      <c r="F35" s="213" t="s">
        <v>608</v>
      </c>
      <c r="G35" s="921">
        <f t="shared" si="26"/>
        <v>1</v>
      </c>
      <c r="H35" s="43">
        <f t="shared" si="1"/>
        <v>51</v>
      </c>
      <c r="I35" s="922">
        <f t="shared" si="2"/>
        <v>1.9607843137254902E-2</v>
      </c>
      <c r="J35" s="214"/>
      <c r="K35" s="223"/>
      <c r="L35" s="223"/>
      <c r="M35" s="212"/>
      <c r="N35" s="212"/>
      <c r="O35" s="212">
        <v>1</v>
      </c>
      <c r="P35" s="212"/>
      <c r="Q35" s="212"/>
      <c r="R35" s="212"/>
      <c r="S35" s="212"/>
      <c r="T35" s="212"/>
      <c r="U35" s="212"/>
      <c r="V35" s="221"/>
      <c r="W35" s="223"/>
      <c r="X35" s="212"/>
      <c r="Y35" s="212"/>
      <c r="Z35" s="212"/>
      <c r="AA35" s="212"/>
      <c r="AB35" s="213"/>
      <c r="AC35" s="216">
        <v>50</v>
      </c>
      <c r="AD35" s="210" t="s">
        <v>1228</v>
      </c>
      <c r="AE35" s="68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24">
      <c r="A36" s="209">
        <v>45834</v>
      </c>
      <c r="B36" s="420" t="s">
        <v>1225</v>
      </c>
      <c r="C36" s="260" t="s">
        <v>1151</v>
      </c>
      <c r="D36" s="218" t="s">
        <v>364</v>
      </c>
      <c r="E36" s="420" t="s">
        <v>1226</v>
      </c>
      <c r="F36" s="213" t="s">
        <v>608</v>
      </c>
      <c r="G36" s="921">
        <f t="shared" si="26"/>
        <v>1</v>
      </c>
      <c r="H36" s="43">
        <f t="shared" si="1"/>
        <v>51</v>
      </c>
      <c r="I36" s="922">
        <f t="shared" si="2"/>
        <v>1.9607843137254902E-2</v>
      </c>
      <c r="J36" s="214"/>
      <c r="K36" s="223"/>
      <c r="L36" s="223"/>
      <c r="M36" s="212"/>
      <c r="N36" s="212"/>
      <c r="O36" s="212"/>
      <c r="P36" s="212"/>
      <c r="Q36" s="212"/>
      <c r="R36" s="212">
        <v>1</v>
      </c>
      <c r="S36" s="212"/>
      <c r="T36" s="212"/>
      <c r="U36" s="212"/>
      <c r="V36" s="221"/>
      <c r="W36" s="223"/>
      <c r="X36" s="212"/>
      <c r="Y36" s="212"/>
      <c r="Z36" s="212"/>
      <c r="AA36" s="212"/>
      <c r="AB36" s="213"/>
      <c r="AC36" s="216">
        <v>50</v>
      </c>
      <c r="AD36" s="416" t="s">
        <v>1227</v>
      </c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210">
        <v>45835</v>
      </c>
      <c r="B37" s="420" t="s">
        <v>119</v>
      </c>
      <c r="C37" s="260" t="s">
        <v>1164</v>
      </c>
      <c r="D37" s="218" t="s">
        <v>646</v>
      </c>
      <c r="E37" s="420" t="s">
        <v>1229</v>
      </c>
      <c r="F37" s="213" t="s">
        <v>608</v>
      </c>
      <c r="G37" s="921">
        <f t="shared" si="26"/>
        <v>0</v>
      </c>
      <c r="H37" s="43">
        <f t="shared" si="1"/>
        <v>15</v>
      </c>
      <c r="I37" s="922">
        <f t="shared" si="2"/>
        <v>0</v>
      </c>
      <c r="J37" s="214"/>
      <c r="K37" s="223"/>
      <c r="L37" s="223"/>
      <c r="M37" s="212"/>
      <c r="N37" s="212"/>
      <c r="O37" s="212"/>
      <c r="P37" s="212"/>
      <c r="Q37" s="212"/>
      <c r="R37" s="212"/>
      <c r="S37" s="212"/>
      <c r="T37" s="212"/>
      <c r="U37" s="212"/>
      <c r="V37" s="221"/>
      <c r="W37" s="223"/>
      <c r="X37" s="212"/>
      <c r="Y37" s="212"/>
      <c r="Z37" s="212"/>
      <c r="AA37" s="212"/>
      <c r="AB37" s="213"/>
      <c r="AC37" s="216">
        <v>15</v>
      </c>
      <c r="AD37" s="194"/>
      <c r="AE37" s="1"/>
      <c r="AG37" s="789" t="s">
        <v>223</v>
      </c>
      <c r="AH37" s="749">
        <f t="shared" si="3"/>
        <v>10</v>
      </c>
      <c r="AI37" s="749">
        <f t="shared" si="4"/>
        <v>0</v>
      </c>
      <c r="AJ37" s="382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212"/>
      <c r="B38" s="420" t="s">
        <v>119</v>
      </c>
      <c r="C38" s="260" t="s">
        <v>1151</v>
      </c>
      <c r="D38" s="218" t="s">
        <v>371</v>
      </c>
      <c r="E38" s="420" t="s">
        <v>1230</v>
      </c>
      <c r="F38" s="213" t="s">
        <v>608</v>
      </c>
      <c r="G38" s="921">
        <f t="shared" si="26"/>
        <v>0</v>
      </c>
      <c r="H38" s="43">
        <f t="shared" si="1"/>
        <v>48</v>
      </c>
      <c r="I38" s="922">
        <f t="shared" si="2"/>
        <v>0</v>
      </c>
      <c r="J38" s="214"/>
      <c r="K38" s="223"/>
      <c r="L38" s="223"/>
      <c r="M38" s="212"/>
      <c r="N38" s="212"/>
      <c r="O38" s="212"/>
      <c r="P38" s="212"/>
      <c r="Q38" s="212"/>
      <c r="R38" s="212"/>
      <c r="S38" s="212"/>
      <c r="T38" s="212"/>
      <c r="U38" s="212"/>
      <c r="V38" s="221"/>
      <c r="W38" s="223"/>
      <c r="X38" s="212"/>
      <c r="Y38" s="212"/>
      <c r="Z38" s="212"/>
      <c r="AA38" s="212"/>
      <c r="AB38" s="213"/>
      <c r="AC38" s="216">
        <v>48</v>
      </c>
      <c r="AD38" s="194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210">
        <v>45838</v>
      </c>
      <c r="B39" s="420" t="s">
        <v>1009</v>
      </c>
      <c r="C39" s="260" t="s">
        <v>1151</v>
      </c>
      <c r="D39" s="218" t="s">
        <v>371</v>
      </c>
      <c r="E39" s="420" t="s">
        <v>1230</v>
      </c>
      <c r="F39" s="213" t="s">
        <v>608</v>
      </c>
      <c r="G39" s="921">
        <f t="shared" si="26"/>
        <v>0</v>
      </c>
      <c r="H39" s="43">
        <f t="shared" si="1"/>
        <v>2</v>
      </c>
      <c r="I39" s="922">
        <f t="shared" si="2"/>
        <v>0</v>
      </c>
      <c r="J39" s="214"/>
      <c r="K39" s="223"/>
      <c r="L39" s="223"/>
      <c r="M39" s="212"/>
      <c r="N39" s="212"/>
      <c r="O39" s="212"/>
      <c r="P39" s="212"/>
      <c r="Q39" s="212"/>
      <c r="R39" s="212"/>
      <c r="S39" s="212"/>
      <c r="T39" s="212"/>
      <c r="U39" s="212"/>
      <c r="V39" s="221"/>
      <c r="W39" s="223"/>
      <c r="X39" s="212"/>
      <c r="Y39" s="212"/>
      <c r="Z39" s="212"/>
      <c r="AA39" s="212"/>
      <c r="AB39" s="213"/>
      <c r="AC39" s="216">
        <v>2</v>
      </c>
      <c r="AD39" s="267" t="s">
        <v>1232</v>
      </c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212"/>
      <c r="B40" s="420" t="s">
        <v>119</v>
      </c>
      <c r="C40" s="260" t="s">
        <v>1164</v>
      </c>
      <c r="D40" s="218" t="s">
        <v>619</v>
      </c>
      <c r="E40" s="420" t="s">
        <v>1231</v>
      </c>
      <c r="F40" s="213" t="s">
        <v>608</v>
      </c>
      <c r="G40" s="921">
        <f t="shared" si="26"/>
        <v>2</v>
      </c>
      <c r="H40" s="43">
        <f t="shared" si="1"/>
        <v>42</v>
      </c>
      <c r="I40" s="922">
        <f t="shared" si="2"/>
        <v>4.7619047619047616E-2</v>
      </c>
      <c r="J40" s="214">
        <v>1</v>
      </c>
      <c r="K40" s="223"/>
      <c r="L40" s="223">
        <v>1</v>
      </c>
      <c r="M40" s="212"/>
      <c r="N40" s="212"/>
      <c r="O40" s="212"/>
      <c r="P40" s="212"/>
      <c r="Q40" s="212"/>
      <c r="R40" s="212"/>
      <c r="S40" s="212"/>
      <c r="T40" s="212"/>
      <c r="U40" s="212"/>
      <c r="V40" s="221"/>
      <c r="W40" s="223"/>
      <c r="X40" s="212"/>
      <c r="Y40" s="212"/>
      <c r="Z40" s="212"/>
      <c r="AA40" s="212"/>
      <c r="AB40" s="213"/>
      <c r="AC40" s="216">
        <v>40</v>
      </c>
      <c r="AD40" s="194"/>
      <c r="AE40" s="1"/>
      <c r="AG40" s="789" t="s">
        <v>543</v>
      </c>
      <c r="AH40" s="749">
        <f t="shared" si="3"/>
        <v>203</v>
      </c>
      <c r="AI40" s="749">
        <f t="shared" si="4"/>
        <v>0</v>
      </c>
      <c r="AJ40" s="382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09"/>
      <c r="B41" s="420"/>
      <c r="C41" s="260"/>
      <c r="D41" s="218"/>
      <c r="E41" s="420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214"/>
      <c r="K41" s="223"/>
      <c r="L41" s="223"/>
      <c r="M41" s="212"/>
      <c r="N41" s="212"/>
      <c r="O41" s="212"/>
      <c r="P41" s="212"/>
      <c r="Q41" s="212"/>
      <c r="R41" s="212"/>
      <c r="S41" s="212"/>
      <c r="T41" s="212"/>
      <c r="U41" s="212"/>
      <c r="V41" s="221"/>
      <c r="W41" s="223"/>
      <c r="X41" s="212"/>
      <c r="Y41" s="212"/>
      <c r="Z41" s="212"/>
      <c r="AA41" s="212"/>
      <c r="AB41" s="213"/>
      <c r="AC41" s="216"/>
      <c r="AD41" s="194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09"/>
      <c r="B42" s="420"/>
      <c r="C42" s="260"/>
      <c r="D42" s="218"/>
      <c r="E42" s="420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214"/>
      <c r="K42" s="223"/>
      <c r="L42" s="223"/>
      <c r="M42" s="212"/>
      <c r="N42" s="212"/>
      <c r="O42" s="212"/>
      <c r="P42" s="212"/>
      <c r="Q42" s="212"/>
      <c r="R42" s="212"/>
      <c r="S42" s="212"/>
      <c r="T42" s="212"/>
      <c r="U42" s="212"/>
      <c r="V42" s="221"/>
      <c r="W42" s="223"/>
      <c r="X42" s="212"/>
      <c r="Y42" s="212"/>
      <c r="Z42" s="212"/>
      <c r="AA42" s="212"/>
      <c r="AB42" s="213"/>
      <c r="AC42" s="216"/>
      <c r="AD42" s="194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09"/>
      <c r="B43" s="420"/>
      <c r="C43" s="260"/>
      <c r="D43" s="218"/>
      <c r="E43" s="420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214"/>
      <c r="K43" s="223"/>
      <c r="L43" s="223"/>
      <c r="M43" s="212"/>
      <c r="N43" s="212"/>
      <c r="O43" s="212"/>
      <c r="P43" s="212"/>
      <c r="Q43" s="212"/>
      <c r="R43" s="212"/>
      <c r="S43" s="212"/>
      <c r="T43" s="212"/>
      <c r="U43" s="212"/>
      <c r="V43" s="221"/>
      <c r="W43" s="223"/>
      <c r="X43" s="212"/>
      <c r="Y43" s="212"/>
      <c r="Z43" s="212"/>
      <c r="AA43" s="212"/>
      <c r="AB43" s="213"/>
      <c r="AC43" s="216"/>
      <c r="AD43" s="267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09"/>
      <c r="B44" s="420"/>
      <c r="C44" s="260"/>
      <c r="D44" s="218"/>
      <c r="E44" s="420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214"/>
      <c r="K44" s="223"/>
      <c r="L44" s="223"/>
      <c r="M44" s="212"/>
      <c r="N44" s="212"/>
      <c r="O44" s="212"/>
      <c r="P44" s="212"/>
      <c r="Q44" s="212"/>
      <c r="R44" s="212"/>
      <c r="S44" s="212"/>
      <c r="T44" s="212"/>
      <c r="U44" s="212"/>
      <c r="V44" s="221"/>
      <c r="W44" s="223"/>
      <c r="X44" s="212"/>
      <c r="Y44" s="212"/>
      <c r="Z44" s="212"/>
      <c r="AA44" s="212"/>
      <c r="AB44" s="213"/>
      <c r="AC44" s="216"/>
      <c r="AD44" s="194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09"/>
      <c r="B45" s="420"/>
      <c r="C45" s="260"/>
      <c r="D45" s="218"/>
      <c r="E45" s="420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214"/>
      <c r="K45" s="223"/>
      <c r="L45" s="223"/>
      <c r="M45" s="212"/>
      <c r="N45" s="212"/>
      <c r="O45" s="212"/>
      <c r="P45" s="212"/>
      <c r="Q45" s="212"/>
      <c r="R45" s="212"/>
      <c r="S45" s="212"/>
      <c r="T45" s="212"/>
      <c r="U45" s="212"/>
      <c r="V45" s="221"/>
      <c r="W45" s="223"/>
      <c r="X45" s="212"/>
      <c r="Y45" s="212"/>
      <c r="Z45" s="212"/>
      <c r="AA45" s="212"/>
      <c r="AB45" s="213"/>
      <c r="AC45" s="216"/>
      <c r="AD45" s="194"/>
      <c r="AE45" s="1"/>
      <c r="AG45" s="407" t="s">
        <v>278</v>
      </c>
      <c r="AH45" s="749">
        <f t="shared" si="3"/>
        <v>20</v>
      </c>
      <c r="AI45" s="749">
        <f t="shared" si="4"/>
        <v>0</v>
      </c>
      <c r="AJ45" s="382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09"/>
      <c r="B46" s="420"/>
      <c r="C46" s="260"/>
      <c r="D46" s="218"/>
      <c r="E46" s="420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214"/>
      <c r="K46" s="223"/>
      <c r="L46" s="223"/>
      <c r="M46" s="212"/>
      <c r="N46" s="212"/>
      <c r="O46" s="212"/>
      <c r="P46" s="212"/>
      <c r="Q46" s="212"/>
      <c r="R46" s="212"/>
      <c r="S46" s="212"/>
      <c r="T46" s="212"/>
      <c r="U46" s="212"/>
      <c r="V46" s="221"/>
      <c r="W46" s="223"/>
      <c r="X46" s="212"/>
      <c r="Y46" s="212"/>
      <c r="Z46" s="212"/>
      <c r="AA46" s="212"/>
      <c r="AB46" s="213"/>
      <c r="AC46" s="216"/>
      <c r="AD46" s="194"/>
      <c r="AE46" s="1"/>
      <c r="AG46" s="407" t="s">
        <v>279</v>
      </c>
      <c r="AH46" s="749">
        <f t="shared" si="3"/>
        <v>20</v>
      </c>
      <c r="AI46" s="749">
        <f t="shared" si="4"/>
        <v>0</v>
      </c>
      <c r="AJ46" s="382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09"/>
      <c r="B47" s="420"/>
      <c r="C47" s="260"/>
      <c r="D47" s="218"/>
      <c r="E47" s="420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214"/>
      <c r="K47" s="223"/>
      <c r="L47" s="223"/>
      <c r="M47" s="212"/>
      <c r="N47" s="212"/>
      <c r="O47" s="212"/>
      <c r="P47" s="212"/>
      <c r="Q47" s="212"/>
      <c r="R47" s="212"/>
      <c r="S47" s="212"/>
      <c r="T47" s="212"/>
      <c r="U47" s="212"/>
      <c r="V47" s="221"/>
      <c r="W47" s="223"/>
      <c r="X47" s="212"/>
      <c r="Y47" s="212"/>
      <c r="Z47" s="212"/>
      <c r="AA47" s="212"/>
      <c r="AB47" s="213"/>
      <c r="AC47" s="216"/>
      <c r="AD47" s="194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09"/>
      <c r="B48" s="420"/>
      <c r="C48" s="260"/>
      <c r="D48" s="218"/>
      <c r="E48" s="420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214"/>
      <c r="K48" s="223"/>
      <c r="L48" s="223"/>
      <c r="M48" s="212"/>
      <c r="N48" s="212"/>
      <c r="O48" s="212"/>
      <c r="P48" s="212"/>
      <c r="Q48" s="212"/>
      <c r="R48" s="212"/>
      <c r="S48" s="212"/>
      <c r="T48" s="212"/>
      <c r="U48" s="212"/>
      <c r="V48" s="221"/>
      <c r="W48" s="223"/>
      <c r="X48" s="212"/>
      <c r="Y48" s="212"/>
      <c r="Z48" s="212"/>
      <c r="AA48" s="212"/>
      <c r="AB48" s="213"/>
      <c r="AC48" s="216"/>
      <c r="AD48" s="194"/>
      <c r="AE48" s="1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09"/>
      <c r="B49" s="420"/>
      <c r="C49" s="260"/>
      <c r="D49" s="218"/>
      <c r="E49" s="420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214"/>
      <c r="K49" s="223"/>
      <c r="L49" s="223"/>
      <c r="M49" s="212"/>
      <c r="N49" s="212"/>
      <c r="O49" s="212"/>
      <c r="P49" s="212"/>
      <c r="Q49" s="212"/>
      <c r="R49" s="212"/>
      <c r="S49" s="212"/>
      <c r="T49" s="212"/>
      <c r="U49" s="212"/>
      <c r="V49" s="221"/>
      <c r="W49" s="223"/>
      <c r="X49" s="212"/>
      <c r="Y49" s="212"/>
      <c r="Z49" s="212"/>
      <c r="AA49" s="212"/>
      <c r="AB49" s="213"/>
      <c r="AC49" s="216"/>
      <c r="AD49" s="194"/>
      <c r="AE49" s="1"/>
      <c r="AG49" s="407" t="s">
        <v>281</v>
      </c>
      <c r="AH49" s="749">
        <f t="shared" si="3"/>
        <v>3</v>
      </c>
      <c r="AI49" s="749">
        <f t="shared" si="4"/>
        <v>0</v>
      </c>
      <c r="AJ49" s="382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09"/>
      <c r="B50" s="420"/>
      <c r="C50" s="260"/>
      <c r="D50" s="218"/>
      <c r="E50" s="420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214"/>
      <c r="K50" s="223"/>
      <c r="L50" s="223"/>
      <c r="M50" s="212"/>
      <c r="N50" s="212"/>
      <c r="O50" s="212"/>
      <c r="P50" s="212"/>
      <c r="Q50" s="212"/>
      <c r="R50" s="212"/>
      <c r="S50" s="212"/>
      <c r="T50" s="212"/>
      <c r="U50" s="212"/>
      <c r="V50" s="221"/>
      <c r="W50" s="223"/>
      <c r="X50" s="212"/>
      <c r="Y50" s="212"/>
      <c r="Z50" s="212"/>
      <c r="AA50" s="212"/>
      <c r="AB50" s="213"/>
      <c r="AC50" s="216"/>
      <c r="AD50" s="194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09"/>
      <c r="B51" s="420"/>
      <c r="C51" s="260"/>
      <c r="D51" s="218"/>
      <c r="E51" s="420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214"/>
      <c r="K51" s="223"/>
      <c r="L51" s="223"/>
      <c r="M51" s="212"/>
      <c r="N51" s="212"/>
      <c r="O51" s="212"/>
      <c r="P51" s="212"/>
      <c r="Q51" s="212"/>
      <c r="R51" s="212"/>
      <c r="S51" s="212"/>
      <c r="T51" s="212"/>
      <c r="U51" s="212"/>
      <c r="V51" s="221"/>
      <c r="W51" s="223"/>
      <c r="X51" s="212"/>
      <c r="Y51" s="212"/>
      <c r="Z51" s="212"/>
      <c r="AA51" s="212"/>
      <c r="AB51" s="213"/>
      <c r="AC51" s="216"/>
      <c r="AD51" s="194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09"/>
      <c r="B52" s="420"/>
      <c r="C52" s="260"/>
      <c r="D52" s="218"/>
      <c r="E52" s="420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214"/>
      <c r="K52" s="223"/>
      <c r="L52" s="223"/>
      <c r="M52" s="212"/>
      <c r="N52" s="212"/>
      <c r="O52" s="212"/>
      <c r="P52" s="212"/>
      <c r="Q52" s="212"/>
      <c r="R52" s="212"/>
      <c r="S52" s="212"/>
      <c r="T52" s="212"/>
      <c r="U52" s="212"/>
      <c r="V52" s="221"/>
      <c r="W52" s="223"/>
      <c r="X52" s="212"/>
      <c r="Y52" s="212"/>
      <c r="Z52" s="212"/>
      <c r="AA52" s="212"/>
      <c r="AB52" s="213"/>
      <c r="AC52" s="216"/>
      <c r="AD52" s="385"/>
      <c r="AE52" s="1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09"/>
      <c r="B53" s="420"/>
      <c r="C53" s="260"/>
      <c r="D53" s="218"/>
      <c r="E53" s="420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214"/>
      <c r="K53" s="223"/>
      <c r="L53" s="223"/>
      <c r="M53" s="212"/>
      <c r="N53" s="212"/>
      <c r="O53" s="212"/>
      <c r="P53" s="212"/>
      <c r="Q53" s="212"/>
      <c r="R53" s="212"/>
      <c r="S53" s="212"/>
      <c r="T53" s="212"/>
      <c r="U53" s="212"/>
      <c r="V53" s="221"/>
      <c r="W53" s="223"/>
      <c r="X53" s="212"/>
      <c r="Y53" s="212"/>
      <c r="Z53" s="212"/>
      <c r="AA53" s="212"/>
      <c r="AB53" s="213"/>
      <c r="AC53" s="216"/>
      <c r="AD53" s="385"/>
      <c r="AE53" s="1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09"/>
      <c r="B54" s="420"/>
      <c r="C54" s="260"/>
      <c r="D54" s="218"/>
      <c r="E54" s="420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214"/>
      <c r="K54" s="223"/>
      <c r="L54" s="223"/>
      <c r="M54" s="212"/>
      <c r="N54" s="212"/>
      <c r="O54" s="212"/>
      <c r="P54" s="212"/>
      <c r="Q54" s="212"/>
      <c r="R54" s="212"/>
      <c r="S54" s="212"/>
      <c r="T54" s="212"/>
      <c r="U54" s="212"/>
      <c r="V54" s="221"/>
      <c r="W54" s="223"/>
      <c r="X54" s="212"/>
      <c r="Y54" s="212"/>
      <c r="Z54" s="212"/>
      <c r="AA54" s="212"/>
      <c r="AB54" s="213"/>
      <c r="AC54" s="216"/>
      <c r="AD54" s="194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1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1</v>
      </c>
    </row>
    <row r="55" spans="1:58" s="9" customFormat="1" ht="15.95" customHeight="1">
      <c r="A55" s="209"/>
      <c r="B55" s="420"/>
      <c r="C55" s="260"/>
      <c r="D55" s="218"/>
      <c r="E55" s="420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214"/>
      <c r="K55" s="223"/>
      <c r="L55" s="223"/>
      <c r="M55" s="212"/>
      <c r="N55" s="212"/>
      <c r="O55" s="212"/>
      <c r="P55" s="212"/>
      <c r="Q55" s="212"/>
      <c r="R55" s="212"/>
      <c r="S55" s="212"/>
      <c r="T55" s="212"/>
      <c r="U55" s="212"/>
      <c r="V55" s="221"/>
      <c r="W55" s="223"/>
      <c r="X55" s="212"/>
      <c r="Y55" s="212"/>
      <c r="Z55" s="212"/>
      <c r="AA55" s="212"/>
      <c r="AB55" s="213"/>
      <c r="AC55" s="216"/>
      <c r="AD55" s="385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09"/>
      <c r="B56" s="420"/>
      <c r="C56" s="260"/>
      <c r="D56" s="218"/>
      <c r="E56" s="420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214"/>
      <c r="K56" s="223"/>
      <c r="L56" s="223"/>
      <c r="M56" s="212"/>
      <c r="N56" s="212"/>
      <c r="O56" s="212"/>
      <c r="P56" s="212"/>
      <c r="Q56" s="212"/>
      <c r="R56" s="212"/>
      <c r="S56" s="212"/>
      <c r="T56" s="212"/>
      <c r="U56" s="212"/>
      <c r="V56" s="221"/>
      <c r="W56" s="223"/>
      <c r="X56" s="212"/>
      <c r="Y56" s="212"/>
      <c r="Z56" s="212"/>
      <c r="AA56" s="212"/>
      <c r="AB56" s="213"/>
      <c r="AC56" s="216"/>
      <c r="AD56" s="194"/>
      <c r="AE56" s="1"/>
      <c r="AG56" s="407" t="s">
        <v>284</v>
      </c>
      <c r="AH56" s="749">
        <f t="shared" si="3"/>
        <v>17</v>
      </c>
      <c r="AI56" s="749">
        <f t="shared" si="4"/>
        <v>0</v>
      </c>
      <c r="AJ56" s="382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09"/>
      <c r="B57" s="420"/>
      <c r="C57" s="260"/>
      <c r="D57" s="218"/>
      <c r="E57" s="420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214"/>
      <c r="K57" s="223"/>
      <c r="L57" s="223"/>
      <c r="M57" s="212"/>
      <c r="N57" s="212"/>
      <c r="O57" s="212"/>
      <c r="P57" s="212"/>
      <c r="Q57" s="212"/>
      <c r="R57" s="212"/>
      <c r="S57" s="212"/>
      <c r="T57" s="212"/>
      <c r="U57" s="212"/>
      <c r="V57" s="221"/>
      <c r="W57" s="223"/>
      <c r="X57" s="212"/>
      <c r="Y57" s="212"/>
      <c r="Z57" s="212"/>
      <c r="AA57" s="212"/>
      <c r="AB57" s="213"/>
      <c r="AC57" s="216"/>
      <c r="AD57" s="194"/>
      <c r="AE57" s="1"/>
      <c r="AG57" s="407" t="s">
        <v>285</v>
      </c>
      <c r="AH57" s="749">
        <f t="shared" si="3"/>
        <v>42</v>
      </c>
      <c r="AI57" s="749">
        <f t="shared" si="4"/>
        <v>2</v>
      </c>
      <c r="AJ57" s="382">
        <f t="shared" si="5"/>
        <v>4.7619047619047619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09"/>
      <c r="B58" s="420"/>
      <c r="C58" s="260"/>
      <c r="D58" s="218"/>
      <c r="E58" s="420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214"/>
      <c r="K58" s="223"/>
      <c r="L58" s="223"/>
      <c r="M58" s="212"/>
      <c r="N58" s="212"/>
      <c r="O58" s="212"/>
      <c r="P58" s="212"/>
      <c r="Q58" s="212"/>
      <c r="R58" s="212"/>
      <c r="S58" s="212"/>
      <c r="T58" s="212"/>
      <c r="U58" s="212"/>
      <c r="V58" s="221"/>
      <c r="W58" s="223"/>
      <c r="X58" s="212"/>
      <c r="Y58" s="212"/>
      <c r="Z58" s="212"/>
      <c r="AA58" s="212"/>
      <c r="AB58" s="213"/>
      <c r="AC58" s="216"/>
      <c r="AD58" s="194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09"/>
      <c r="B59" s="420"/>
      <c r="C59" s="260"/>
      <c r="D59" s="218"/>
      <c r="E59" s="420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214"/>
      <c r="K59" s="223"/>
      <c r="L59" s="223"/>
      <c r="M59" s="212"/>
      <c r="N59" s="212"/>
      <c r="O59" s="212"/>
      <c r="P59" s="212"/>
      <c r="Q59" s="212"/>
      <c r="R59" s="212"/>
      <c r="S59" s="212"/>
      <c r="T59" s="212"/>
      <c r="U59" s="212"/>
      <c r="V59" s="221"/>
      <c r="W59" s="223"/>
      <c r="X59" s="212"/>
      <c r="Y59" s="212"/>
      <c r="Z59" s="212"/>
      <c r="AA59" s="212"/>
      <c r="AB59" s="213"/>
      <c r="AC59" s="216"/>
      <c r="AD59" s="194"/>
      <c r="AE59" s="1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09"/>
      <c r="B60" s="420"/>
      <c r="C60" s="260"/>
      <c r="D60" s="218"/>
      <c r="E60" s="420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214"/>
      <c r="K60" s="223"/>
      <c r="L60" s="223"/>
      <c r="M60" s="212"/>
      <c r="N60" s="212"/>
      <c r="O60" s="212"/>
      <c r="P60" s="212"/>
      <c r="Q60" s="212"/>
      <c r="R60" s="212"/>
      <c r="S60" s="212"/>
      <c r="T60" s="212"/>
      <c r="U60" s="212"/>
      <c r="V60" s="221"/>
      <c r="W60" s="223"/>
      <c r="X60" s="212"/>
      <c r="Y60" s="212"/>
      <c r="Z60" s="212"/>
      <c r="AA60" s="212"/>
      <c r="AB60" s="213"/>
      <c r="AC60" s="216"/>
      <c r="AD60" s="194"/>
      <c r="AE60" s="1"/>
      <c r="AG60" s="407" t="s">
        <v>287</v>
      </c>
      <c r="AH60" s="749">
        <f t="shared" si="3"/>
        <v>20</v>
      </c>
      <c r="AI60" s="749">
        <f t="shared" si="4"/>
        <v>0</v>
      </c>
      <c r="AJ60" s="382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09"/>
      <c r="B61" s="420"/>
      <c r="C61" s="260"/>
      <c r="D61" s="218"/>
      <c r="E61" s="420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214"/>
      <c r="K61" s="223"/>
      <c r="L61" s="223"/>
      <c r="M61" s="212"/>
      <c r="N61" s="212"/>
      <c r="O61" s="212"/>
      <c r="P61" s="212"/>
      <c r="Q61" s="212"/>
      <c r="R61" s="212"/>
      <c r="S61" s="212"/>
      <c r="T61" s="212"/>
      <c r="U61" s="212"/>
      <c r="V61" s="221"/>
      <c r="W61" s="223"/>
      <c r="X61" s="212"/>
      <c r="Y61" s="212"/>
      <c r="Z61" s="212"/>
      <c r="AA61" s="212"/>
      <c r="AB61" s="213"/>
      <c r="AC61" s="216"/>
      <c r="AD61" s="194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09"/>
      <c r="B62" s="420"/>
      <c r="C62" s="260"/>
      <c r="D62" s="218"/>
      <c r="E62" s="420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214"/>
      <c r="K62" s="223"/>
      <c r="L62" s="223"/>
      <c r="M62" s="212"/>
      <c r="N62" s="212"/>
      <c r="O62" s="212"/>
      <c r="P62" s="212"/>
      <c r="Q62" s="212"/>
      <c r="R62" s="212"/>
      <c r="S62" s="212"/>
      <c r="T62" s="212"/>
      <c r="U62" s="212"/>
      <c r="V62" s="221"/>
      <c r="W62" s="223"/>
      <c r="X62" s="212"/>
      <c r="Y62" s="212"/>
      <c r="Z62" s="212"/>
      <c r="AA62" s="212"/>
      <c r="AB62" s="213"/>
      <c r="AC62" s="216"/>
      <c r="AD62" s="194"/>
      <c r="AE62" s="1"/>
      <c r="AG62" s="407" t="s">
        <v>579</v>
      </c>
      <c r="AH62" s="87">
        <f t="shared" si="3"/>
        <v>11</v>
      </c>
      <c r="AI62" s="87">
        <f t="shared" si="4"/>
        <v>0</v>
      </c>
      <c r="AJ62" s="331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09"/>
      <c r="B63" s="420"/>
      <c r="C63" s="260"/>
      <c r="D63" s="218"/>
      <c r="E63" s="420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214"/>
      <c r="K63" s="223"/>
      <c r="L63" s="223"/>
      <c r="M63" s="212"/>
      <c r="N63" s="212"/>
      <c r="O63" s="212"/>
      <c r="P63" s="212"/>
      <c r="Q63" s="212"/>
      <c r="R63" s="212"/>
      <c r="S63" s="212"/>
      <c r="T63" s="212"/>
      <c r="U63" s="212"/>
      <c r="V63" s="221"/>
      <c r="W63" s="223"/>
      <c r="X63" s="212"/>
      <c r="Y63" s="212"/>
      <c r="Z63" s="212"/>
      <c r="AA63" s="212"/>
      <c r="AB63" s="213"/>
      <c r="AC63" s="216"/>
      <c r="AD63" s="194"/>
      <c r="AE63" s="1"/>
      <c r="AG63" s="407" t="s">
        <v>584</v>
      </c>
      <c r="AH63" s="87">
        <f t="shared" si="3"/>
        <v>20</v>
      </c>
      <c r="AI63" s="87">
        <f t="shared" si="4"/>
        <v>0</v>
      </c>
      <c r="AJ63" s="331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09"/>
      <c r="B64" s="420"/>
      <c r="C64" s="260"/>
      <c r="D64" s="218"/>
      <c r="E64" s="420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214"/>
      <c r="K64" s="223"/>
      <c r="L64" s="223"/>
      <c r="M64" s="212"/>
      <c r="N64" s="212"/>
      <c r="O64" s="212"/>
      <c r="P64" s="212"/>
      <c r="Q64" s="212"/>
      <c r="R64" s="212"/>
      <c r="S64" s="212"/>
      <c r="T64" s="212"/>
      <c r="U64" s="212"/>
      <c r="V64" s="221"/>
      <c r="W64" s="223"/>
      <c r="X64" s="212"/>
      <c r="Y64" s="212"/>
      <c r="Z64" s="212"/>
      <c r="AA64" s="212"/>
      <c r="AB64" s="213"/>
      <c r="AC64" s="216"/>
      <c r="AD64" s="194"/>
      <c r="AE64" s="1"/>
      <c r="AG64" s="407" t="s">
        <v>585</v>
      </c>
      <c r="AH64" s="87">
        <f t="shared" si="3"/>
        <v>15</v>
      </c>
      <c r="AI64" s="87">
        <f t="shared" si="4"/>
        <v>0</v>
      </c>
      <c r="AJ64" s="331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09"/>
      <c r="B65" s="420"/>
      <c r="C65" s="260"/>
      <c r="D65" s="218"/>
      <c r="E65" s="420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214"/>
      <c r="K65" s="223"/>
      <c r="L65" s="223"/>
      <c r="M65" s="212"/>
      <c r="N65" s="212"/>
      <c r="O65" s="212"/>
      <c r="P65" s="212"/>
      <c r="Q65" s="212"/>
      <c r="R65" s="212"/>
      <c r="S65" s="212"/>
      <c r="T65" s="212"/>
      <c r="U65" s="212"/>
      <c r="V65" s="221"/>
      <c r="W65" s="223"/>
      <c r="X65" s="212"/>
      <c r="Y65" s="212"/>
      <c r="Z65" s="212"/>
      <c r="AA65" s="212"/>
      <c r="AB65" s="213"/>
      <c r="AC65" s="216"/>
      <c r="AD65" s="194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09"/>
      <c r="B66" s="420"/>
      <c r="C66" s="260"/>
      <c r="D66" s="218"/>
      <c r="E66" s="420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214"/>
      <c r="K66" s="223"/>
      <c r="L66" s="223"/>
      <c r="M66" s="212"/>
      <c r="N66" s="212"/>
      <c r="O66" s="212"/>
      <c r="P66" s="212"/>
      <c r="Q66" s="212"/>
      <c r="R66" s="212"/>
      <c r="S66" s="212"/>
      <c r="T66" s="212"/>
      <c r="U66" s="212"/>
      <c r="V66" s="221"/>
      <c r="W66" s="223"/>
      <c r="X66" s="212"/>
      <c r="Y66" s="212"/>
      <c r="Z66" s="212"/>
      <c r="AA66" s="212"/>
      <c r="AB66" s="213"/>
      <c r="AC66" s="216"/>
      <c r="AD66" s="194"/>
      <c r="AE66" s="1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09"/>
      <c r="B67" s="420"/>
      <c r="C67" s="260"/>
      <c r="D67" s="218"/>
      <c r="E67" s="420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214"/>
      <c r="K67" s="223"/>
      <c r="L67" s="223"/>
      <c r="M67" s="212"/>
      <c r="N67" s="212"/>
      <c r="O67" s="212"/>
      <c r="P67" s="212"/>
      <c r="Q67" s="212"/>
      <c r="R67" s="212"/>
      <c r="S67" s="212"/>
      <c r="T67" s="212"/>
      <c r="U67" s="212"/>
      <c r="V67" s="221"/>
      <c r="W67" s="223"/>
      <c r="X67" s="212"/>
      <c r="Y67" s="212"/>
      <c r="Z67" s="212"/>
      <c r="AA67" s="212"/>
      <c r="AB67" s="213"/>
      <c r="AC67" s="216"/>
      <c r="AD67" s="194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09"/>
      <c r="B68" s="420"/>
      <c r="C68" s="260"/>
      <c r="D68" s="218"/>
      <c r="E68" s="420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214"/>
      <c r="K68" s="223"/>
      <c r="L68" s="223"/>
      <c r="M68" s="212"/>
      <c r="N68" s="212"/>
      <c r="O68" s="212"/>
      <c r="P68" s="212"/>
      <c r="Q68" s="212"/>
      <c r="R68" s="212"/>
      <c r="S68" s="212"/>
      <c r="T68" s="212"/>
      <c r="U68" s="212"/>
      <c r="V68" s="221"/>
      <c r="W68" s="223"/>
      <c r="X68" s="212"/>
      <c r="Y68" s="212"/>
      <c r="Z68" s="212"/>
      <c r="AA68" s="212"/>
      <c r="AB68" s="213"/>
      <c r="AC68" s="216"/>
      <c r="AD68" s="194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09"/>
      <c r="B69" s="420"/>
      <c r="C69" s="260"/>
      <c r="D69" s="218"/>
      <c r="E69" s="420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214"/>
      <c r="K69" s="223"/>
      <c r="L69" s="223"/>
      <c r="M69" s="212"/>
      <c r="N69" s="212"/>
      <c r="O69" s="212"/>
      <c r="P69" s="212"/>
      <c r="Q69" s="212"/>
      <c r="R69" s="212"/>
      <c r="S69" s="212"/>
      <c r="T69" s="212"/>
      <c r="U69" s="212"/>
      <c r="V69" s="221"/>
      <c r="W69" s="223"/>
      <c r="X69" s="212"/>
      <c r="Y69" s="212"/>
      <c r="Z69" s="212"/>
      <c r="AA69" s="212"/>
      <c r="AB69" s="213"/>
      <c r="AC69" s="216"/>
      <c r="AD69" s="194"/>
      <c r="AE69" s="1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09"/>
      <c r="B70" s="420"/>
      <c r="C70" s="260"/>
      <c r="D70" s="218"/>
      <c r="E70" s="420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214"/>
      <c r="K70" s="223"/>
      <c r="L70" s="223"/>
      <c r="M70" s="212"/>
      <c r="N70" s="212"/>
      <c r="O70" s="212"/>
      <c r="P70" s="212"/>
      <c r="Q70" s="212"/>
      <c r="R70" s="212"/>
      <c r="S70" s="212"/>
      <c r="T70" s="212"/>
      <c r="U70" s="212"/>
      <c r="V70" s="221"/>
      <c r="W70" s="223"/>
      <c r="X70" s="212"/>
      <c r="Y70" s="212"/>
      <c r="Z70" s="212"/>
      <c r="AA70" s="212"/>
      <c r="AB70" s="213"/>
      <c r="AC70" s="216"/>
      <c r="AD70" s="194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09"/>
      <c r="B71" s="420"/>
      <c r="C71" s="260"/>
      <c r="D71" s="218"/>
      <c r="E71" s="420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214"/>
      <c r="K71" s="223"/>
      <c r="L71" s="223"/>
      <c r="M71" s="212"/>
      <c r="N71" s="212"/>
      <c r="O71" s="212"/>
      <c r="P71" s="212"/>
      <c r="Q71" s="212"/>
      <c r="R71" s="212"/>
      <c r="S71" s="212"/>
      <c r="T71" s="212"/>
      <c r="U71" s="212"/>
      <c r="V71" s="221"/>
      <c r="W71" s="223"/>
      <c r="X71" s="212"/>
      <c r="Y71" s="212"/>
      <c r="Z71" s="212"/>
      <c r="AA71" s="212"/>
      <c r="AB71" s="213"/>
      <c r="AC71" s="216"/>
      <c r="AD71" s="194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09"/>
      <c r="B72" s="420"/>
      <c r="C72" s="260"/>
      <c r="D72" s="218"/>
      <c r="E72" s="420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214"/>
      <c r="K72" s="223"/>
      <c r="L72" s="223"/>
      <c r="M72" s="212"/>
      <c r="N72" s="212"/>
      <c r="O72" s="212"/>
      <c r="P72" s="212"/>
      <c r="Q72" s="212"/>
      <c r="R72" s="212"/>
      <c r="S72" s="212"/>
      <c r="T72" s="212"/>
      <c r="U72" s="212"/>
      <c r="V72" s="221"/>
      <c r="W72" s="223"/>
      <c r="X72" s="212"/>
      <c r="Y72" s="212"/>
      <c r="Z72" s="212"/>
      <c r="AA72" s="212"/>
      <c r="AB72" s="213"/>
      <c r="AC72" s="216"/>
      <c r="AD72" s="194"/>
      <c r="AE72" s="1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09"/>
      <c r="B73" s="420"/>
      <c r="C73" s="260"/>
      <c r="D73" s="218"/>
      <c r="E73" s="420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214"/>
      <c r="K73" s="223"/>
      <c r="L73" s="223"/>
      <c r="M73" s="212"/>
      <c r="N73" s="212"/>
      <c r="O73" s="212"/>
      <c r="P73" s="212"/>
      <c r="Q73" s="212"/>
      <c r="R73" s="212"/>
      <c r="S73" s="212"/>
      <c r="T73" s="212"/>
      <c r="U73" s="212"/>
      <c r="V73" s="221"/>
      <c r="W73" s="223"/>
      <c r="X73" s="212"/>
      <c r="Y73" s="212"/>
      <c r="Z73" s="212"/>
      <c r="AA73" s="212"/>
      <c r="AB73" s="213"/>
      <c r="AC73" s="216"/>
      <c r="AD73" s="194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09"/>
      <c r="B74" s="420"/>
      <c r="C74" s="260"/>
      <c r="D74" s="218"/>
      <c r="E74" s="420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214"/>
      <c r="K74" s="223"/>
      <c r="L74" s="223"/>
      <c r="M74" s="212"/>
      <c r="N74" s="212"/>
      <c r="O74" s="212"/>
      <c r="P74" s="212"/>
      <c r="Q74" s="212"/>
      <c r="R74" s="212"/>
      <c r="S74" s="212"/>
      <c r="T74" s="212"/>
      <c r="U74" s="212"/>
      <c r="V74" s="221"/>
      <c r="W74" s="223"/>
      <c r="X74" s="212"/>
      <c r="Y74" s="212"/>
      <c r="Z74" s="212"/>
      <c r="AA74" s="212"/>
      <c r="AB74" s="213"/>
      <c r="AC74" s="216"/>
      <c r="AD74" s="194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09"/>
      <c r="B75" s="420"/>
      <c r="C75" s="260"/>
      <c r="D75" s="218"/>
      <c r="E75" s="420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214"/>
      <c r="K75" s="223"/>
      <c r="L75" s="223"/>
      <c r="M75" s="212"/>
      <c r="N75" s="212"/>
      <c r="O75" s="212"/>
      <c r="P75" s="212"/>
      <c r="Q75" s="212"/>
      <c r="R75" s="212"/>
      <c r="S75" s="212"/>
      <c r="T75" s="212"/>
      <c r="U75" s="212"/>
      <c r="V75" s="221"/>
      <c r="W75" s="223"/>
      <c r="X75" s="212"/>
      <c r="Y75" s="212"/>
      <c r="Z75" s="212"/>
      <c r="AA75" s="212"/>
      <c r="AB75" s="213"/>
      <c r="AC75" s="216"/>
      <c r="AD75" s="194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09"/>
      <c r="B76" s="420"/>
      <c r="C76" s="260"/>
      <c r="D76" s="218"/>
      <c r="E76" s="420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214"/>
      <c r="K76" s="223"/>
      <c r="L76" s="223"/>
      <c r="M76" s="212"/>
      <c r="N76" s="212"/>
      <c r="O76" s="212"/>
      <c r="P76" s="212"/>
      <c r="Q76" s="212"/>
      <c r="R76" s="212"/>
      <c r="S76" s="212"/>
      <c r="T76" s="212"/>
      <c r="U76" s="212"/>
      <c r="V76" s="221"/>
      <c r="W76" s="223"/>
      <c r="X76" s="212"/>
      <c r="Y76" s="212"/>
      <c r="Z76" s="212"/>
      <c r="AA76" s="212"/>
      <c r="AB76" s="213"/>
      <c r="AC76" s="216"/>
      <c r="AD76" s="194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09"/>
      <c r="B77" s="420"/>
      <c r="C77" s="260"/>
      <c r="D77" s="218"/>
      <c r="E77" s="420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214"/>
      <c r="K77" s="223"/>
      <c r="L77" s="223"/>
      <c r="M77" s="212"/>
      <c r="N77" s="212"/>
      <c r="O77" s="212"/>
      <c r="P77" s="212"/>
      <c r="Q77" s="212"/>
      <c r="R77" s="212"/>
      <c r="S77" s="212"/>
      <c r="T77" s="212"/>
      <c r="U77" s="212"/>
      <c r="V77" s="221"/>
      <c r="W77" s="223"/>
      <c r="X77" s="212"/>
      <c r="Y77" s="212"/>
      <c r="Z77" s="212"/>
      <c r="AA77" s="212"/>
      <c r="AB77" s="213"/>
      <c r="AC77" s="216"/>
      <c r="AD77" s="207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09"/>
      <c r="B78" s="420"/>
      <c r="C78" s="260"/>
      <c r="D78" s="218"/>
      <c r="E78" s="420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214"/>
      <c r="K78" s="223"/>
      <c r="L78" s="223"/>
      <c r="M78" s="212"/>
      <c r="N78" s="212"/>
      <c r="O78" s="212"/>
      <c r="P78" s="212"/>
      <c r="Q78" s="212"/>
      <c r="R78" s="212"/>
      <c r="S78" s="212"/>
      <c r="T78" s="212"/>
      <c r="U78" s="212"/>
      <c r="V78" s="221"/>
      <c r="W78" s="223"/>
      <c r="X78" s="212"/>
      <c r="Y78" s="212"/>
      <c r="Z78" s="212"/>
      <c r="AA78" s="212"/>
      <c r="AB78" s="213"/>
      <c r="AC78" s="216"/>
      <c r="AD78" s="207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09"/>
      <c r="B79" s="420"/>
      <c r="C79" s="260"/>
      <c r="D79" s="218"/>
      <c r="E79" s="420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214"/>
      <c r="K79" s="223"/>
      <c r="L79" s="223"/>
      <c r="M79" s="212"/>
      <c r="N79" s="212"/>
      <c r="O79" s="212"/>
      <c r="P79" s="212"/>
      <c r="Q79" s="212"/>
      <c r="R79" s="212"/>
      <c r="S79" s="212"/>
      <c r="T79" s="212"/>
      <c r="U79" s="212"/>
      <c r="V79" s="221"/>
      <c r="W79" s="223"/>
      <c r="X79" s="212"/>
      <c r="Y79" s="212"/>
      <c r="Z79" s="212"/>
      <c r="AA79" s="212"/>
      <c r="AB79" s="213"/>
      <c r="AC79" s="216"/>
      <c r="AD79" s="194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09"/>
      <c r="B80" s="420"/>
      <c r="C80" s="260"/>
      <c r="D80" s="218"/>
      <c r="E80" s="420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214"/>
      <c r="K80" s="223"/>
      <c r="L80" s="223"/>
      <c r="M80" s="212"/>
      <c r="N80" s="212"/>
      <c r="O80" s="212"/>
      <c r="P80" s="212"/>
      <c r="Q80" s="212"/>
      <c r="R80" s="212"/>
      <c r="S80" s="212"/>
      <c r="T80" s="212"/>
      <c r="U80" s="212"/>
      <c r="V80" s="221"/>
      <c r="W80" s="223"/>
      <c r="X80" s="212"/>
      <c r="Y80" s="212"/>
      <c r="Z80" s="212"/>
      <c r="AA80" s="212"/>
      <c r="AB80" s="213"/>
      <c r="AC80" s="216"/>
      <c r="AD80" s="194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09"/>
      <c r="B81" s="420"/>
      <c r="C81" s="260"/>
      <c r="D81" s="218"/>
      <c r="E81" s="420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214"/>
      <c r="K81" s="223"/>
      <c r="L81" s="223"/>
      <c r="M81" s="212"/>
      <c r="N81" s="212"/>
      <c r="O81" s="212"/>
      <c r="P81" s="212"/>
      <c r="Q81" s="212"/>
      <c r="R81" s="212"/>
      <c r="S81" s="212"/>
      <c r="T81" s="212"/>
      <c r="U81" s="212"/>
      <c r="V81" s="221"/>
      <c r="W81" s="223"/>
      <c r="X81" s="212"/>
      <c r="Y81" s="212"/>
      <c r="Z81" s="212"/>
      <c r="AA81" s="212"/>
      <c r="AB81" s="213"/>
      <c r="AC81" s="216"/>
      <c r="AD81" s="194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09"/>
      <c r="B82" s="420"/>
      <c r="C82" s="260"/>
      <c r="D82" s="218"/>
      <c r="E82" s="420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214"/>
      <c r="K82" s="223"/>
      <c r="L82" s="223"/>
      <c r="M82" s="212"/>
      <c r="N82" s="212"/>
      <c r="O82" s="212"/>
      <c r="P82" s="212"/>
      <c r="Q82" s="212"/>
      <c r="R82" s="212"/>
      <c r="S82" s="212"/>
      <c r="T82" s="212"/>
      <c r="U82" s="212"/>
      <c r="V82" s="221"/>
      <c r="W82" s="223"/>
      <c r="X82" s="212"/>
      <c r="Y82" s="212"/>
      <c r="Z82" s="212"/>
      <c r="AA82" s="212"/>
      <c r="AB82" s="213"/>
      <c r="AC82" s="216"/>
      <c r="AD82" s="194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09"/>
      <c r="B83" s="420"/>
      <c r="C83" s="260"/>
      <c r="D83" s="218"/>
      <c r="E83" s="420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214"/>
      <c r="K83" s="223"/>
      <c r="L83" s="223"/>
      <c r="M83" s="212"/>
      <c r="N83" s="212"/>
      <c r="O83" s="212"/>
      <c r="P83" s="212"/>
      <c r="Q83" s="212"/>
      <c r="R83" s="212"/>
      <c r="S83" s="212"/>
      <c r="T83" s="212"/>
      <c r="U83" s="212"/>
      <c r="V83" s="221"/>
      <c r="W83" s="223"/>
      <c r="X83" s="212"/>
      <c r="Y83" s="212"/>
      <c r="Z83" s="212"/>
      <c r="AA83" s="212"/>
      <c r="AB83" s="213"/>
      <c r="AC83" s="216"/>
      <c r="AD83" s="210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824"/>
      <c r="B84" s="421"/>
      <c r="C84" s="260"/>
      <c r="D84" s="218"/>
      <c r="E84" s="421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117"/>
      <c r="AD84" s="31"/>
      <c r="AE84" s="104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7</v>
      </c>
      <c r="H85" s="51">
        <f>SUM(H7:H84)</f>
        <v>1013</v>
      </c>
      <c r="I85" s="405">
        <f>IFERROR((G85*100/H85),"0")</f>
        <v>0.69101678183613036</v>
      </c>
      <c r="J85" s="51">
        <f>SUM(J7:J84)</f>
        <v>1</v>
      </c>
      <c r="K85" s="51">
        <f t="shared" ref="K85:AB85" si="50">SUM(K7:K84)</f>
        <v>0</v>
      </c>
      <c r="L85" s="51">
        <f t="shared" si="50"/>
        <v>1</v>
      </c>
      <c r="M85" s="51">
        <f t="shared" si="50"/>
        <v>0</v>
      </c>
      <c r="N85" s="51">
        <f t="shared" si="50"/>
        <v>0</v>
      </c>
      <c r="O85" s="51">
        <f t="shared" si="50"/>
        <v>1</v>
      </c>
      <c r="P85" s="51">
        <f t="shared" si="50"/>
        <v>0</v>
      </c>
      <c r="Q85" s="51">
        <f t="shared" si="50"/>
        <v>0</v>
      </c>
      <c r="R85" s="51">
        <f t="shared" si="50"/>
        <v>1</v>
      </c>
      <c r="S85" s="51">
        <f t="shared" si="50"/>
        <v>0</v>
      </c>
      <c r="T85" s="51">
        <f t="shared" si="50"/>
        <v>1</v>
      </c>
      <c r="U85" s="51">
        <f t="shared" si="50"/>
        <v>0</v>
      </c>
      <c r="V85" s="51">
        <f t="shared" si="50"/>
        <v>0</v>
      </c>
      <c r="W85" s="51">
        <f t="shared" si="50"/>
        <v>1</v>
      </c>
      <c r="X85" s="51">
        <f t="shared" si="50"/>
        <v>0</v>
      </c>
      <c r="Y85" s="51">
        <f t="shared" si="50"/>
        <v>0</v>
      </c>
      <c r="Z85" s="51">
        <f t="shared" si="50"/>
        <v>0</v>
      </c>
      <c r="AA85" s="51">
        <f t="shared" si="50"/>
        <v>1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5.95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5.95" customHeight="1">
      <c r="AA87" s="34" t="s">
        <v>12</v>
      </c>
      <c r="AB87" s="35">
        <f>COUNTA(AD7:AD84)</f>
        <v>4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5.95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5.95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5.95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5.95" customHeight="1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 t="shared" ref="K92:AB92" si="51">K6</f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1</v>
      </c>
      <c r="K93" s="234">
        <f t="shared" ref="K93:AB93" si="52">K85</f>
        <v>0</v>
      </c>
      <c r="L93" s="234">
        <f t="shared" si="52"/>
        <v>1</v>
      </c>
      <c r="M93" s="234">
        <f t="shared" si="52"/>
        <v>0</v>
      </c>
      <c r="N93" s="234">
        <f t="shared" si="52"/>
        <v>0</v>
      </c>
      <c r="O93" s="234">
        <f t="shared" si="52"/>
        <v>1</v>
      </c>
      <c r="P93" s="234">
        <f t="shared" si="52"/>
        <v>0</v>
      </c>
      <c r="Q93" s="234">
        <f t="shared" si="52"/>
        <v>0</v>
      </c>
      <c r="R93" s="234">
        <f t="shared" si="52"/>
        <v>1</v>
      </c>
      <c r="S93" s="234">
        <f t="shared" si="52"/>
        <v>0</v>
      </c>
      <c r="T93" s="234">
        <f t="shared" si="52"/>
        <v>1</v>
      </c>
      <c r="U93" s="234">
        <f t="shared" si="52"/>
        <v>0</v>
      </c>
      <c r="V93" s="234">
        <f t="shared" si="52"/>
        <v>0</v>
      </c>
      <c r="W93" s="234">
        <f t="shared" si="52"/>
        <v>1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1</v>
      </c>
      <c r="AB93" s="122">
        <f t="shared" si="52"/>
        <v>0</v>
      </c>
      <c r="AC93" s="19"/>
      <c r="AG93" s="407" t="s">
        <v>239</v>
      </c>
      <c r="AH93" s="749">
        <f t="shared" si="3"/>
        <v>52</v>
      </c>
      <c r="AI93" s="749">
        <f t="shared" si="4"/>
        <v>1</v>
      </c>
      <c r="AJ93" s="382">
        <f t="shared" si="5"/>
        <v>1.9230769230769231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1</v>
      </c>
      <c r="K97" s="86">
        <f t="shared" si="53"/>
        <v>0</v>
      </c>
      <c r="L97" s="86">
        <f t="shared" si="53"/>
        <v>1</v>
      </c>
      <c r="M97" s="86">
        <f t="shared" si="53"/>
        <v>0</v>
      </c>
      <c r="N97" s="86">
        <f t="shared" si="53"/>
        <v>0</v>
      </c>
      <c r="O97" s="86">
        <f t="shared" si="53"/>
        <v>1</v>
      </c>
      <c r="P97" s="86">
        <f t="shared" si="53"/>
        <v>0</v>
      </c>
      <c r="Q97" s="86">
        <f t="shared" si="53"/>
        <v>0</v>
      </c>
      <c r="R97" s="86">
        <f t="shared" si="53"/>
        <v>1</v>
      </c>
      <c r="S97" s="86">
        <f t="shared" si="53"/>
        <v>0</v>
      </c>
      <c r="T97" s="86">
        <f t="shared" si="53"/>
        <v>1</v>
      </c>
      <c r="U97" s="86">
        <f t="shared" si="53"/>
        <v>0</v>
      </c>
      <c r="V97" s="86">
        <f t="shared" si="53"/>
        <v>0</v>
      </c>
      <c r="W97" s="86">
        <f t="shared" si="53"/>
        <v>1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1</v>
      </c>
      <c r="AB97" s="86">
        <f t="shared" si="53"/>
        <v>0</v>
      </c>
      <c r="AC97" s="121">
        <f>SUM(J97:AB97)</f>
        <v>7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14.285714285714286</v>
      </c>
      <c r="K98" s="256">
        <f>K97*100/AC97</f>
        <v>0</v>
      </c>
      <c r="L98" s="256">
        <f>L97*100/AC97</f>
        <v>14.285714285714286</v>
      </c>
      <c r="M98" s="256">
        <f>M97*100/AC97</f>
        <v>0</v>
      </c>
      <c r="N98" s="256">
        <f>N97*100/AC97</f>
        <v>0</v>
      </c>
      <c r="O98" s="256">
        <f>O97*100/AC97</f>
        <v>14.285714285714286</v>
      </c>
      <c r="P98" s="256">
        <f>P97*100/AC97</f>
        <v>0</v>
      </c>
      <c r="Q98" s="256">
        <f>Q97*100/AC97</f>
        <v>0</v>
      </c>
      <c r="R98" s="256">
        <f>R97*100/AC97</f>
        <v>14.285714285714286</v>
      </c>
      <c r="S98" s="256">
        <f>S97*100/AC97</f>
        <v>0</v>
      </c>
      <c r="T98" s="256">
        <f>T97*100/AC97</f>
        <v>14.285714285714286</v>
      </c>
      <c r="U98" s="256">
        <f>U97*100/AC97</f>
        <v>0</v>
      </c>
      <c r="V98" s="256">
        <f>V97*100/AC97</f>
        <v>0</v>
      </c>
      <c r="W98" s="256">
        <f>W97*100/AC97</f>
        <v>14.285714285714286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14.285714285714286</v>
      </c>
      <c r="AB98" s="256">
        <f>AB97*100/AC97</f>
        <v>0</v>
      </c>
      <c r="AC98" s="121">
        <f>SUM(J98:AB98)</f>
        <v>100.00000000000001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14.285714285714286</v>
      </c>
      <c r="K99" s="236">
        <f>J99+K98</f>
        <v>14.285714285714286</v>
      </c>
      <c r="L99" s="236">
        <f>K99+L98</f>
        <v>28.571428571428573</v>
      </c>
      <c r="M99" s="236">
        <f>K99+M98</f>
        <v>14.285714285714286</v>
      </c>
      <c r="N99" s="236">
        <f t="shared" ref="N99:AB99" si="54">M99+N98</f>
        <v>14.285714285714286</v>
      </c>
      <c r="O99" s="236">
        <f t="shared" si="54"/>
        <v>28.571428571428573</v>
      </c>
      <c r="P99" s="236">
        <f t="shared" si="54"/>
        <v>28.571428571428573</v>
      </c>
      <c r="Q99" s="236">
        <f t="shared" si="54"/>
        <v>28.571428571428573</v>
      </c>
      <c r="R99" s="236">
        <f t="shared" si="54"/>
        <v>42.857142857142861</v>
      </c>
      <c r="S99" s="236">
        <f t="shared" si="54"/>
        <v>42.857142857142861</v>
      </c>
      <c r="T99" s="236">
        <f t="shared" si="54"/>
        <v>57.142857142857146</v>
      </c>
      <c r="U99" s="236">
        <f t="shared" si="54"/>
        <v>57.142857142857146</v>
      </c>
      <c r="V99" s="236">
        <f t="shared" si="54"/>
        <v>57.142857142857146</v>
      </c>
      <c r="W99" s="236">
        <f t="shared" si="54"/>
        <v>71.428571428571431</v>
      </c>
      <c r="X99" s="236">
        <f t="shared" si="54"/>
        <v>71.428571428571431</v>
      </c>
      <c r="Y99" s="236">
        <f t="shared" si="54"/>
        <v>71.428571428571431</v>
      </c>
      <c r="Z99" s="236">
        <f t="shared" si="54"/>
        <v>71.428571428571431</v>
      </c>
      <c r="AA99" s="236">
        <f t="shared" si="54"/>
        <v>85.714285714285722</v>
      </c>
      <c r="AB99" s="236">
        <f t="shared" si="54"/>
        <v>85.714285714285722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592</v>
      </c>
      <c r="B101" s="268">
        <f t="shared" ref="B101:B132" si="55">IFERROR(VLOOKUP(A101,$AG$8:$AJ$182,4,0),"")</f>
        <v>9.0909090909090917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407" t="s">
        <v>285</v>
      </c>
      <c r="B102" s="268">
        <f t="shared" si="55"/>
        <v>4.7619047619047619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788" t="s">
        <v>217</v>
      </c>
      <c r="B103" s="268">
        <f t="shared" si="55"/>
        <v>1.9607843137254901</v>
      </c>
      <c r="S103" s="903" t="s">
        <v>1114</v>
      </c>
      <c r="T103" s="159">
        <f>SUM(AH8:AH65)-SUM(AI8:AI65)</f>
        <v>895</v>
      </c>
      <c r="U103" s="159">
        <f>SUM(AH66:AH76)-SUM(AI66:AI76)</f>
        <v>0</v>
      </c>
      <c r="V103" s="159">
        <f>SUM(AH77:AH176)-SUM(AI77:AI176)</f>
        <v>111</v>
      </c>
      <c r="W103" s="159">
        <f>SUM(AH177:AH187)-SUM(AI177:AI187)</f>
        <v>0</v>
      </c>
      <c r="X103" s="796">
        <f>SUM(T103:W103)</f>
        <v>1006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407" t="s">
        <v>239</v>
      </c>
      <c r="B104" s="268">
        <f t="shared" si="55"/>
        <v>1.9230769230769231</v>
      </c>
      <c r="S104" s="903" t="s">
        <v>1115</v>
      </c>
      <c r="T104" s="792">
        <f>IFERROR(T103*100/X103,"0")</f>
        <v>88.966202783300204</v>
      </c>
      <c r="U104" s="792">
        <f>IFERROR(U103*100/X103,"0")</f>
        <v>0</v>
      </c>
      <c r="V104" s="792">
        <f>IFERROR(V103*100/X103,"0")</f>
        <v>11.033797216699801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788" t="s">
        <v>214</v>
      </c>
      <c r="B105" s="268">
        <f t="shared" si="55"/>
        <v>0.66006600660066006</v>
      </c>
      <c r="S105" s="1139" t="s">
        <v>1113</v>
      </c>
      <c r="T105" s="928">
        <f>IFERROR(T104/X104,"0")</f>
        <v>0.88966202783300208</v>
      </c>
      <c r="U105" s="928">
        <f>IFERROR(U104/X104,"0")</f>
        <v>0</v>
      </c>
      <c r="V105" s="928">
        <f>IFERROR(V104/X104,"0")</f>
        <v>0.11033797216699801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1</v>
      </c>
      <c r="AN105" s="749">
        <f t="shared" si="31"/>
        <v>0</v>
      </c>
      <c r="AO105" s="749">
        <f t="shared" si="32"/>
        <v>1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2</v>
      </c>
    </row>
    <row r="106" spans="1:58" ht="12.75" thickBot="1">
      <c r="A106" s="788" t="s">
        <v>198</v>
      </c>
      <c r="B106" s="268" t="str">
        <f t="shared" si="55"/>
        <v>0</v>
      </c>
      <c r="S106" s="1140"/>
      <c r="T106" s="929">
        <f>IFERROR(T102*T105,"0")</f>
        <v>2.2241550695825052</v>
      </c>
      <c r="U106" s="929">
        <f>IFERROR(U102*U105,"0")</f>
        <v>0</v>
      </c>
      <c r="V106" s="929">
        <f>IFERROR(V102*V105,"0")</f>
        <v>0.23170974155069582</v>
      </c>
      <c r="W106" s="929">
        <f>IFERROR(W102*W105,"0")</f>
        <v>0</v>
      </c>
      <c r="X106" s="812">
        <f>SUM(T106:W106)</f>
        <v>2.4558648111332011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8" t="s">
        <v>199</v>
      </c>
      <c r="B107" s="268" t="str">
        <f t="shared" si="55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200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201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202</v>
      </c>
      <c r="B110" s="268" t="str">
        <f t="shared" si="55"/>
        <v>0</v>
      </c>
      <c r="AG110" s="407" t="s">
        <v>256</v>
      </c>
      <c r="AH110" s="749">
        <f t="shared" si="3"/>
        <v>1</v>
      </c>
      <c r="AI110" s="749">
        <f t="shared" si="4"/>
        <v>0</v>
      </c>
      <c r="AJ110" s="382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203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204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205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206</v>
      </c>
      <c r="B114" s="268" t="str">
        <f t="shared" si="55"/>
        <v>0</v>
      </c>
      <c r="P114" s="19">
        <v>9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207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208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209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210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211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212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9" t="s">
        <v>294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788" t="s">
        <v>213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8" t="s">
        <v>985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9" t="s">
        <v>272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216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9" t="s">
        <v>218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9" t="s">
        <v>553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9" t="s">
        <v>219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9" t="s">
        <v>221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8" t="s">
        <v>222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9" t="s">
        <v>562</v>
      </c>
      <c r="B131" s="268" t="str">
        <f t="shared" si="55"/>
        <v>0</v>
      </c>
      <c r="C131" s="395"/>
      <c r="D131" s="396"/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306</v>
      </c>
      <c r="B132" s="268" t="str">
        <f t="shared" si="55"/>
        <v>0</v>
      </c>
      <c r="C132" s="395"/>
      <c r="D132" s="396"/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318</v>
      </c>
      <c r="B133" s="268" t="str">
        <f t="shared" ref="B133:B164" si="60">IFERROR(VLOOKUP(A133,$AG$8:$AJ$182,4,0),"")</f>
        <v>0</v>
      </c>
      <c r="C133" s="395"/>
      <c r="D133" s="396"/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319</v>
      </c>
      <c r="B134" s="268" t="str">
        <f t="shared" si="60"/>
        <v>0</v>
      </c>
      <c r="C134" s="395"/>
      <c r="D134" s="396"/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320</v>
      </c>
      <c r="B135" s="268" t="str">
        <f t="shared" si="60"/>
        <v>0</v>
      </c>
      <c r="C135" s="395"/>
      <c r="D135" s="396"/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321</v>
      </c>
      <c r="B136" s="268" t="str">
        <f t="shared" si="60"/>
        <v>0</v>
      </c>
      <c r="C136" s="395"/>
      <c r="D136" s="396"/>
      <c r="AG136" s="787" t="s">
        <v>290</v>
      </c>
      <c r="AH136" s="749">
        <f t="shared" si="57"/>
        <v>10</v>
      </c>
      <c r="AI136" s="749">
        <f t="shared" si="58"/>
        <v>0</v>
      </c>
      <c r="AJ136" s="382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407" t="s">
        <v>280</v>
      </c>
      <c r="B137" s="268" t="str">
        <f t="shared" si="60"/>
        <v>0</v>
      </c>
      <c r="C137" s="395"/>
      <c r="D137" s="396"/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407" t="s">
        <v>855</v>
      </c>
      <c r="B138" s="268" t="str">
        <f t="shared" si="60"/>
        <v>0</v>
      </c>
      <c r="C138" s="395"/>
      <c r="D138" s="396"/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407" t="s">
        <v>282</v>
      </c>
      <c r="B139" s="268" t="str">
        <f t="shared" si="60"/>
        <v>0</v>
      </c>
      <c r="C139" s="395"/>
      <c r="D139" s="396"/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407" t="s">
        <v>283</v>
      </c>
      <c r="B140" s="268" t="str">
        <f t="shared" si="60"/>
        <v>0</v>
      </c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407" t="s">
        <v>286</v>
      </c>
      <c r="B141" s="268" t="str">
        <f t="shared" si="60"/>
        <v>0</v>
      </c>
      <c r="AG141" s="787" t="s">
        <v>132</v>
      </c>
      <c r="AH141" s="749">
        <f t="shared" si="57"/>
        <v>0</v>
      </c>
      <c r="AI141" s="749">
        <f t="shared" si="58"/>
        <v>0</v>
      </c>
      <c r="AJ141" s="382" t="str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407" t="s">
        <v>854</v>
      </c>
      <c r="B142" s="268" t="str">
        <f t="shared" si="60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576</v>
      </c>
      <c r="B143" s="268" t="str">
        <f t="shared" si="60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407" t="s">
        <v>586</v>
      </c>
      <c r="B144" s="268" t="str">
        <f t="shared" si="60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790" t="s">
        <v>835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791" t="s">
        <v>299</v>
      </c>
      <c r="B146" s="268" t="str">
        <f t="shared" si="60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791" t="s">
        <v>359</v>
      </c>
      <c r="B147" s="268" t="str">
        <f t="shared" si="60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791" t="s">
        <v>300</v>
      </c>
      <c r="B148" s="268" t="str">
        <f t="shared" si="60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791" t="s">
        <v>301</v>
      </c>
      <c r="B149" s="268" t="str">
        <f t="shared" si="60"/>
        <v>0</v>
      </c>
      <c r="AG149" s="787" t="s">
        <v>137</v>
      </c>
      <c r="AH149" s="749">
        <f t="shared" si="57"/>
        <v>15</v>
      </c>
      <c r="AI149" s="749">
        <f t="shared" si="58"/>
        <v>0</v>
      </c>
      <c r="AJ149" s="382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791" t="s">
        <v>302</v>
      </c>
      <c r="B150" s="268" t="str">
        <f t="shared" si="60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791" t="s">
        <v>303</v>
      </c>
      <c r="B151" s="268" t="str">
        <f t="shared" si="60"/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791" t="s">
        <v>358</v>
      </c>
      <c r="B152" s="268" t="str">
        <f t="shared" si="60"/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791" t="s">
        <v>322</v>
      </c>
      <c r="B153" s="268" t="str">
        <f t="shared" si="60"/>
        <v>0</v>
      </c>
      <c r="AG153" s="787" t="s">
        <v>293</v>
      </c>
      <c r="AH153" s="749">
        <f t="shared" si="57"/>
        <v>10</v>
      </c>
      <c r="AI153" s="749">
        <f t="shared" si="58"/>
        <v>0</v>
      </c>
      <c r="AJ153" s="382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791" t="s">
        <v>1023</v>
      </c>
      <c r="B154" s="268" t="str">
        <f t="shared" si="60"/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791" t="s">
        <v>1024</v>
      </c>
      <c r="B155" s="268" t="str">
        <f t="shared" si="60"/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224</v>
      </c>
      <c r="B156" s="268" t="str">
        <f t="shared" si="60"/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407" t="s">
        <v>225</v>
      </c>
      <c r="B157" s="268" t="str">
        <f t="shared" si="60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407" t="s">
        <v>226</v>
      </c>
      <c r="B158" s="268" t="str">
        <f t="shared" si="60"/>
        <v>0</v>
      </c>
      <c r="AG158" s="787" t="s">
        <v>143</v>
      </c>
      <c r="AH158" s="749">
        <f t="shared" si="57"/>
        <v>0</v>
      </c>
      <c r="AI158" s="749">
        <f t="shared" si="58"/>
        <v>0</v>
      </c>
      <c r="AJ158" s="382" t="str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407" t="s">
        <v>227</v>
      </c>
      <c r="B159" s="268" t="str">
        <f t="shared" si="60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407" t="s">
        <v>228</v>
      </c>
      <c r="B160" s="268" t="str">
        <f t="shared" si="60"/>
        <v>0</v>
      </c>
      <c r="AG160" s="787" t="s">
        <v>147</v>
      </c>
      <c r="AH160" s="749">
        <f t="shared" si="57"/>
        <v>0</v>
      </c>
      <c r="AI160" s="749">
        <f t="shared" si="58"/>
        <v>0</v>
      </c>
      <c r="AJ160" s="382" t="str">
        <f t="shared" si="59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407" t="s">
        <v>229</v>
      </c>
      <c r="B161" s="268" t="str">
        <f t="shared" si="60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407" t="s">
        <v>230</v>
      </c>
      <c r="B162" s="268" t="str">
        <f t="shared" si="60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407" t="s">
        <v>231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407" t="s">
        <v>232</v>
      </c>
      <c r="B164" s="268" t="str">
        <f t="shared" si="60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407" t="s">
        <v>233</v>
      </c>
      <c r="B165" s="268" t="str">
        <f t="shared" ref="B165:B196" si="82">IFERROR(VLOOKUP(A165,$AG$8:$AJ$182,4,0),"")</f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407" t="s">
        <v>234</v>
      </c>
      <c r="B166" s="268" t="str">
        <f t="shared" si="82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407" t="s">
        <v>235</v>
      </c>
      <c r="B167" s="268" t="str">
        <f t="shared" si="82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407" t="s">
        <v>236</v>
      </c>
      <c r="B168" s="268" t="str">
        <f t="shared" si="82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407" t="s">
        <v>237</v>
      </c>
      <c r="B169" s="268" t="str">
        <f t="shared" si="82"/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238</v>
      </c>
      <c r="B170" s="268" t="str">
        <f t="shared" si="82"/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240</v>
      </c>
      <c r="B171" s="268" t="str">
        <f t="shared" si="82"/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241</v>
      </c>
      <c r="B172" s="268" t="str">
        <f t="shared" si="82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242</v>
      </c>
      <c r="B173" s="268" t="str">
        <f t="shared" si="82"/>
        <v>0</v>
      </c>
      <c r="AG173" s="407" t="s">
        <v>592</v>
      </c>
      <c r="AH173" s="87">
        <f t="shared" si="57"/>
        <v>11</v>
      </c>
      <c r="AI173" s="87">
        <f t="shared" si="58"/>
        <v>1</v>
      </c>
      <c r="AJ173" s="331">
        <f t="shared" si="59"/>
        <v>9.0909090909090917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243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244</v>
      </c>
      <c r="B175" s="268" t="str">
        <f t="shared" si="82"/>
        <v>0</v>
      </c>
      <c r="AG175" s="407" t="s">
        <v>594</v>
      </c>
      <c r="AH175" s="87">
        <f t="shared" si="57"/>
        <v>14</v>
      </c>
      <c r="AI175" s="87">
        <f t="shared" si="58"/>
        <v>0</v>
      </c>
      <c r="AJ175" s="331">
        <f t="shared" si="59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245</v>
      </c>
      <c r="B176" s="268" t="str">
        <f t="shared" si="82"/>
        <v>0</v>
      </c>
      <c r="AG176" s="407" t="s">
        <v>595</v>
      </c>
      <c r="AH176" s="87">
        <f t="shared" si="57"/>
        <v>0</v>
      </c>
      <c r="AI176" s="87">
        <f t="shared" si="58"/>
        <v>0</v>
      </c>
      <c r="AJ176" s="331" t="str">
        <f t="shared" si="59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246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247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248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249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250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251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1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1</v>
      </c>
    </row>
    <row r="183" spans="1:58">
      <c r="A183" s="407" t="s">
        <v>252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253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254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255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257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258</v>
      </c>
      <c r="B188" s="268" t="str">
        <f t="shared" si="82"/>
        <v>0</v>
      </c>
      <c r="AG188" s="749" t="s">
        <v>197</v>
      </c>
      <c r="AH188" s="749">
        <f>SUM(AH8:AH181)</f>
        <v>1013</v>
      </c>
      <c r="AI188" s="749">
        <f>SUM(AI8:AI181)</f>
        <v>7</v>
      </c>
      <c r="AJ188" s="289">
        <f t="shared" si="86"/>
        <v>0.69101678183613036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259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1</v>
      </c>
      <c r="AN189" s="749">
        <f t="shared" si="87"/>
        <v>0</v>
      </c>
      <c r="AO189" s="749">
        <f t="shared" si="87"/>
        <v>1</v>
      </c>
      <c r="AP189" s="749">
        <f t="shared" si="87"/>
        <v>0</v>
      </c>
      <c r="AQ189" s="749">
        <f t="shared" si="87"/>
        <v>0</v>
      </c>
      <c r="AR189" s="749">
        <f t="shared" si="87"/>
        <v>1</v>
      </c>
      <c r="AS189" s="749">
        <f t="shared" si="87"/>
        <v>0</v>
      </c>
      <c r="AT189" s="749">
        <f t="shared" si="87"/>
        <v>0</v>
      </c>
      <c r="AU189" s="749">
        <f t="shared" si="87"/>
        <v>1</v>
      </c>
      <c r="AV189" s="749">
        <f t="shared" si="87"/>
        <v>0</v>
      </c>
      <c r="AW189" s="749">
        <f t="shared" si="87"/>
        <v>1</v>
      </c>
      <c r="AX189" s="749">
        <f t="shared" si="87"/>
        <v>0</v>
      </c>
      <c r="AY189" s="749">
        <f t="shared" si="87"/>
        <v>0</v>
      </c>
      <c r="AZ189" s="749">
        <f t="shared" si="87"/>
        <v>1</v>
      </c>
      <c r="BA189" s="749">
        <f t="shared" si="87"/>
        <v>0</v>
      </c>
      <c r="BB189" s="749">
        <f t="shared" si="87"/>
        <v>0</v>
      </c>
      <c r="BC189" s="749">
        <f t="shared" si="87"/>
        <v>0</v>
      </c>
      <c r="BD189" s="749">
        <f t="shared" si="87"/>
        <v>1</v>
      </c>
      <c r="BE189" s="749">
        <f t="shared" si="87"/>
        <v>0</v>
      </c>
      <c r="BF189" s="749">
        <f t="shared" si="87"/>
        <v>7</v>
      </c>
    </row>
    <row r="190" spans="1:58">
      <c r="A190" s="407" t="s">
        <v>260</v>
      </c>
      <c r="B190" s="268" t="str">
        <f t="shared" si="82"/>
        <v>0</v>
      </c>
    </row>
    <row r="191" spans="1:58">
      <c r="A191" s="407" t="s">
        <v>261</v>
      </c>
      <c r="B191" s="268" t="str">
        <f t="shared" si="82"/>
        <v>0</v>
      </c>
    </row>
    <row r="192" spans="1:58">
      <c r="A192" s="407" t="s">
        <v>262</v>
      </c>
      <c r="B192" s="268" t="str">
        <f t="shared" si="82"/>
        <v>0</v>
      </c>
    </row>
    <row r="193" spans="1:2">
      <c r="A193" s="407" t="s">
        <v>263</v>
      </c>
      <c r="B193" s="268" t="str">
        <f t="shared" si="82"/>
        <v>0</v>
      </c>
    </row>
    <row r="194" spans="1:2">
      <c r="A194" s="407" t="s">
        <v>264</v>
      </c>
      <c r="B194" s="268" t="str">
        <f t="shared" si="82"/>
        <v>0</v>
      </c>
    </row>
    <row r="195" spans="1:2">
      <c r="A195" s="407" t="s">
        <v>265</v>
      </c>
      <c r="B195" s="268" t="str">
        <f t="shared" si="82"/>
        <v>0</v>
      </c>
    </row>
    <row r="196" spans="1:2">
      <c r="A196" s="407" t="s">
        <v>266</v>
      </c>
      <c r="B196" s="268" t="str">
        <f t="shared" si="82"/>
        <v>0</v>
      </c>
    </row>
    <row r="197" spans="1:2">
      <c r="A197" s="407" t="s">
        <v>267</v>
      </c>
      <c r="B197" s="268" t="str">
        <f t="shared" ref="B197:B228" si="88">IFERROR(VLOOKUP(A197,$AG$8:$AJ$182,4,0),"")</f>
        <v>0</v>
      </c>
    </row>
    <row r="198" spans="1:2">
      <c r="A198" s="407" t="s">
        <v>268</v>
      </c>
      <c r="B198" s="268" t="str">
        <f t="shared" si="88"/>
        <v>0</v>
      </c>
    </row>
    <row r="199" spans="1:2">
      <c r="A199" s="407" t="s">
        <v>269</v>
      </c>
      <c r="B199" s="268" t="str">
        <f t="shared" si="88"/>
        <v>0</v>
      </c>
    </row>
    <row r="200" spans="1:2">
      <c r="A200" s="407" t="s">
        <v>270</v>
      </c>
      <c r="B200" s="268" t="str">
        <f t="shared" si="88"/>
        <v>0</v>
      </c>
    </row>
    <row r="201" spans="1:2">
      <c r="A201" s="407" t="s">
        <v>271</v>
      </c>
      <c r="B201" s="268" t="str">
        <f t="shared" si="88"/>
        <v>0</v>
      </c>
    </row>
    <row r="202" spans="1:2">
      <c r="A202" s="407" t="s">
        <v>310</v>
      </c>
      <c r="B202" s="268" t="str">
        <f t="shared" si="88"/>
        <v>0</v>
      </c>
    </row>
    <row r="203" spans="1:2">
      <c r="A203" s="407" t="s">
        <v>309</v>
      </c>
      <c r="B203" s="268" t="str">
        <f t="shared" si="88"/>
        <v>0</v>
      </c>
    </row>
    <row r="204" spans="1:2">
      <c r="A204" s="407" t="s">
        <v>288</v>
      </c>
      <c r="B204" s="268" t="str">
        <f t="shared" si="88"/>
        <v>0</v>
      </c>
    </row>
    <row r="205" spans="1:2">
      <c r="A205" s="407" t="s">
        <v>124</v>
      </c>
      <c r="B205" s="268" t="str">
        <f t="shared" si="88"/>
        <v>0</v>
      </c>
    </row>
    <row r="206" spans="1:2">
      <c r="A206" s="407" t="s">
        <v>289</v>
      </c>
      <c r="B206" s="268" t="str">
        <f t="shared" si="88"/>
        <v>0</v>
      </c>
    </row>
    <row r="207" spans="1:2">
      <c r="A207" s="407" t="s">
        <v>125</v>
      </c>
      <c r="B207" s="268" t="str">
        <f t="shared" si="88"/>
        <v>0</v>
      </c>
    </row>
    <row r="208" spans="1:2">
      <c r="A208" s="407" t="s">
        <v>126</v>
      </c>
      <c r="B208" s="268" t="str">
        <f t="shared" si="88"/>
        <v>0</v>
      </c>
    </row>
    <row r="209" spans="1:2">
      <c r="A209" s="407" t="s">
        <v>127</v>
      </c>
      <c r="B209" s="268" t="str">
        <f t="shared" si="88"/>
        <v>0</v>
      </c>
    </row>
    <row r="210" spans="1:2">
      <c r="A210" s="407" t="s">
        <v>312</v>
      </c>
      <c r="B210" s="268" t="str">
        <f t="shared" si="88"/>
        <v>0</v>
      </c>
    </row>
    <row r="211" spans="1:2">
      <c r="A211" s="407" t="s">
        <v>128</v>
      </c>
      <c r="B211" s="268" t="str">
        <f t="shared" si="88"/>
        <v>0</v>
      </c>
    </row>
    <row r="212" spans="1:2">
      <c r="A212" s="407" t="s">
        <v>129</v>
      </c>
      <c r="B212" s="268" t="str">
        <f t="shared" si="88"/>
        <v>0</v>
      </c>
    </row>
    <row r="213" spans="1:2">
      <c r="A213" s="407" t="s">
        <v>291</v>
      </c>
      <c r="B213" s="268" t="str">
        <f t="shared" si="88"/>
        <v>0</v>
      </c>
    </row>
    <row r="214" spans="1:2">
      <c r="A214" s="407" t="s">
        <v>130</v>
      </c>
      <c r="B214" s="268" t="str">
        <f t="shared" si="88"/>
        <v>0</v>
      </c>
    </row>
    <row r="215" spans="1:2">
      <c r="A215" s="407" t="s">
        <v>131</v>
      </c>
      <c r="B215" s="268" t="str">
        <f t="shared" si="88"/>
        <v>0</v>
      </c>
    </row>
    <row r="216" spans="1:2">
      <c r="A216" s="407" t="s">
        <v>132</v>
      </c>
      <c r="B216" s="268" t="str">
        <f t="shared" si="88"/>
        <v>0</v>
      </c>
    </row>
    <row r="217" spans="1:2">
      <c r="A217" s="407" t="s">
        <v>313</v>
      </c>
      <c r="B217" s="268" t="str">
        <f t="shared" si="88"/>
        <v>0</v>
      </c>
    </row>
    <row r="218" spans="1:2">
      <c r="A218" s="407" t="s">
        <v>133</v>
      </c>
      <c r="B218" s="268" t="str">
        <f t="shared" si="88"/>
        <v>0</v>
      </c>
    </row>
    <row r="219" spans="1:2">
      <c r="A219" s="787" t="s">
        <v>292</v>
      </c>
      <c r="B219" s="268" t="str">
        <f t="shared" si="88"/>
        <v>0</v>
      </c>
    </row>
    <row r="220" spans="1:2">
      <c r="A220" s="787" t="s">
        <v>134</v>
      </c>
      <c r="B220" s="268" t="str">
        <f t="shared" si="88"/>
        <v>0</v>
      </c>
    </row>
    <row r="221" spans="1:2">
      <c r="A221" s="787" t="s">
        <v>135</v>
      </c>
      <c r="B221" s="268" t="str">
        <f t="shared" si="88"/>
        <v>0</v>
      </c>
    </row>
    <row r="222" spans="1:2">
      <c r="A222" s="787" t="s">
        <v>136</v>
      </c>
      <c r="B222" s="268" t="str">
        <f t="shared" si="88"/>
        <v>0</v>
      </c>
    </row>
    <row r="223" spans="1:2">
      <c r="A223" s="787" t="s">
        <v>146</v>
      </c>
      <c r="B223" s="268" t="str">
        <f t="shared" si="88"/>
        <v>0</v>
      </c>
    </row>
    <row r="224" spans="1:2">
      <c r="A224" s="787" t="s">
        <v>1263</v>
      </c>
      <c r="B224" s="268" t="str">
        <f t="shared" si="88"/>
        <v>0</v>
      </c>
    </row>
    <row r="225" spans="1:2">
      <c r="A225" s="787" t="s">
        <v>314</v>
      </c>
      <c r="B225" s="268" t="str">
        <f t="shared" si="88"/>
        <v>0</v>
      </c>
    </row>
    <row r="226" spans="1:2">
      <c r="A226" s="787" t="s">
        <v>138</v>
      </c>
      <c r="B226" s="268" t="str">
        <f t="shared" si="88"/>
        <v>0</v>
      </c>
    </row>
    <row r="227" spans="1:2">
      <c r="A227" s="787" t="s">
        <v>139</v>
      </c>
      <c r="B227" s="268" t="str">
        <f t="shared" si="88"/>
        <v>0</v>
      </c>
    </row>
    <row r="228" spans="1:2">
      <c r="A228" s="787" t="s">
        <v>140</v>
      </c>
      <c r="B228" s="268" t="str">
        <f t="shared" si="88"/>
        <v>0</v>
      </c>
    </row>
    <row r="229" spans="1:2">
      <c r="A229" s="787" t="s">
        <v>141</v>
      </c>
      <c r="B229" s="268" t="str">
        <f t="shared" ref="B229:B265" si="89">IFERROR(VLOOKUP(A229,$AG$8:$AJ$182,4,0),"")</f>
        <v>0</v>
      </c>
    </row>
    <row r="230" spans="1:2">
      <c r="A230" s="787" t="s">
        <v>142</v>
      </c>
      <c r="B230" s="268" t="str">
        <f t="shared" si="89"/>
        <v>0</v>
      </c>
    </row>
    <row r="231" spans="1:2">
      <c r="A231" s="787" t="s">
        <v>143</v>
      </c>
      <c r="B231" s="268" t="str">
        <f t="shared" si="89"/>
        <v>0</v>
      </c>
    </row>
    <row r="232" spans="1:2">
      <c r="A232" s="787" t="s">
        <v>315</v>
      </c>
      <c r="B232" s="268" t="str">
        <f t="shared" si="89"/>
        <v>0</v>
      </c>
    </row>
    <row r="233" spans="1:2">
      <c r="A233" s="787" t="s">
        <v>147</v>
      </c>
      <c r="B233" s="268" t="str">
        <f t="shared" si="89"/>
        <v>0</v>
      </c>
    </row>
    <row r="234" spans="1:2">
      <c r="A234" s="787" t="s">
        <v>144</v>
      </c>
      <c r="B234" s="268" t="str">
        <f t="shared" si="89"/>
        <v>0</v>
      </c>
    </row>
    <row r="235" spans="1:2">
      <c r="A235" s="787" t="s">
        <v>316</v>
      </c>
      <c r="B235" s="268" t="str">
        <f t="shared" si="89"/>
        <v>0</v>
      </c>
    </row>
    <row r="236" spans="1:2">
      <c r="A236" s="787" t="s">
        <v>148</v>
      </c>
      <c r="B236" s="268" t="str">
        <f t="shared" si="89"/>
        <v>0</v>
      </c>
    </row>
    <row r="237" spans="1:2">
      <c r="A237" s="787" t="s">
        <v>145</v>
      </c>
      <c r="B237" s="268" t="str">
        <f t="shared" si="89"/>
        <v>0</v>
      </c>
    </row>
    <row r="238" spans="1:2">
      <c r="A238" s="787" t="s">
        <v>295</v>
      </c>
      <c r="B238" s="268" t="str">
        <f t="shared" si="89"/>
        <v>0</v>
      </c>
    </row>
    <row r="239" spans="1:2">
      <c r="A239" s="787" t="s">
        <v>296</v>
      </c>
      <c r="B239" s="268" t="str">
        <f t="shared" si="89"/>
        <v>0</v>
      </c>
    </row>
    <row r="240" spans="1:2">
      <c r="A240" s="787" t="s">
        <v>298</v>
      </c>
      <c r="B240" s="268" t="str">
        <f t="shared" si="89"/>
        <v>0</v>
      </c>
    </row>
    <row r="241" spans="1:2">
      <c r="A241" s="787" t="s">
        <v>1349</v>
      </c>
      <c r="B241" s="268" t="str">
        <f t="shared" si="89"/>
        <v>0</v>
      </c>
    </row>
    <row r="242" spans="1:2">
      <c r="A242" s="407" t="s">
        <v>1371</v>
      </c>
      <c r="B242" s="268" t="str">
        <f>IFERROR(VLOOKUP(A242,$AG$8:$AJ$187,4,0),"")</f>
        <v>0</v>
      </c>
    </row>
    <row r="243" spans="1:2">
      <c r="A243" s="407" t="s">
        <v>1369</v>
      </c>
      <c r="B243" s="268" t="str">
        <f>IFERROR(VLOOKUP(A243,$AG$8:$AJ$187,4,0),"")</f>
        <v>0</v>
      </c>
    </row>
    <row r="244" spans="1:2">
      <c r="A244" s="407" t="s">
        <v>1372</v>
      </c>
      <c r="B244" s="268" t="str">
        <f>IFERROR(VLOOKUP(A244,$AG$8:$AJ$187,4,0),"")</f>
        <v>0</v>
      </c>
    </row>
    <row r="245" spans="1:2">
      <c r="A245" s="407" t="s">
        <v>1373</v>
      </c>
      <c r="B245" s="268" t="str">
        <f>IFERROR(VLOOKUP(A245,$AG$8:$AJ$187,4,0),"")</f>
        <v>0</v>
      </c>
    </row>
    <row r="246" spans="1:2">
      <c r="A246" s="787" t="s">
        <v>587</v>
      </c>
      <c r="B246" s="268" t="str">
        <f t="shared" si="89"/>
        <v>0</v>
      </c>
    </row>
    <row r="247" spans="1:2">
      <c r="A247" s="787" t="s">
        <v>588</v>
      </c>
      <c r="B247" s="268" t="str">
        <f t="shared" si="89"/>
        <v>0</v>
      </c>
    </row>
    <row r="248" spans="1:2">
      <c r="A248" s="787" t="s">
        <v>589</v>
      </c>
      <c r="B248" s="268" t="str">
        <f t="shared" si="89"/>
        <v>0</v>
      </c>
    </row>
    <row r="249" spans="1:2">
      <c r="A249" s="787" t="s">
        <v>590</v>
      </c>
      <c r="B249" s="268" t="str">
        <f t="shared" si="89"/>
        <v>0</v>
      </c>
    </row>
    <row r="250" spans="1:2">
      <c r="A250" s="787" t="s">
        <v>591</v>
      </c>
      <c r="B250" s="268" t="str">
        <f t="shared" si="89"/>
        <v>0</v>
      </c>
    </row>
    <row r="251" spans="1:2">
      <c r="A251" s="787" t="s">
        <v>593</v>
      </c>
      <c r="B251" s="268" t="str">
        <f t="shared" si="89"/>
        <v>0</v>
      </c>
    </row>
    <row r="252" spans="1:2">
      <c r="A252" s="787" t="s">
        <v>595</v>
      </c>
      <c r="B252" s="268" t="str">
        <f t="shared" si="89"/>
        <v>0</v>
      </c>
    </row>
    <row r="253" spans="1:2">
      <c r="A253" s="787" t="s">
        <v>304</v>
      </c>
      <c r="B253" s="268" t="str">
        <f t="shared" si="89"/>
        <v>0</v>
      </c>
    </row>
    <row r="254" spans="1:2">
      <c r="A254" s="787" t="s">
        <v>305</v>
      </c>
      <c r="B254" s="268" t="str">
        <f t="shared" si="89"/>
        <v>0</v>
      </c>
    </row>
    <row r="255" spans="1:2">
      <c r="A255" s="787" t="s">
        <v>574</v>
      </c>
      <c r="B255" s="268" t="str">
        <f t="shared" si="89"/>
        <v>0</v>
      </c>
    </row>
    <row r="256" spans="1:2">
      <c r="A256" s="787" t="s">
        <v>856</v>
      </c>
      <c r="B256" s="268" t="str">
        <f t="shared" si="89"/>
        <v>0</v>
      </c>
    </row>
    <row r="257" spans="1:2">
      <c r="A257" s="787" t="s">
        <v>857</v>
      </c>
      <c r="B257" s="268" t="str">
        <f t="shared" si="89"/>
        <v>0</v>
      </c>
    </row>
    <row r="258" spans="1:2">
      <c r="A258" s="787" t="s">
        <v>273</v>
      </c>
      <c r="B258" s="268" t="str">
        <f t="shared" si="89"/>
        <v>0</v>
      </c>
    </row>
    <row r="259" spans="1:2">
      <c r="A259" s="787" t="s">
        <v>274</v>
      </c>
      <c r="B259" s="268" t="str">
        <f t="shared" si="89"/>
        <v/>
      </c>
    </row>
    <row r="260" spans="1:2">
      <c r="A260" s="787" t="s">
        <v>275</v>
      </c>
      <c r="B260" s="268" t="str">
        <f t="shared" si="89"/>
        <v/>
      </c>
    </row>
    <row r="261" spans="1:2">
      <c r="A261" s="787" t="s">
        <v>276</v>
      </c>
      <c r="B261" s="268" t="str">
        <f t="shared" si="89"/>
        <v/>
      </c>
    </row>
    <row r="262" spans="1:2">
      <c r="A262" s="787" t="s">
        <v>277</v>
      </c>
      <c r="B262" s="268" t="str">
        <f t="shared" si="89"/>
        <v/>
      </c>
    </row>
    <row r="263" spans="1:2">
      <c r="A263" s="407" t="s">
        <v>297</v>
      </c>
      <c r="B263" s="268" t="str">
        <f t="shared" si="89"/>
        <v/>
      </c>
    </row>
    <row r="264" spans="1:2">
      <c r="A264" s="788" t="s">
        <v>215</v>
      </c>
      <c r="B264" s="268">
        <f t="shared" si="89"/>
        <v>0</v>
      </c>
    </row>
    <row r="265" spans="1:2">
      <c r="A265" s="789" t="s">
        <v>220</v>
      </c>
      <c r="B265" s="268">
        <f t="shared" si="89"/>
        <v>0</v>
      </c>
    </row>
    <row r="266" spans="1:2">
      <c r="A266" s="789" t="s">
        <v>223</v>
      </c>
      <c r="B266" s="268">
        <f t="shared" ref="B266:B280" si="90">IFERROR(VLOOKUP(A266,$AG$8:$AJ$182,4,0),"")</f>
        <v>0</v>
      </c>
    </row>
    <row r="267" spans="1:2">
      <c r="A267" s="789" t="s">
        <v>543</v>
      </c>
      <c r="B267" s="268">
        <f t="shared" si="90"/>
        <v>0</v>
      </c>
    </row>
    <row r="268" spans="1:2">
      <c r="A268" s="407" t="s">
        <v>278</v>
      </c>
      <c r="B268" s="268">
        <f t="shared" si="90"/>
        <v>0</v>
      </c>
    </row>
    <row r="269" spans="1:2">
      <c r="A269" s="407" t="s">
        <v>279</v>
      </c>
      <c r="B269" s="268">
        <f t="shared" si="90"/>
        <v>0</v>
      </c>
    </row>
    <row r="270" spans="1:2">
      <c r="A270" s="407" t="s">
        <v>281</v>
      </c>
      <c r="B270" s="268">
        <f t="shared" si="90"/>
        <v>0</v>
      </c>
    </row>
    <row r="271" spans="1:2">
      <c r="A271" s="407" t="s">
        <v>284</v>
      </c>
      <c r="B271" s="268">
        <f t="shared" si="90"/>
        <v>0</v>
      </c>
    </row>
    <row r="272" spans="1:2">
      <c r="A272" s="407" t="s">
        <v>287</v>
      </c>
      <c r="B272" s="268">
        <f t="shared" si="90"/>
        <v>0</v>
      </c>
    </row>
    <row r="273" spans="1:2">
      <c r="A273" s="407" t="s">
        <v>579</v>
      </c>
      <c r="B273" s="268">
        <f t="shared" si="90"/>
        <v>0</v>
      </c>
    </row>
    <row r="274" spans="1:2">
      <c r="A274" s="407" t="s">
        <v>584</v>
      </c>
      <c r="B274" s="268">
        <f t="shared" si="90"/>
        <v>0</v>
      </c>
    </row>
    <row r="275" spans="1:2">
      <c r="A275" s="407" t="s">
        <v>585</v>
      </c>
      <c r="B275" s="268">
        <f t="shared" si="90"/>
        <v>0</v>
      </c>
    </row>
    <row r="276" spans="1:2">
      <c r="A276" s="407" t="s">
        <v>256</v>
      </c>
      <c r="B276" s="268">
        <f t="shared" si="90"/>
        <v>0</v>
      </c>
    </row>
    <row r="277" spans="1:2">
      <c r="A277" s="407" t="s">
        <v>290</v>
      </c>
      <c r="B277" s="268">
        <f t="shared" si="90"/>
        <v>0</v>
      </c>
    </row>
    <row r="278" spans="1:2">
      <c r="A278" s="407" t="s">
        <v>137</v>
      </c>
      <c r="B278" s="268">
        <f t="shared" si="90"/>
        <v>0</v>
      </c>
    </row>
    <row r="279" spans="1:2">
      <c r="A279" s="407" t="s">
        <v>293</v>
      </c>
      <c r="B279" s="268">
        <f t="shared" si="90"/>
        <v>0</v>
      </c>
    </row>
    <row r="280" spans="1:2">
      <c r="A280" s="407" t="s">
        <v>594</v>
      </c>
      <c r="B280" s="268">
        <f t="shared" si="90"/>
        <v>0</v>
      </c>
    </row>
  </sheetData>
  <autoFilter ref="A4:I85"/>
  <sortState ref="A101:B275">
    <sortCondition descending="1" ref="B101"/>
  </sortState>
  <mergeCells count="51">
    <mergeCell ref="AW7:AW8"/>
    <mergeCell ref="A37:A38"/>
    <mergeCell ref="L3:M3"/>
    <mergeCell ref="S105:S106"/>
    <mergeCell ref="BF7:BF8"/>
    <mergeCell ref="AD4:AD6"/>
    <mergeCell ref="AC4:AC6"/>
    <mergeCell ref="AX7:AX8"/>
    <mergeCell ref="AY7:AY8"/>
    <mergeCell ref="BA7:BA8"/>
    <mergeCell ref="BB7:BB8"/>
    <mergeCell ref="AZ7:AZ8"/>
    <mergeCell ref="AE4:AE6"/>
    <mergeCell ref="BE7:BE8"/>
    <mergeCell ref="AR7:AR8"/>
    <mergeCell ref="AP7:AP8"/>
    <mergeCell ref="BD7:BD8"/>
    <mergeCell ref="BC7:BC8"/>
    <mergeCell ref="AS7:AS8"/>
    <mergeCell ref="AV7:AV8"/>
    <mergeCell ref="A1:AA2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A3:B3"/>
    <mergeCell ref="D3:E3"/>
    <mergeCell ref="AU7:AU8"/>
    <mergeCell ref="A21:A22"/>
    <mergeCell ref="A17:A19"/>
    <mergeCell ref="A10:A13"/>
    <mergeCell ref="A23:A25"/>
    <mergeCell ref="AT7:AT8"/>
    <mergeCell ref="AL7:AL8"/>
    <mergeCell ref="A8:A9"/>
    <mergeCell ref="A15:A16"/>
    <mergeCell ref="AM7:AM8"/>
    <mergeCell ref="AQ7:AQ8"/>
    <mergeCell ref="AN7:AN8"/>
    <mergeCell ref="AO7:AO8"/>
    <mergeCell ref="A39:A40"/>
    <mergeCell ref="U3:V3"/>
    <mergeCell ref="J4:AB5"/>
    <mergeCell ref="A32:A35"/>
    <mergeCell ref="A26:A28"/>
    <mergeCell ref="A29:A30"/>
  </mergeCells>
  <phoneticPr fontId="23" type="noConversion"/>
  <conditionalFormatting sqref="I87:Y90 BG7:JA36 I92:I99 AI190:AI65535 I110:Z110 F131:G134 F135 D94:G95 A86:G89 C140 F136:G137 C96:G130 AE33:AE84 I86:AC86 I91:AC91 AC87:AC90 I111:AC65536 AC110 I107:AC109 AC105:AC106 I100:AC100 AB104:AC104 AD1:IX2 AF4:IZ6 BB190:IX65536 BG37:IZ92 AD86:AD65529 AF7:AF92 J7:AB24 AE129:AE65531 J30:AB32 Y25:AB29 AK190:BA65538 AJ190:AJ65537 AF136:AF65538 AG190:AH65537 J33:AC84 C176:C180 C90:G93 F173:G177 G170:G172 A281:B65285 AD20:AD28 E138:G169 C141:D175 E178:G65536 C131:D139 C334:D65542 C181:D191 AF3:IX3 I101:R106 Y101:AC103 Y104 Y105:Z106 AD30:AD84 BG93:IX189">
    <cfRule type="containsText" priority="1419" operator="containsText" text="X">
      <formula>NOT(ISERROR(SEARCH("X",A1)))</formula>
    </cfRule>
  </conditionalFormatting>
  <conditionalFormatting sqref="I4:I6 A7 A4:E6 AB1:AC2">
    <cfRule type="containsText" priority="1410" operator="containsText" text="X">
      <formula>NOT(ISERROR(SEARCH("X",A1)))</formula>
    </cfRule>
  </conditionalFormatting>
  <conditionalFormatting sqref="F4:G4">
    <cfRule type="containsText" priority="1409" operator="containsText" text="X">
      <formula>NOT(ISERROR(SEARCH("X",F4)))</formula>
    </cfRule>
  </conditionalFormatting>
  <conditionalFormatting sqref="H86:H134 H136:H65536">
    <cfRule type="containsText" priority="1415" operator="containsText" text="X">
      <formula>NOT(ISERROR(SEARCH("X",H86)))</formula>
    </cfRule>
  </conditionalFormatting>
  <conditionalFormatting sqref="H4">
    <cfRule type="containsText" priority="1407" operator="containsText" text="X">
      <formula>NOT(ISERROR(SEARCH("X",H4)))</formula>
    </cfRule>
  </conditionalFormatting>
  <conditionalFormatting sqref="AC7:AC32 AE7:AE32">
    <cfRule type="containsText" priority="1404" operator="containsText" text="X">
      <formula>NOT(ISERROR(SEARCH("X",AC7)))</formula>
    </cfRule>
  </conditionalFormatting>
  <conditionalFormatting sqref="AD7 AD9:AD10">
    <cfRule type="containsText" priority="1403" operator="containsText" text="X">
      <formula>NOT(ISERROR(SEARCH("X",AD7)))</formula>
    </cfRule>
  </conditionalFormatting>
  <conditionalFormatting sqref="AD7 AD9:AD10 AD20:AD28 AD30:AD84">
    <cfRule type="containsText" dxfId="91" priority="1402" operator="containsText" text="RE">
      <formula>NOT(ISERROR(SEARCH("RE",AD7)))</formula>
    </cfRule>
  </conditionalFormatting>
  <conditionalFormatting sqref="AD12:AD18">
    <cfRule type="containsText" dxfId="90" priority="1261" operator="containsText" text="RE">
      <formula>NOT(ISERROR(SEARCH("RE",AD12)))</formula>
    </cfRule>
  </conditionalFormatting>
  <conditionalFormatting sqref="AD11">
    <cfRule type="containsText" dxfId="89" priority="1259" operator="containsText" text="RE">
      <formula>NOT(ISERROR(SEARCH("RE",AD11)))</formula>
    </cfRule>
  </conditionalFormatting>
  <conditionalFormatting sqref="AD13">
    <cfRule type="containsText" dxfId="88" priority="1255" operator="containsText" text="RE">
      <formula>NOT(ISERROR(SEARCH("RE",AD13)))</formula>
    </cfRule>
  </conditionalFormatting>
  <conditionalFormatting sqref="AD14">
    <cfRule type="containsText" dxfId="87" priority="1253" operator="containsText" text="RE">
      <formula>NOT(ISERROR(SEARCH("RE",AD14)))</formula>
    </cfRule>
  </conditionalFormatting>
  <conditionalFormatting sqref="AD15">
    <cfRule type="containsText" dxfId="86" priority="1251" operator="containsText" text="RE">
      <formula>NOT(ISERROR(SEARCH("RE",AD15)))</formula>
    </cfRule>
  </conditionalFormatting>
  <conditionalFormatting sqref="AD16">
    <cfRule type="containsText" dxfId="85" priority="1246" operator="containsText" text="RE">
      <formula>NOT(ISERROR(SEARCH("RE",AD16)))</formula>
    </cfRule>
  </conditionalFormatting>
  <conditionalFormatting sqref="AD17">
    <cfRule type="containsText" dxfId="84" priority="1242" operator="containsText" text="RE">
      <formula>NOT(ISERROR(SEARCH("RE",AD17)))</formula>
    </cfRule>
  </conditionalFormatting>
  <conditionalFormatting sqref="AD18">
    <cfRule type="containsText" dxfId="83" priority="1240" operator="containsText" text="RE">
      <formula>NOT(ISERROR(SEARCH("RE",AD18)))</formula>
    </cfRule>
  </conditionalFormatting>
  <conditionalFormatting sqref="AD19">
    <cfRule type="containsText" dxfId="82" priority="1238" operator="containsText" text="RE">
      <formula>NOT(ISERROR(SEARCH("RE",AD19)))</formula>
    </cfRule>
  </conditionalFormatting>
  <conditionalFormatting sqref="AD29">
    <cfRule type="containsText" dxfId="81" priority="980" operator="containsText" text="RE">
      <formula>NOT(ISERROR(SEARCH("RE",AD29)))</formula>
    </cfRule>
  </conditionalFormatting>
  <conditionalFormatting sqref="AD7:AD83">
    <cfRule type="notContainsBlanks" dxfId="80" priority="591">
      <formula>LEN(TRIM(AD7))&gt;0</formula>
    </cfRule>
  </conditionalFormatting>
  <conditionalFormatting sqref="P3">
    <cfRule type="cellIs" dxfId="79" priority="14" stopIfTrue="1" operator="lessThan">
      <formula>$N$3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78" priority="6" operator="greaterThan">
      <formula>0</formula>
    </cfRule>
    <cfRule type="cellIs" dxfId="77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76" priority="2" operator="equal">
      <formula>0</formula>
    </cfRule>
    <cfRule type="cellIs" dxfId="75" priority="3" operator="greaterThan">
      <formula>0</formula>
    </cfRule>
    <cfRule type="cellIs" dxfId="74" priority="4" operator="greaterThan">
      <formula>0</formula>
    </cfRule>
  </conditionalFormatting>
  <conditionalFormatting sqref="I3">
    <cfRule type="cellIs" dxfId="73" priority="1" operator="greaterThan">
      <formula>3</formula>
    </cfRule>
  </conditionalFormatting>
  <dataValidations count="2">
    <dataValidation type="list" allowBlank="1" showInputMessage="1" showErrorMessage="1" sqref="D7:D84">
      <formula1>INDIRECT(C7)</formula1>
    </dataValidation>
    <dataValidation type="list" allowBlank="1" showInputMessage="1" showErrorMessage="1" sqref="F7:F84">
      <formula1>검사방법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12" zoomScaleNormal="112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875" style="129" bestFit="1" customWidth="1"/>
    <col min="2" max="2" width="12.75" style="16" bestFit="1" customWidth="1"/>
    <col min="3" max="3" width="13.875" style="17" bestFit="1" customWidth="1"/>
    <col min="4" max="4" width="12.25" style="18" bestFit="1" customWidth="1"/>
    <col min="5" max="5" width="13.125" style="18" bestFit="1" customWidth="1"/>
    <col min="6" max="6" width="8.875" style="19" customWidth="1"/>
    <col min="7" max="7" width="7.3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3" width="8.625" style="19" customWidth="1"/>
    <col min="24" max="24" width="12.125" style="19" bestFit="1" customWidth="1"/>
    <col min="25" max="28" width="8.625" style="19" customWidth="1"/>
    <col min="29" max="29" width="8.625" style="20" customWidth="1"/>
    <col min="30" max="30" width="50.875" style="20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30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968</v>
      </c>
      <c r="D3" s="1209" t="s">
        <v>43</v>
      </c>
      <c r="E3" s="1209"/>
      <c r="F3" s="55">
        <f>G85</f>
        <v>7</v>
      </c>
      <c r="G3" s="55"/>
      <c r="H3" s="49" t="s">
        <v>42</v>
      </c>
      <c r="I3" s="50">
        <f>IFERROR(F3*100/C3,"0")</f>
        <v>0.72314049586776863</v>
      </c>
      <c r="J3" s="465" t="s">
        <v>664</v>
      </c>
      <c r="K3" s="466">
        <f>가동율!AM11</f>
        <v>21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45.761904761904759</v>
      </c>
      <c r="Q3" s="623" t="s">
        <v>872</v>
      </c>
      <c r="R3" s="467">
        <f>P3/8</f>
        <v>5.7202380952380949</v>
      </c>
      <c r="S3" s="779" t="s">
        <v>1102</v>
      </c>
      <c r="T3" s="624">
        <f>가동율!AN11</f>
        <v>100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1253">
        <v>45839</v>
      </c>
      <c r="B7" s="420" t="s">
        <v>1009</v>
      </c>
      <c r="C7" s="260" t="s">
        <v>1151</v>
      </c>
      <c r="D7" s="218" t="s">
        <v>371</v>
      </c>
      <c r="E7" s="420" t="s">
        <v>1233</v>
      </c>
      <c r="F7" s="213" t="s">
        <v>608</v>
      </c>
      <c r="G7" s="920">
        <f t="shared" ref="G7:G32" si="0">SUM(J7:AB7)</f>
        <v>0</v>
      </c>
      <c r="H7" s="243">
        <f t="shared" ref="H7:H70" si="1">AC7+G7</f>
        <v>50</v>
      </c>
      <c r="I7" s="922">
        <f t="shared" ref="I7:I70" si="2">IFERROR(G7/H7,"0")</f>
        <v>0</v>
      </c>
      <c r="J7" s="33"/>
      <c r="K7" s="222"/>
      <c r="L7" s="222"/>
      <c r="M7" s="21"/>
      <c r="N7" s="21"/>
      <c r="O7" s="21"/>
      <c r="P7" s="21"/>
      <c r="Q7" s="21"/>
      <c r="R7" s="21"/>
      <c r="S7" s="21"/>
      <c r="T7" s="21"/>
      <c r="U7" s="215"/>
      <c r="V7" s="111"/>
      <c r="W7" s="112"/>
      <c r="X7" s="21"/>
      <c r="Y7" s="215"/>
      <c r="Z7" s="21"/>
      <c r="AA7" s="21"/>
      <c r="AB7" s="22"/>
      <c r="AC7" s="195">
        <v>50</v>
      </c>
      <c r="AD7" s="23"/>
      <c r="AE7" s="90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2"/>
      <c r="B8" s="208" t="s">
        <v>1234</v>
      </c>
      <c r="C8" s="260" t="s">
        <v>1164</v>
      </c>
      <c r="D8" s="218" t="s">
        <v>690</v>
      </c>
      <c r="E8" s="205" t="s">
        <v>1235</v>
      </c>
      <c r="F8" s="213" t="s">
        <v>608</v>
      </c>
      <c r="G8" s="921">
        <f t="shared" si="0"/>
        <v>0</v>
      </c>
      <c r="H8" s="43">
        <f t="shared" si="1"/>
        <v>5</v>
      </c>
      <c r="I8" s="922">
        <f t="shared" si="2"/>
        <v>0</v>
      </c>
      <c r="J8" s="12"/>
      <c r="K8" s="223"/>
      <c r="L8" s="223"/>
      <c r="M8" s="8"/>
      <c r="N8" s="8"/>
      <c r="O8" s="8"/>
      <c r="P8" s="8"/>
      <c r="Q8" s="8"/>
      <c r="R8" s="8"/>
      <c r="S8" s="8"/>
      <c r="T8" s="8"/>
      <c r="U8" s="8"/>
      <c r="V8" s="103"/>
      <c r="W8" s="113"/>
      <c r="X8" s="8"/>
      <c r="Y8" s="212"/>
      <c r="Z8" s="8"/>
      <c r="AA8" s="8"/>
      <c r="AB8" s="10"/>
      <c r="AC8" s="26">
        <v>5</v>
      </c>
      <c r="AD8" s="23"/>
      <c r="AE8" s="79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0">
        <v>45840</v>
      </c>
      <c r="B9" s="208" t="s">
        <v>119</v>
      </c>
      <c r="C9" s="260" t="s">
        <v>1164</v>
      </c>
      <c r="D9" s="218" t="s">
        <v>625</v>
      </c>
      <c r="E9" s="205" t="s">
        <v>1235</v>
      </c>
      <c r="F9" s="213" t="s">
        <v>608</v>
      </c>
      <c r="G9" s="921">
        <f t="shared" si="0"/>
        <v>0</v>
      </c>
      <c r="H9" s="43">
        <f>AC9+G9</f>
        <v>15</v>
      </c>
      <c r="I9" s="922">
        <f t="shared" si="2"/>
        <v>0</v>
      </c>
      <c r="J9" s="12"/>
      <c r="K9" s="223"/>
      <c r="L9" s="223"/>
      <c r="M9" s="8"/>
      <c r="N9" s="8"/>
      <c r="O9" s="8"/>
      <c r="P9" s="8"/>
      <c r="Q9" s="8"/>
      <c r="R9" s="8"/>
      <c r="S9" s="8"/>
      <c r="T9" s="8"/>
      <c r="U9" s="8"/>
      <c r="V9" s="103"/>
      <c r="W9" s="113"/>
      <c r="X9" s="8"/>
      <c r="Y9" s="212"/>
      <c r="Z9" s="8"/>
      <c r="AA9" s="8"/>
      <c r="AB9" s="10"/>
      <c r="AC9" s="26">
        <v>15</v>
      </c>
      <c r="AD9" s="110"/>
      <c r="AE9" s="79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1"/>
      <c r="B10" s="208" t="s">
        <v>119</v>
      </c>
      <c r="C10" s="260" t="s">
        <v>1164</v>
      </c>
      <c r="D10" s="218" t="s">
        <v>646</v>
      </c>
      <c r="E10" s="205" t="s">
        <v>1235</v>
      </c>
      <c r="F10" s="213" t="s">
        <v>608</v>
      </c>
      <c r="G10" s="921">
        <f t="shared" si="0"/>
        <v>0</v>
      </c>
      <c r="H10" s="43">
        <f t="shared" si="1"/>
        <v>25</v>
      </c>
      <c r="I10" s="922">
        <f t="shared" si="2"/>
        <v>0</v>
      </c>
      <c r="J10" s="12"/>
      <c r="K10" s="223"/>
      <c r="L10" s="223"/>
      <c r="M10" s="8"/>
      <c r="N10" s="8"/>
      <c r="O10" s="8"/>
      <c r="P10" s="8"/>
      <c r="Q10" s="8"/>
      <c r="R10" s="8"/>
      <c r="S10" s="8"/>
      <c r="T10" s="8"/>
      <c r="U10" s="8"/>
      <c r="V10" s="103"/>
      <c r="W10" s="113"/>
      <c r="X10" s="8"/>
      <c r="Y10" s="212"/>
      <c r="Z10" s="8"/>
      <c r="AA10" s="8"/>
      <c r="AB10" s="10"/>
      <c r="AC10" s="26">
        <v>25</v>
      </c>
      <c r="AD10" s="199"/>
      <c r="AE10" s="79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1"/>
      <c r="B11" s="208" t="s">
        <v>119</v>
      </c>
      <c r="C11" s="260" t="s">
        <v>1164</v>
      </c>
      <c r="D11" s="218" t="s">
        <v>555</v>
      </c>
      <c r="E11" s="205" t="s">
        <v>1236</v>
      </c>
      <c r="F11" s="213" t="s">
        <v>608</v>
      </c>
      <c r="G11" s="921">
        <f t="shared" si="0"/>
        <v>0</v>
      </c>
      <c r="H11" s="43">
        <f t="shared" si="1"/>
        <v>10</v>
      </c>
      <c r="I11" s="922">
        <f t="shared" si="2"/>
        <v>0</v>
      </c>
      <c r="J11" s="12"/>
      <c r="K11" s="223"/>
      <c r="L11" s="223"/>
      <c r="M11" s="8"/>
      <c r="N11" s="8"/>
      <c r="O11" s="8"/>
      <c r="P11" s="8"/>
      <c r="Q11" s="8"/>
      <c r="R11" s="8"/>
      <c r="S11" s="8"/>
      <c r="T11" s="8"/>
      <c r="U11" s="8"/>
      <c r="V11" s="103"/>
      <c r="W11" s="113"/>
      <c r="X11" s="8"/>
      <c r="Y11" s="212"/>
      <c r="Z11" s="8"/>
      <c r="AA11" s="8"/>
      <c r="AB11" s="10"/>
      <c r="AC11" s="26">
        <v>10</v>
      </c>
      <c r="AD11" s="110"/>
      <c r="AE11" s="79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208" t="s">
        <v>119</v>
      </c>
      <c r="C12" s="260" t="s">
        <v>1164</v>
      </c>
      <c r="D12" s="218" t="s">
        <v>667</v>
      </c>
      <c r="E12" s="205" t="s">
        <v>1237</v>
      </c>
      <c r="F12" s="213" t="s">
        <v>608</v>
      </c>
      <c r="G12" s="921">
        <f t="shared" si="0"/>
        <v>0</v>
      </c>
      <c r="H12" s="43">
        <f t="shared" si="1"/>
        <v>10</v>
      </c>
      <c r="I12" s="922">
        <f t="shared" si="2"/>
        <v>0</v>
      </c>
      <c r="J12" s="12"/>
      <c r="K12" s="223"/>
      <c r="L12" s="223"/>
      <c r="M12" s="8"/>
      <c r="N12" s="8"/>
      <c r="O12" s="8"/>
      <c r="P12" s="8"/>
      <c r="Q12" s="8"/>
      <c r="R12" s="8"/>
      <c r="S12" s="8"/>
      <c r="T12" s="8"/>
      <c r="U12" s="8"/>
      <c r="V12" s="103"/>
      <c r="W12" s="113"/>
      <c r="X12" s="8"/>
      <c r="Y12" s="212"/>
      <c r="Z12" s="8"/>
      <c r="AA12" s="8"/>
      <c r="AB12" s="10"/>
      <c r="AC12" s="26">
        <v>10</v>
      </c>
      <c r="AD12" s="110"/>
      <c r="AE12" s="79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2"/>
      <c r="B13" s="208" t="s">
        <v>119</v>
      </c>
      <c r="C13" s="260" t="s">
        <v>1164</v>
      </c>
      <c r="D13" s="218" t="s">
        <v>983</v>
      </c>
      <c r="E13" s="205" t="s">
        <v>1237</v>
      </c>
      <c r="F13" s="213" t="s">
        <v>608</v>
      </c>
      <c r="G13" s="921">
        <f t="shared" si="0"/>
        <v>2</v>
      </c>
      <c r="H13" s="43">
        <f t="shared" si="1"/>
        <v>12</v>
      </c>
      <c r="I13" s="922">
        <f t="shared" si="2"/>
        <v>0.16666666666666666</v>
      </c>
      <c r="J13" s="12"/>
      <c r="K13" s="223"/>
      <c r="L13" s="223"/>
      <c r="M13" s="8"/>
      <c r="N13" s="8"/>
      <c r="O13" s="8"/>
      <c r="P13" s="8"/>
      <c r="Q13" s="8"/>
      <c r="R13" s="8"/>
      <c r="S13" s="8"/>
      <c r="T13" s="8">
        <v>2</v>
      </c>
      <c r="U13" s="8"/>
      <c r="V13" s="103"/>
      <c r="W13" s="113"/>
      <c r="X13" s="8"/>
      <c r="Y13" s="212"/>
      <c r="Z13" s="8"/>
      <c r="AA13" s="8"/>
      <c r="AB13" s="10"/>
      <c r="AC13" s="26">
        <v>10</v>
      </c>
      <c r="AD13" s="110"/>
      <c r="AE13" s="79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0">
        <v>45841</v>
      </c>
      <c r="B14" s="208" t="s">
        <v>119</v>
      </c>
      <c r="C14" s="260" t="s">
        <v>1151</v>
      </c>
      <c r="D14" s="218" t="s">
        <v>997</v>
      </c>
      <c r="E14" s="205" t="s">
        <v>1238</v>
      </c>
      <c r="F14" s="213" t="s">
        <v>608</v>
      </c>
      <c r="G14" s="921">
        <f t="shared" si="0"/>
        <v>0</v>
      </c>
      <c r="H14" s="43">
        <f t="shared" si="1"/>
        <v>2</v>
      </c>
      <c r="I14" s="922">
        <f t="shared" si="2"/>
        <v>0</v>
      </c>
      <c r="J14" s="12"/>
      <c r="K14" s="223"/>
      <c r="L14" s="223"/>
      <c r="M14" s="8"/>
      <c r="N14" s="8"/>
      <c r="O14" s="8"/>
      <c r="P14" s="8"/>
      <c r="Q14" s="8"/>
      <c r="R14" s="8"/>
      <c r="S14" s="8"/>
      <c r="T14" s="8"/>
      <c r="U14" s="8"/>
      <c r="V14" s="103"/>
      <c r="W14" s="113"/>
      <c r="X14" s="8"/>
      <c r="Y14" s="212"/>
      <c r="Z14" s="8"/>
      <c r="AA14" s="8"/>
      <c r="AB14" s="10"/>
      <c r="AC14" s="26">
        <v>2</v>
      </c>
      <c r="AD14" s="23"/>
      <c r="AE14" s="79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1"/>
      <c r="B15" s="208" t="s">
        <v>119</v>
      </c>
      <c r="C15" s="260" t="s">
        <v>1151</v>
      </c>
      <c r="D15" s="218" t="s">
        <v>513</v>
      </c>
      <c r="E15" s="205" t="s">
        <v>1239</v>
      </c>
      <c r="F15" s="213" t="s">
        <v>608</v>
      </c>
      <c r="G15" s="921">
        <f t="shared" si="0"/>
        <v>0</v>
      </c>
      <c r="H15" s="43">
        <f t="shared" si="1"/>
        <v>21</v>
      </c>
      <c r="I15" s="922">
        <f t="shared" si="2"/>
        <v>0</v>
      </c>
      <c r="J15" s="12"/>
      <c r="K15" s="223"/>
      <c r="L15" s="223"/>
      <c r="M15" s="8"/>
      <c r="N15" s="8"/>
      <c r="O15" s="8"/>
      <c r="P15" s="8"/>
      <c r="Q15" s="8"/>
      <c r="R15" s="8"/>
      <c r="S15" s="8"/>
      <c r="T15" s="8"/>
      <c r="U15" s="8"/>
      <c r="V15" s="103"/>
      <c r="W15" s="113"/>
      <c r="X15" s="8"/>
      <c r="Y15" s="212"/>
      <c r="Z15" s="8"/>
      <c r="AA15" s="8"/>
      <c r="AB15" s="10"/>
      <c r="AC15" s="26">
        <v>21</v>
      </c>
      <c r="AD15" s="23"/>
      <c r="AE15" s="79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208" t="s">
        <v>119</v>
      </c>
      <c r="C16" s="260" t="s">
        <v>1151</v>
      </c>
      <c r="D16" s="218" t="s">
        <v>361</v>
      </c>
      <c r="E16" s="205" t="s">
        <v>1239</v>
      </c>
      <c r="F16" s="213" t="s">
        <v>608</v>
      </c>
      <c r="G16" s="921">
        <f t="shared" si="0"/>
        <v>0</v>
      </c>
      <c r="H16" s="43">
        <f t="shared" si="1"/>
        <v>20</v>
      </c>
      <c r="I16" s="922">
        <f t="shared" si="2"/>
        <v>0</v>
      </c>
      <c r="J16" s="12"/>
      <c r="K16" s="223"/>
      <c r="L16" s="223"/>
      <c r="M16" s="8"/>
      <c r="N16" s="8"/>
      <c r="O16" s="8"/>
      <c r="P16" s="8"/>
      <c r="Q16" s="8"/>
      <c r="R16" s="8"/>
      <c r="S16" s="8"/>
      <c r="T16" s="8"/>
      <c r="U16" s="8"/>
      <c r="V16" s="103"/>
      <c r="W16" s="113"/>
      <c r="X16" s="8"/>
      <c r="Y16" s="212"/>
      <c r="Z16" s="8"/>
      <c r="AA16" s="8"/>
      <c r="AB16" s="10"/>
      <c r="AC16" s="26">
        <v>20</v>
      </c>
      <c r="AD16" s="23"/>
      <c r="AE16" s="79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209">
        <v>45845</v>
      </c>
      <c r="B17" s="208" t="s">
        <v>119</v>
      </c>
      <c r="C17" s="260" t="s">
        <v>1164</v>
      </c>
      <c r="D17" s="218" t="s">
        <v>627</v>
      </c>
      <c r="E17" s="205" t="s">
        <v>1240</v>
      </c>
      <c r="F17" s="213" t="s">
        <v>608</v>
      </c>
      <c r="G17" s="921">
        <f t="shared" si="0"/>
        <v>0</v>
      </c>
      <c r="H17" s="43">
        <f t="shared" si="1"/>
        <v>20</v>
      </c>
      <c r="I17" s="922">
        <f t="shared" si="2"/>
        <v>0</v>
      </c>
      <c r="J17" s="12"/>
      <c r="K17" s="223"/>
      <c r="L17" s="223"/>
      <c r="M17" s="8"/>
      <c r="N17" s="8"/>
      <c r="O17" s="8"/>
      <c r="P17" s="8"/>
      <c r="Q17" s="8"/>
      <c r="R17" s="8"/>
      <c r="S17" s="8"/>
      <c r="T17" s="8"/>
      <c r="U17" s="8"/>
      <c r="V17" s="103"/>
      <c r="W17" s="113"/>
      <c r="X17" s="8"/>
      <c r="Y17" s="212"/>
      <c r="Z17" s="8"/>
      <c r="AA17" s="8"/>
      <c r="AB17" s="10"/>
      <c r="AC17" s="26">
        <v>20</v>
      </c>
      <c r="AD17" s="23"/>
      <c r="AE17" s="79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0">
        <v>45846</v>
      </c>
      <c r="B18" s="208" t="s">
        <v>119</v>
      </c>
      <c r="C18" s="260" t="s">
        <v>1164</v>
      </c>
      <c r="D18" s="218" t="s">
        <v>868</v>
      </c>
      <c r="E18" s="205" t="s">
        <v>1241</v>
      </c>
      <c r="F18" s="213" t="s">
        <v>608</v>
      </c>
      <c r="G18" s="921">
        <f t="shared" si="0"/>
        <v>1</v>
      </c>
      <c r="H18" s="43">
        <f t="shared" si="1"/>
        <v>10</v>
      </c>
      <c r="I18" s="922">
        <f t="shared" si="2"/>
        <v>0.1</v>
      </c>
      <c r="J18" s="12"/>
      <c r="K18" s="223"/>
      <c r="L18" s="223"/>
      <c r="M18" s="8"/>
      <c r="N18" s="8"/>
      <c r="O18" s="8"/>
      <c r="P18" s="8"/>
      <c r="Q18" s="8"/>
      <c r="R18" s="8"/>
      <c r="S18" s="8"/>
      <c r="T18" s="8">
        <v>1</v>
      </c>
      <c r="U18" s="8"/>
      <c r="V18" s="103"/>
      <c r="W18" s="113"/>
      <c r="X18" s="8"/>
      <c r="Y18" s="212"/>
      <c r="Z18" s="8"/>
      <c r="AA18" s="8"/>
      <c r="AB18" s="10"/>
      <c r="AC18" s="26">
        <v>9</v>
      </c>
      <c r="AD18" s="23"/>
      <c r="AE18" s="79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2"/>
      <c r="B19" s="208" t="s">
        <v>1242</v>
      </c>
      <c r="C19" s="260" t="s">
        <v>1151</v>
      </c>
      <c r="D19" s="218" t="s">
        <v>371</v>
      </c>
      <c r="E19" s="205" t="s">
        <v>1243</v>
      </c>
      <c r="F19" s="213" t="s">
        <v>608</v>
      </c>
      <c r="G19" s="921">
        <f t="shared" si="0"/>
        <v>0</v>
      </c>
      <c r="H19" s="43">
        <f t="shared" si="1"/>
        <v>43</v>
      </c>
      <c r="I19" s="922">
        <f t="shared" si="2"/>
        <v>0</v>
      </c>
      <c r="J19" s="12"/>
      <c r="K19" s="223"/>
      <c r="L19" s="223"/>
      <c r="M19" s="8"/>
      <c r="N19" s="8"/>
      <c r="O19" s="8"/>
      <c r="P19" s="8"/>
      <c r="Q19" s="8"/>
      <c r="R19" s="8"/>
      <c r="S19" s="8"/>
      <c r="T19" s="8"/>
      <c r="U19" s="8"/>
      <c r="V19" s="103"/>
      <c r="W19" s="113"/>
      <c r="X19" s="8"/>
      <c r="Y19" s="212"/>
      <c r="Z19" s="8"/>
      <c r="AA19" s="8"/>
      <c r="AB19" s="10"/>
      <c r="AC19" s="26">
        <v>43</v>
      </c>
      <c r="AD19" s="23"/>
      <c r="AE19" s="79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209">
        <v>45848</v>
      </c>
      <c r="B20" s="208" t="s">
        <v>1009</v>
      </c>
      <c r="C20" s="260" t="s">
        <v>1151</v>
      </c>
      <c r="D20" s="218" t="s">
        <v>371</v>
      </c>
      <c r="E20" s="205" t="s">
        <v>1244</v>
      </c>
      <c r="F20" s="213" t="s">
        <v>608</v>
      </c>
      <c r="G20" s="921">
        <f t="shared" si="0"/>
        <v>0</v>
      </c>
      <c r="H20" s="43">
        <f t="shared" si="1"/>
        <v>50</v>
      </c>
      <c r="I20" s="922">
        <f t="shared" si="2"/>
        <v>0</v>
      </c>
      <c r="J20" s="12"/>
      <c r="K20" s="223"/>
      <c r="L20" s="223"/>
      <c r="M20" s="8"/>
      <c r="N20" s="8"/>
      <c r="O20" s="8"/>
      <c r="P20" s="8"/>
      <c r="Q20" s="8"/>
      <c r="R20" s="8"/>
      <c r="S20" s="8"/>
      <c r="T20" s="8"/>
      <c r="U20" s="8"/>
      <c r="V20" s="103"/>
      <c r="W20" s="113"/>
      <c r="X20" s="8"/>
      <c r="Y20" s="212"/>
      <c r="Z20" s="8"/>
      <c r="AA20" s="8"/>
      <c r="AB20" s="10"/>
      <c r="AC20" s="26">
        <v>50</v>
      </c>
      <c r="AD20" s="23"/>
      <c r="AE20" s="79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209">
        <v>45849</v>
      </c>
      <c r="B21" s="208" t="s">
        <v>1245</v>
      </c>
      <c r="C21" s="260" t="s">
        <v>1164</v>
      </c>
      <c r="D21" s="218" t="s">
        <v>623</v>
      </c>
      <c r="E21" s="205" t="s">
        <v>1246</v>
      </c>
      <c r="F21" s="213" t="s">
        <v>608</v>
      </c>
      <c r="G21" s="921">
        <f t="shared" si="0"/>
        <v>0</v>
      </c>
      <c r="H21" s="43">
        <f t="shared" si="1"/>
        <v>25</v>
      </c>
      <c r="I21" s="922">
        <f t="shared" si="2"/>
        <v>0</v>
      </c>
      <c r="J21" s="12"/>
      <c r="K21" s="223"/>
      <c r="L21" s="223"/>
      <c r="M21" s="8"/>
      <c r="N21" s="8"/>
      <c r="O21" s="8"/>
      <c r="P21" s="8"/>
      <c r="Q21" s="8"/>
      <c r="R21" s="8"/>
      <c r="S21" s="8"/>
      <c r="T21" s="8"/>
      <c r="U21" s="8"/>
      <c r="V21" s="103"/>
      <c r="W21" s="113"/>
      <c r="X21" s="8"/>
      <c r="Y21" s="212"/>
      <c r="Z21" s="8"/>
      <c r="AA21" s="8"/>
      <c r="AB21" s="10"/>
      <c r="AC21" s="26">
        <v>25</v>
      </c>
      <c r="AD21" s="23"/>
      <c r="AE21" s="79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209">
        <v>45853</v>
      </c>
      <c r="B22" s="208" t="s">
        <v>1247</v>
      </c>
      <c r="C22" s="260" t="s">
        <v>1151</v>
      </c>
      <c r="D22" s="218" t="s">
        <v>522</v>
      </c>
      <c r="E22" s="205" t="s">
        <v>1248</v>
      </c>
      <c r="F22" s="213" t="s">
        <v>608</v>
      </c>
      <c r="G22" s="921">
        <f t="shared" si="0"/>
        <v>0</v>
      </c>
      <c r="H22" s="43">
        <f t="shared" si="1"/>
        <v>45</v>
      </c>
      <c r="I22" s="922">
        <f t="shared" si="2"/>
        <v>0</v>
      </c>
      <c r="J22" s="12"/>
      <c r="K22" s="223"/>
      <c r="L22" s="223"/>
      <c r="M22" s="8"/>
      <c r="N22" s="8"/>
      <c r="O22" s="8"/>
      <c r="P22" s="8"/>
      <c r="Q22" s="8"/>
      <c r="R22" s="8"/>
      <c r="S22" s="8"/>
      <c r="T22" s="8"/>
      <c r="U22" s="8"/>
      <c r="V22" s="103"/>
      <c r="W22" s="113"/>
      <c r="X22" s="8"/>
      <c r="Y22" s="212"/>
      <c r="Z22" s="8"/>
      <c r="AA22" s="8"/>
      <c r="AB22" s="10"/>
      <c r="AC22" s="26">
        <v>45</v>
      </c>
      <c r="AD22" s="23"/>
      <c r="AE22" s="79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0">
        <v>45854</v>
      </c>
      <c r="B23" s="208" t="s">
        <v>119</v>
      </c>
      <c r="C23" s="260" t="s">
        <v>1151</v>
      </c>
      <c r="D23" s="218" t="s">
        <v>522</v>
      </c>
      <c r="E23" s="205" t="s">
        <v>1248</v>
      </c>
      <c r="F23" s="213" t="s">
        <v>608</v>
      </c>
      <c r="G23" s="921">
        <f t="shared" si="0"/>
        <v>0</v>
      </c>
      <c r="H23" s="43">
        <f t="shared" si="1"/>
        <v>50</v>
      </c>
      <c r="I23" s="922">
        <f t="shared" si="2"/>
        <v>0</v>
      </c>
      <c r="J23" s="12"/>
      <c r="K23" s="223"/>
      <c r="L23" s="223"/>
      <c r="M23" s="8"/>
      <c r="N23" s="8"/>
      <c r="O23" s="8"/>
      <c r="P23" s="8"/>
      <c r="Q23" s="8"/>
      <c r="R23" s="8"/>
      <c r="S23" s="8"/>
      <c r="T23" s="8"/>
      <c r="U23" s="8"/>
      <c r="V23" s="103"/>
      <c r="W23" s="113"/>
      <c r="X23" s="8"/>
      <c r="Y23" s="212"/>
      <c r="Z23" s="8"/>
      <c r="AA23" s="8"/>
      <c r="AB23" s="10"/>
      <c r="AC23" s="26">
        <v>50</v>
      </c>
      <c r="AD23" s="23"/>
      <c r="AE23" s="79"/>
      <c r="AG23" s="789" t="s">
        <v>294</v>
      </c>
      <c r="AH23" s="749">
        <f>SUMIF($D$7:$D$84,AG23,$H$7:$H$84)</f>
        <v>100</v>
      </c>
      <c r="AI23" s="749">
        <f>SUMIF($D$7:$D$84,AG23,$G$7:$G$84)</f>
        <v>0</v>
      </c>
      <c r="AJ23" s="382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2"/>
      <c r="B24" s="208" t="s">
        <v>119</v>
      </c>
      <c r="C24" s="260" t="s">
        <v>1151</v>
      </c>
      <c r="D24" s="218" t="s">
        <v>1249</v>
      </c>
      <c r="E24" s="205" t="s">
        <v>1250</v>
      </c>
      <c r="F24" s="213" t="s">
        <v>608</v>
      </c>
      <c r="G24" s="921">
        <f t="shared" si="0"/>
        <v>0</v>
      </c>
      <c r="H24" s="43">
        <f t="shared" si="1"/>
        <v>50</v>
      </c>
      <c r="I24" s="922">
        <f t="shared" si="2"/>
        <v>0</v>
      </c>
      <c r="J24" s="12"/>
      <c r="K24" s="223"/>
      <c r="L24" s="223"/>
      <c r="M24" s="8"/>
      <c r="N24" s="8"/>
      <c r="O24" s="8"/>
      <c r="P24" s="8"/>
      <c r="Q24" s="8"/>
      <c r="R24" s="8"/>
      <c r="S24" s="8"/>
      <c r="T24" s="8"/>
      <c r="U24" s="8"/>
      <c r="V24" s="103"/>
      <c r="W24" s="113"/>
      <c r="X24" s="8"/>
      <c r="Y24" s="212"/>
      <c r="Z24" s="8"/>
      <c r="AA24" s="8"/>
      <c r="AB24" s="10"/>
      <c r="AC24" s="26">
        <v>50</v>
      </c>
      <c r="AD24" s="210"/>
      <c r="AE24" s="79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0">
        <v>45855</v>
      </c>
      <c r="B25" s="208" t="s">
        <v>119</v>
      </c>
      <c r="C25" s="260" t="s">
        <v>1151</v>
      </c>
      <c r="D25" s="218" t="s">
        <v>522</v>
      </c>
      <c r="E25" s="205" t="s">
        <v>1251</v>
      </c>
      <c r="F25" s="213" t="s">
        <v>608</v>
      </c>
      <c r="G25" s="921">
        <f t="shared" si="0"/>
        <v>0</v>
      </c>
      <c r="H25" s="43">
        <f t="shared" si="1"/>
        <v>47</v>
      </c>
      <c r="I25" s="922">
        <f t="shared" si="2"/>
        <v>0</v>
      </c>
      <c r="J25" s="12"/>
      <c r="K25" s="223"/>
      <c r="L25" s="223"/>
      <c r="M25" s="8"/>
      <c r="N25" s="8"/>
      <c r="O25" s="8"/>
      <c r="P25" s="8"/>
      <c r="Q25" s="8"/>
      <c r="R25" s="8"/>
      <c r="S25" s="8"/>
      <c r="T25" s="8"/>
      <c r="U25" s="8"/>
      <c r="V25" s="103"/>
      <c r="W25" s="113"/>
      <c r="X25" s="8"/>
      <c r="Y25" s="212"/>
      <c r="Z25" s="8"/>
      <c r="AA25" s="8"/>
      <c r="AB25" s="10"/>
      <c r="AC25" s="26">
        <v>47</v>
      </c>
      <c r="AD25" s="23"/>
      <c r="AE25" s="79"/>
      <c r="AG25" s="788" t="s">
        <v>214</v>
      </c>
      <c r="AH25" s="749">
        <f t="shared" si="3"/>
        <v>142</v>
      </c>
      <c r="AI25" s="749">
        <f t="shared" si="4"/>
        <v>0</v>
      </c>
      <c r="AJ25" s="382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1211"/>
      <c r="B26" s="208" t="s">
        <v>119</v>
      </c>
      <c r="C26" s="260" t="s">
        <v>1151</v>
      </c>
      <c r="D26" s="218" t="s">
        <v>1249</v>
      </c>
      <c r="E26" s="205" t="s">
        <v>1252</v>
      </c>
      <c r="F26" s="213" t="s">
        <v>608</v>
      </c>
      <c r="G26" s="921">
        <f t="shared" si="0"/>
        <v>0</v>
      </c>
      <c r="H26" s="43">
        <f t="shared" si="1"/>
        <v>50</v>
      </c>
      <c r="I26" s="922">
        <f t="shared" si="2"/>
        <v>0</v>
      </c>
      <c r="J26" s="12"/>
      <c r="K26" s="223"/>
      <c r="L26" s="223"/>
      <c r="M26" s="8"/>
      <c r="N26" s="8"/>
      <c r="O26" s="8"/>
      <c r="P26" s="8"/>
      <c r="Q26" s="8"/>
      <c r="R26" s="8"/>
      <c r="S26" s="8"/>
      <c r="T26" s="8"/>
      <c r="U26" s="8"/>
      <c r="V26" s="103"/>
      <c r="W26" s="113"/>
      <c r="X26" s="8"/>
      <c r="Y26" s="212"/>
      <c r="Z26" s="8"/>
      <c r="AA26" s="8"/>
      <c r="AB26" s="10"/>
      <c r="AC26" s="26">
        <v>50</v>
      </c>
      <c r="AD26" s="199"/>
      <c r="AE26" s="79"/>
      <c r="AG26" s="788" t="s">
        <v>215</v>
      </c>
      <c r="AH26" s="749">
        <f t="shared" si="3"/>
        <v>161</v>
      </c>
      <c r="AI26" s="749">
        <f t="shared" si="4"/>
        <v>1</v>
      </c>
      <c r="AJ26" s="382">
        <f t="shared" si="5"/>
        <v>0.6211180124223602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1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1</v>
      </c>
    </row>
    <row r="27" spans="1:58" s="9" customFormat="1" ht="15.95" customHeight="1">
      <c r="A27" s="1212"/>
      <c r="B27" s="208" t="s">
        <v>1009</v>
      </c>
      <c r="C27" s="260" t="s">
        <v>1151</v>
      </c>
      <c r="D27" s="218" t="s">
        <v>371</v>
      </c>
      <c r="E27" s="205" t="s">
        <v>1253</v>
      </c>
      <c r="F27" s="213" t="s">
        <v>608</v>
      </c>
      <c r="G27" s="921">
        <f t="shared" si="0"/>
        <v>0</v>
      </c>
      <c r="H27" s="43">
        <f t="shared" si="1"/>
        <v>7</v>
      </c>
      <c r="I27" s="922">
        <f t="shared" si="2"/>
        <v>0</v>
      </c>
      <c r="J27" s="12"/>
      <c r="K27" s="223"/>
      <c r="L27" s="223"/>
      <c r="M27" s="8"/>
      <c r="N27" s="8"/>
      <c r="O27" s="8"/>
      <c r="P27" s="8"/>
      <c r="Q27" s="8"/>
      <c r="R27" s="8"/>
      <c r="S27" s="8"/>
      <c r="T27" s="8"/>
      <c r="U27" s="8"/>
      <c r="V27" s="103"/>
      <c r="W27" s="113"/>
      <c r="X27" s="8"/>
      <c r="Y27" s="212"/>
      <c r="Z27" s="8"/>
      <c r="AA27" s="8"/>
      <c r="AB27" s="10"/>
      <c r="AC27" s="26">
        <v>7</v>
      </c>
      <c r="AD27" s="23"/>
      <c r="AE27" s="79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209">
        <v>45856</v>
      </c>
      <c r="B28" s="208" t="s">
        <v>119</v>
      </c>
      <c r="C28" s="260" t="s">
        <v>1164</v>
      </c>
      <c r="D28" s="218" t="s">
        <v>621</v>
      </c>
      <c r="E28" s="205" t="s">
        <v>1254</v>
      </c>
      <c r="F28" s="213" t="s">
        <v>608</v>
      </c>
      <c r="G28" s="921">
        <f t="shared" si="0"/>
        <v>0</v>
      </c>
      <c r="H28" s="43">
        <f t="shared" si="1"/>
        <v>50</v>
      </c>
      <c r="I28" s="922">
        <f t="shared" si="2"/>
        <v>0</v>
      </c>
      <c r="J28" s="12"/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103"/>
      <c r="W28" s="113"/>
      <c r="X28" s="8"/>
      <c r="Y28" s="212"/>
      <c r="Z28" s="8"/>
      <c r="AA28" s="8"/>
      <c r="AB28" s="10"/>
      <c r="AC28" s="26">
        <v>50</v>
      </c>
      <c r="AD28" s="23"/>
      <c r="AE28" s="79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10">
        <v>45859</v>
      </c>
      <c r="B29" s="208" t="s">
        <v>1255</v>
      </c>
      <c r="C29" s="260" t="s">
        <v>1164</v>
      </c>
      <c r="D29" s="218" t="s">
        <v>621</v>
      </c>
      <c r="E29" s="198" t="s">
        <v>1256</v>
      </c>
      <c r="F29" s="213" t="s">
        <v>608</v>
      </c>
      <c r="G29" s="921">
        <f t="shared" si="0"/>
        <v>0</v>
      </c>
      <c r="H29" s="43">
        <f t="shared" si="1"/>
        <v>20</v>
      </c>
      <c r="I29" s="922">
        <f t="shared" si="2"/>
        <v>0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103"/>
      <c r="W29" s="113"/>
      <c r="X29" s="8"/>
      <c r="Y29" s="212"/>
      <c r="Z29" s="8"/>
      <c r="AA29" s="8"/>
      <c r="AB29" s="10"/>
      <c r="AC29" s="26">
        <v>20</v>
      </c>
      <c r="AD29" s="23"/>
      <c r="AE29" s="79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1211"/>
      <c r="B30" s="208" t="s">
        <v>1255</v>
      </c>
      <c r="C30" s="260" t="s">
        <v>1164</v>
      </c>
      <c r="D30" s="218" t="s">
        <v>627</v>
      </c>
      <c r="E30" s="198" t="s">
        <v>1256</v>
      </c>
      <c r="F30" s="213" t="s">
        <v>608</v>
      </c>
      <c r="G30" s="921">
        <f t="shared" si="0"/>
        <v>2</v>
      </c>
      <c r="H30" s="43">
        <f t="shared" si="1"/>
        <v>22</v>
      </c>
      <c r="I30" s="922">
        <f t="shared" si="2"/>
        <v>9.0909090909090912E-2</v>
      </c>
      <c r="J30" s="12"/>
      <c r="K30" s="223"/>
      <c r="L30" s="223"/>
      <c r="M30" s="8"/>
      <c r="N30" s="8"/>
      <c r="O30" s="8"/>
      <c r="P30" s="8"/>
      <c r="Q30" s="8"/>
      <c r="R30" s="8">
        <v>1</v>
      </c>
      <c r="S30" s="8"/>
      <c r="T30" s="8"/>
      <c r="U30" s="8"/>
      <c r="V30" s="103"/>
      <c r="W30" s="113"/>
      <c r="X30" s="8"/>
      <c r="Y30" s="212"/>
      <c r="Z30" s="8"/>
      <c r="AA30" s="8">
        <v>1</v>
      </c>
      <c r="AB30" s="10"/>
      <c r="AC30" s="26">
        <v>20</v>
      </c>
      <c r="AD30" s="23"/>
      <c r="AE30" s="79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11"/>
      <c r="B31" s="208" t="s">
        <v>1255</v>
      </c>
      <c r="C31" s="260" t="s">
        <v>1164</v>
      </c>
      <c r="D31" s="218" t="s">
        <v>1257</v>
      </c>
      <c r="E31" s="198" t="s">
        <v>1258</v>
      </c>
      <c r="F31" s="213" t="s">
        <v>608</v>
      </c>
      <c r="G31" s="921">
        <f t="shared" si="0"/>
        <v>0</v>
      </c>
      <c r="H31" s="43">
        <f t="shared" si="1"/>
        <v>10</v>
      </c>
      <c r="I31" s="922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103"/>
      <c r="W31" s="113"/>
      <c r="X31" s="8"/>
      <c r="Y31" s="212"/>
      <c r="Z31" s="8"/>
      <c r="AA31" s="8"/>
      <c r="AB31" s="10"/>
      <c r="AC31" s="26">
        <v>10</v>
      </c>
      <c r="AD31" s="210"/>
      <c r="AE31" s="79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11"/>
      <c r="B32" s="208" t="s">
        <v>1255</v>
      </c>
      <c r="C32" s="260" t="s">
        <v>1164</v>
      </c>
      <c r="D32" s="218" t="s">
        <v>876</v>
      </c>
      <c r="E32" s="198" t="s">
        <v>1258</v>
      </c>
      <c r="F32" s="213" t="s">
        <v>608</v>
      </c>
      <c r="G32" s="921">
        <f t="shared" si="0"/>
        <v>0</v>
      </c>
      <c r="H32" s="43">
        <f t="shared" si="1"/>
        <v>20</v>
      </c>
      <c r="I32" s="922">
        <f t="shared" si="2"/>
        <v>0</v>
      </c>
      <c r="J32" s="12"/>
      <c r="K32" s="223"/>
      <c r="L32" s="223"/>
      <c r="M32" s="8"/>
      <c r="N32" s="8"/>
      <c r="O32" s="8"/>
      <c r="P32" s="8"/>
      <c r="Q32" s="8"/>
      <c r="R32" s="8"/>
      <c r="S32" s="8"/>
      <c r="T32" s="8"/>
      <c r="U32" s="8"/>
      <c r="V32" s="103"/>
      <c r="W32" s="113"/>
      <c r="X32" s="8"/>
      <c r="Y32" s="212"/>
      <c r="Z32" s="8"/>
      <c r="AA32" s="8"/>
      <c r="AB32" s="10"/>
      <c r="AC32" s="26">
        <v>20</v>
      </c>
      <c r="AD32" s="23"/>
      <c r="AE32" s="79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1212"/>
      <c r="B33" s="208" t="s">
        <v>1255</v>
      </c>
      <c r="C33" s="260" t="s">
        <v>1164</v>
      </c>
      <c r="D33" s="218" t="s">
        <v>623</v>
      </c>
      <c r="E33" s="198" t="s">
        <v>1258</v>
      </c>
      <c r="F33" s="213" t="s">
        <v>608</v>
      </c>
      <c r="G33" s="921">
        <f t="shared" ref="G33:G64" si="26">SUM(J33:AA33)</f>
        <v>0</v>
      </c>
      <c r="H33" s="43">
        <f t="shared" si="1"/>
        <v>15</v>
      </c>
      <c r="I33" s="922">
        <f t="shared" si="2"/>
        <v>0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103"/>
      <c r="W33" s="113"/>
      <c r="X33" s="8"/>
      <c r="Y33" s="212"/>
      <c r="Z33" s="8"/>
      <c r="AA33" s="8"/>
      <c r="AB33" s="10"/>
      <c r="AC33" s="26">
        <v>15</v>
      </c>
      <c r="AD33" s="23"/>
      <c r="AE33" s="79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09">
        <v>45860</v>
      </c>
      <c r="B34" s="208" t="s">
        <v>1259</v>
      </c>
      <c r="C34" s="260" t="s">
        <v>1151</v>
      </c>
      <c r="D34" s="218" t="s">
        <v>1105</v>
      </c>
      <c r="E34" s="205" t="s">
        <v>1260</v>
      </c>
      <c r="F34" s="213" t="s">
        <v>608</v>
      </c>
      <c r="G34" s="921">
        <f t="shared" si="26"/>
        <v>0</v>
      </c>
      <c r="H34" s="43">
        <f t="shared" si="1"/>
        <v>3</v>
      </c>
      <c r="I34" s="922">
        <f t="shared" si="2"/>
        <v>0</v>
      </c>
      <c r="J34" s="12"/>
      <c r="K34" s="223"/>
      <c r="L34" s="223"/>
      <c r="M34" s="8"/>
      <c r="N34" s="8"/>
      <c r="O34" s="8"/>
      <c r="P34" s="8"/>
      <c r="Q34" s="8"/>
      <c r="R34" s="8"/>
      <c r="S34" s="8"/>
      <c r="T34" s="8"/>
      <c r="U34" s="8"/>
      <c r="V34" s="103"/>
      <c r="W34" s="113"/>
      <c r="X34" s="8"/>
      <c r="Y34" s="212"/>
      <c r="Z34" s="8"/>
      <c r="AA34" s="8"/>
      <c r="AB34" s="10"/>
      <c r="AC34" s="26">
        <v>3</v>
      </c>
      <c r="AD34" s="23"/>
      <c r="AE34" s="79"/>
      <c r="AG34" s="789" t="s">
        <v>220</v>
      </c>
      <c r="AH34" s="749">
        <f t="shared" si="3"/>
        <v>21</v>
      </c>
      <c r="AI34" s="749">
        <f t="shared" si="4"/>
        <v>0</v>
      </c>
      <c r="AJ34" s="382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10">
        <v>45861</v>
      </c>
      <c r="B35" s="208" t="s">
        <v>119</v>
      </c>
      <c r="C35" s="260" t="s">
        <v>1164</v>
      </c>
      <c r="D35" s="218" t="s">
        <v>621</v>
      </c>
      <c r="E35" s="198" t="s">
        <v>1261</v>
      </c>
      <c r="F35" s="213" t="s">
        <v>608</v>
      </c>
      <c r="G35" s="921">
        <f t="shared" si="26"/>
        <v>1</v>
      </c>
      <c r="H35" s="43">
        <f t="shared" si="1"/>
        <v>51</v>
      </c>
      <c r="I35" s="922">
        <f t="shared" si="2"/>
        <v>1.9607843137254902E-2</v>
      </c>
      <c r="J35" s="12"/>
      <c r="K35" s="223">
        <v>1</v>
      </c>
      <c r="L35" s="223"/>
      <c r="M35" s="8"/>
      <c r="N35" s="8"/>
      <c r="O35" s="8"/>
      <c r="P35" s="8"/>
      <c r="Q35" s="8"/>
      <c r="R35" s="8"/>
      <c r="S35" s="8"/>
      <c r="T35" s="8"/>
      <c r="U35" s="8"/>
      <c r="V35" s="103"/>
      <c r="W35" s="113"/>
      <c r="X35" s="8"/>
      <c r="Y35" s="212"/>
      <c r="Z35" s="8"/>
      <c r="AA35" s="8"/>
      <c r="AB35" s="10"/>
      <c r="AC35" s="26">
        <v>50</v>
      </c>
      <c r="AD35" s="23"/>
      <c r="AE35" s="79"/>
      <c r="AG35" s="789" t="s">
        <v>221</v>
      </c>
      <c r="AH35" s="749">
        <f t="shared" si="3"/>
        <v>20</v>
      </c>
      <c r="AI35" s="749">
        <f t="shared" si="4"/>
        <v>0</v>
      </c>
      <c r="AJ35" s="382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12"/>
      <c r="B36" s="208" t="s">
        <v>119</v>
      </c>
      <c r="C36" s="260" t="s">
        <v>1164</v>
      </c>
      <c r="D36" s="218" t="s">
        <v>847</v>
      </c>
      <c r="E36" s="206" t="s">
        <v>1265</v>
      </c>
      <c r="F36" s="213" t="s">
        <v>608</v>
      </c>
      <c r="G36" s="921">
        <f t="shared" si="26"/>
        <v>0</v>
      </c>
      <c r="H36" s="43">
        <f t="shared" si="1"/>
        <v>16</v>
      </c>
      <c r="I36" s="922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26">
        <v>16</v>
      </c>
      <c r="AD36" s="23"/>
      <c r="AE36" s="79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53">
        <v>45860</v>
      </c>
      <c r="B37" s="208" t="s">
        <v>1267</v>
      </c>
      <c r="C37" s="260" t="s">
        <v>1164</v>
      </c>
      <c r="D37" s="218" t="s">
        <v>1266</v>
      </c>
      <c r="E37" s="206" t="s">
        <v>1268</v>
      </c>
      <c r="F37" s="213" t="s">
        <v>608</v>
      </c>
      <c r="G37" s="921">
        <f t="shared" si="26"/>
        <v>0</v>
      </c>
      <c r="H37" s="43">
        <f t="shared" si="1"/>
        <v>3</v>
      </c>
      <c r="I37" s="922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103"/>
      <c r="W37" s="113"/>
      <c r="X37" s="8"/>
      <c r="Y37" s="212"/>
      <c r="Z37" s="8"/>
      <c r="AA37" s="8"/>
      <c r="AB37" s="10"/>
      <c r="AC37" s="26">
        <v>3</v>
      </c>
      <c r="AD37" s="23"/>
      <c r="AE37" s="79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53">
        <v>45862</v>
      </c>
      <c r="B38" s="208" t="s">
        <v>666</v>
      </c>
      <c r="C38" s="260" t="s">
        <v>1164</v>
      </c>
      <c r="D38" s="218" t="s">
        <v>621</v>
      </c>
      <c r="E38" s="206" t="s">
        <v>1279</v>
      </c>
      <c r="F38" s="213" t="s">
        <v>608</v>
      </c>
      <c r="G38" s="921">
        <f t="shared" si="26"/>
        <v>0</v>
      </c>
      <c r="H38" s="43">
        <f t="shared" si="1"/>
        <v>50</v>
      </c>
      <c r="I38" s="922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26">
        <v>50</v>
      </c>
      <c r="AD38" s="23"/>
      <c r="AE38" s="79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53">
        <v>45863</v>
      </c>
      <c r="B39" s="208" t="s">
        <v>1281</v>
      </c>
      <c r="C39" s="260" t="s">
        <v>1151</v>
      </c>
      <c r="D39" s="218" t="s">
        <v>373</v>
      </c>
      <c r="E39" s="206" t="s">
        <v>1282</v>
      </c>
      <c r="F39" s="213" t="s">
        <v>608</v>
      </c>
      <c r="G39" s="921">
        <f t="shared" si="26"/>
        <v>0</v>
      </c>
      <c r="H39" s="43">
        <f t="shared" si="1"/>
        <v>2</v>
      </c>
      <c r="I39" s="922">
        <f t="shared" si="2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26">
        <v>2</v>
      </c>
      <c r="AD39" s="267" t="s">
        <v>1283</v>
      </c>
      <c r="AE39" s="79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1214">
        <v>45866</v>
      </c>
      <c r="B40" s="208" t="s">
        <v>1284</v>
      </c>
      <c r="C40" s="260" t="s">
        <v>1151</v>
      </c>
      <c r="D40" s="218" t="s">
        <v>371</v>
      </c>
      <c r="E40" s="206" t="s">
        <v>1285</v>
      </c>
      <c r="F40" s="213" t="s">
        <v>608</v>
      </c>
      <c r="G40" s="921">
        <f t="shared" si="26"/>
        <v>1</v>
      </c>
      <c r="H40" s="43">
        <f t="shared" si="1"/>
        <v>11</v>
      </c>
      <c r="I40" s="922">
        <f t="shared" si="2"/>
        <v>9.0909090909090912E-2</v>
      </c>
      <c r="J40" s="12"/>
      <c r="K40" s="223"/>
      <c r="L40" s="223"/>
      <c r="M40" s="8">
        <v>1</v>
      </c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26">
        <v>10</v>
      </c>
      <c r="AD40" s="23"/>
      <c r="AE40" s="79"/>
      <c r="AG40" s="789" t="s">
        <v>543</v>
      </c>
      <c r="AH40" s="749">
        <f t="shared" si="3"/>
        <v>3</v>
      </c>
      <c r="AI40" s="749">
        <f t="shared" si="4"/>
        <v>0</v>
      </c>
      <c r="AJ40" s="382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1260"/>
      <c r="B41" s="208" t="s">
        <v>1284</v>
      </c>
      <c r="C41" s="260" t="s">
        <v>1172</v>
      </c>
      <c r="D41" s="218" t="s">
        <v>1173</v>
      </c>
      <c r="E41" s="206" t="s">
        <v>1286</v>
      </c>
      <c r="F41" s="213" t="s">
        <v>608</v>
      </c>
      <c r="G41" s="921">
        <f t="shared" si="26"/>
        <v>0</v>
      </c>
      <c r="H41" s="43">
        <f t="shared" si="1"/>
        <v>30</v>
      </c>
      <c r="I41" s="922">
        <f t="shared" si="2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26">
        <v>30</v>
      </c>
      <c r="AD41" s="23"/>
      <c r="AE41" s="79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1215"/>
      <c r="B42" s="208" t="s">
        <v>1281</v>
      </c>
      <c r="C42" s="260" t="s">
        <v>1151</v>
      </c>
      <c r="D42" s="218" t="s">
        <v>373</v>
      </c>
      <c r="E42" s="206" t="s">
        <v>1282</v>
      </c>
      <c r="F42" s="213" t="s">
        <v>608</v>
      </c>
      <c r="G42" s="921">
        <f t="shared" si="26"/>
        <v>0</v>
      </c>
      <c r="H42" s="43">
        <f t="shared" si="1"/>
        <v>30</v>
      </c>
      <c r="I42" s="922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26">
        <v>30</v>
      </c>
      <c r="AD42" s="23"/>
      <c r="AE42" s="79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1214">
        <v>45867</v>
      </c>
      <c r="B43" s="208" t="s">
        <v>1281</v>
      </c>
      <c r="C43" s="260" t="s">
        <v>1151</v>
      </c>
      <c r="D43" s="218" t="s">
        <v>373</v>
      </c>
      <c r="E43" s="206" t="s">
        <v>1282</v>
      </c>
      <c r="F43" s="213" t="s">
        <v>608</v>
      </c>
      <c r="G43" s="921">
        <f t="shared" si="26"/>
        <v>0</v>
      </c>
      <c r="H43" s="43">
        <f t="shared" si="1"/>
        <v>18</v>
      </c>
      <c r="I43" s="922">
        <f t="shared" si="2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26">
        <v>18</v>
      </c>
      <c r="AD43" s="23"/>
      <c r="AE43" s="79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1215"/>
      <c r="B44" s="208" t="s">
        <v>1287</v>
      </c>
      <c r="C44" s="260" t="s">
        <v>1164</v>
      </c>
      <c r="D44" s="218" t="s">
        <v>621</v>
      </c>
      <c r="E44" s="206" t="s">
        <v>1288</v>
      </c>
      <c r="F44" s="213" t="s">
        <v>608</v>
      </c>
      <c r="G44" s="921">
        <f t="shared" si="26"/>
        <v>0</v>
      </c>
      <c r="H44" s="43">
        <f t="shared" si="1"/>
        <v>50</v>
      </c>
      <c r="I44" s="922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26">
        <v>50</v>
      </c>
      <c r="AD44" s="23"/>
      <c r="AE44" s="79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153"/>
      <c r="B45" s="20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26"/>
      <c r="AD45" s="23"/>
      <c r="AE45" s="79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153"/>
      <c r="B46" s="20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26"/>
      <c r="AD46" s="23"/>
      <c r="AE46" s="79"/>
      <c r="AG46" s="407" t="s">
        <v>279</v>
      </c>
      <c r="AH46" s="749">
        <f t="shared" si="3"/>
        <v>0</v>
      </c>
      <c r="AI46" s="749">
        <f t="shared" si="4"/>
        <v>0</v>
      </c>
      <c r="AJ46" s="382" t="str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153"/>
      <c r="B47" s="20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26"/>
      <c r="AD47" s="23"/>
      <c r="AE47" s="79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153"/>
      <c r="B48" s="20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26"/>
      <c r="AD48" s="23"/>
      <c r="AE48" s="79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153"/>
      <c r="B49" s="20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26"/>
      <c r="AD49" s="23"/>
      <c r="AE49" s="79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153"/>
      <c r="B50" s="20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26"/>
      <c r="AD50" s="23"/>
      <c r="AE50" s="79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153"/>
      <c r="B51" s="20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26"/>
      <c r="AD51" s="23"/>
      <c r="AE51" s="79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153"/>
      <c r="B52" s="20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26"/>
      <c r="AD52" s="23"/>
      <c r="AE52" s="79"/>
      <c r="AG52" s="407" t="s">
        <v>282</v>
      </c>
      <c r="AH52" s="749">
        <f t="shared" si="3"/>
        <v>221</v>
      </c>
      <c r="AI52" s="749">
        <f t="shared" si="4"/>
        <v>1</v>
      </c>
      <c r="AJ52" s="382">
        <f t="shared" si="5"/>
        <v>0.45248868778280543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153"/>
      <c r="B53" s="20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26"/>
      <c r="AD53" s="23"/>
      <c r="AE53" s="79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153"/>
      <c r="B54" s="20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26"/>
      <c r="AD54" s="23"/>
      <c r="AE54" s="79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153"/>
      <c r="B55" s="20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26"/>
      <c r="AD55" s="23"/>
      <c r="AE55" s="79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153"/>
      <c r="B56" s="20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26"/>
      <c r="AD56" s="23"/>
      <c r="AE56" s="79"/>
      <c r="AG56" s="407" t="s">
        <v>284</v>
      </c>
      <c r="AH56" s="749">
        <f t="shared" si="3"/>
        <v>42</v>
      </c>
      <c r="AI56" s="749">
        <f t="shared" si="4"/>
        <v>2</v>
      </c>
      <c r="AJ56" s="382">
        <f t="shared" si="5"/>
        <v>4.7619047619047619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153"/>
      <c r="B57" s="20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26"/>
      <c r="AD57" s="23"/>
      <c r="AE57" s="79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153"/>
      <c r="B58" s="20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26"/>
      <c r="AD58" s="23"/>
      <c r="AE58" s="79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153"/>
      <c r="B59" s="20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26"/>
      <c r="AD59" s="151"/>
      <c r="AE59" s="79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153"/>
      <c r="B60" s="19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26"/>
      <c r="AD60" s="130"/>
      <c r="AE60" s="79"/>
      <c r="AG60" s="407" t="s">
        <v>287</v>
      </c>
      <c r="AH60" s="749">
        <f t="shared" si="3"/>
        <v>20</v>
      </c>
      <c r="AI60" s="749">
        <f t="shared" si="4"/>
        <v>0</v>
      </c>
      <c r="AJ60" s="382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153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26"/>
      <c r="AD61" s="130"/>
      <c r="AE61" s="79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153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26"/>
      <c r="AD62" s="23"/>
      <c r="AE62" s="79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153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26"/>
      <c r="AD63" s="23"/>
      <c r="AE63" s="79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153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26"/>
      <c r="AD64" s="23"/>
      <c r="AE64" s="79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153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26"/>
      <c r="AD65" s="23"/>
      <c r="AE65" s="79"/>
      <c r="AG65" s="407" t="s">
        <v>586</v>
      </c>
      <c r="AH65" s="87">
        <f t="shared" si="3"/>
        <v>10</v>
      </c>
      <c r="AI65" s="87">
        <f t="shared" si="4"/>
        <v>0</v>
      </c>
      <c r="AJ65" s="331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153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26"/>
      <c r="AD66" s="23"/>
      <c r="AE66" s="79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153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214"/>
      <c r="K67" s="223"/>
      <c r="L67" s="223"/>
      <c r="M67" s="212"/>
      <c r="N67" s="212"/>
      <c r="O67" s="212"/>
      <c r="P67" s="212"/>
      <c r="Q67" s="212"/>
      <c r="R67" s="212"/>
      <c r="S67" s="212"/>
      <c r="T67" s="212"/>
      <c r="U67" s="212"/>
      <c r="V67" s="221"/>
      <c r="W67" s="223"/>
      <c r="X67" s="212"/>
      <c r="Y67" s="212"/>
      <c r="Z67" s="212"/>
      <c r="AA67" s="212"/>
      <c r="AB67" s="213"/>
      <c r="AC67" s="216"/>
      <c r="AD67" s="194"/>
      <c r="AE67" s="79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153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214"/>
      <c r="K68" s="223"/>
      <c r="L68" s="223"/>
      <c r="M68" s="212"/>
      <c r="N68" s="212"/>
      <c r="O68" s="212"/>
      <c r="P68" s="212"/>
      <c r="Q68" s="212"/>
      <c r="R68" s="212"/>
      <c r="S68" s="212"/>
      <c r="T68" s="212"/>
      <c r="U68" s="212"/>
      <c r="V68" s="221"/>
      <c r="W68" s="223"/>
      <c r="X68" s="212"/>
      <c r="Y68" s="212"/>
      <c r="Z68" s="212"/>
      <c r="AA68" s="212"/>
      <c r="AB68" s="213"/>
      <c r="AC68" s="216"/>
      <c r="AD68" s="194"/>
      <c r="AE68" s="79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153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214"/>
      <c r="K69" s="223"/>
      <c r="L69" s="223"/>
      <c r="M69" s="212"/>
      <c r="N69" s="212"/>
      <c r="O69" s="212"/>
      <c r="P69" s="212"/>
      <c r="Q69" s="212"/>
      <c r="R69" s="212"/>
      <c r="S69" s="212"/>
      <c r="T69" s="212"/>
      <c r="U69" s="212"/>
      <c r="V69" s="221"/>
      <c r="W69" s="223"/>
      <c r="X69" s="212"/>
      <c r="Y69" s="212"/>
      <c r="Z69" s="212"/>
      <c r="AA69" s="212"/>
      <c r="AB69" s="213"/>
      <c r="AC69" s="216"/>
      <c r="AD69" s="194"/>
      <c r="AE69" s="79"/>
      <c r="AG69" s="791" t="s">
        <v>300</v>
      </c>
      <c r="AH69" s="749">
        <f t="shared" si="3"/>
        <v>30</v>
      </c>
      <c r="AI69" s="749">
        <f t="shared" si="4"/>
        <v>0</v>
      </c>
      <c r="AJ69" s="382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153"/>
      <c r="B70" s="19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214"/>
      <c r="K70" s="223"/>
      <c r="L70" s="223"/>
      <c r="M70" s="212"/>
      <c r="N70" s="212"/>
      <c r="O70" s="212"/>
      <c r="P70" s="212"/>
      <c r="Q70" s="212"/>
      <c r="R70" s="212"/>
      <c r="S70" s="212"/>
      <c r="T70" s="212"/>
      <c r="U70" s="212"/>
      <c r="V70" s="221"/>
      <c r="W70" s="223"/>
      <c r="X70" s="212"/>
      <c r="Y70" s="212"/>
      <c r="Z70" s="212"/>
      <c r="AA70" s="212"/>
      <c r="AB70" s="213"/>
      <c r="AC70" s="216"/>
      <c r="AD70" s="194"/>
      <c r="AE70" s="79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153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214"/>
      <c r="K71" s="223"/>
      <c r="L71" s="223"/>
      <c r="M71" s="212"/>
      <c r="N71" s="212"/>
      <c r="O71" s="212"/>
      <c r="P71" s="212"/>
      <c r="Q71" s="212"/>
      <c r="R71" s="212"/>
      <c r="S71" s="212"/>
      <c r="T71" s="212"/>
      <c r="U71" s="212"/>
      <c r="V71" s="221"/>
      <c r="W71" s="223"/>
      <c r="X71" s="212"/>
      <c r="Y71" s="212"/>
      <c r="Z71" s="212"/>
      <c r="AA71" s="212"/>
      <c r="AB71" s="213"/>
      <c r="AC71" s="216"/>
      <c r="AD71" s="194"/>
      <c r="AE71" s="79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153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214"/>
      <c r="K72" s="223"/>
      <c r="L72" s="223"/>
      <c r="M72" s="212"/>
      <c r="N72" s="212"/>
      <c r="O72" s="212"/>
      <c r="P72" s="212"/>
      <c r="Q72" s="212"/>
      <c r="R72" s="212"/>
      <c r="S72" s="212"/>
      <c r="T72" s="212"/>
      <c r="U72" s="212"/>
      <c r="V72" s="221"/>
      <c r="W72" s="223"/>
      <c r="X72" s="212"/>
      <c r="Y72" s="212"/>
      <c r="Z72" s="212"/>
      <c r="AA72" s="212"/>
      <c r="AB72" s="213"/>
      <c r="AC72" s="216"/>
      <c r="AD72" s="194"/>
      <c r="AE72" s="79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153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214"/>
      <c r="K73" s="223"/>
      <c r="L73" s="223"/>
      <c r="M73" s="212"/>
      <c r="N73" s="212"/>
      <c r="O73" s="212"/>
      <c r="P73" s="212"/>
      <c r="Q73" s="212"/>
      <c r="R73" s="212"/>
      <c r="S73" s="212"/>
      <c r="T73" s="212"/>
      <c r="U73" s="212"/>
      <c r="V73" s="221"/>
      <c r="W73" s="223"/>
      <c r="X73" s="212"/>
      <c r="Y73" s="212"/>
      <c r="Z73" s="212"/>
      <c r="AA73" s="212"/>
      <c r="AB73" s="213"/>
      <c r="AC73" s="216"/>
      <c r="AD73" s="194"/>
      <c r="AE73" s="79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153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214"/>
      <c r="K74" s="223"/>
      <c r="L74" s="223"/>
      <c r="M74" s="212"/>
      <c r="N74" s="212"/>
      <c r="O74" s="212"/>
      <c r="P74" s="212"/>
      <c r="Q74" s="212"/>
      <c r="R74" s="212"/>
      <c r="S74" s="212"/>
      <c r="T74" s="212"/>
      <c r="U74" s="212"/>
      <c r="V74" s="221"/>
      <c r="W74" s="223"/>
      <c r="X74" s="212"/>
      <c r="Y74" s="212"/>
      <c r="Z74" s="212"/>
      <c r="AA74" s="212"/>
      <c r="AB74" s="213"/>
      <c r="AC74" s="216"/>
      <c r="AD74" s="194"/>
      <c r="AE74" s="79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153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214"/>
      <c r="K75" s="223"/>
      <c r="L75" s="223"/>
      <c r="M75" s="212"/>
      <c r="N75" s="212"/>
      <c r="O75" s="212"/>
      <c r="P75" s="212"/>
      <c r="Q75" s="212"/>
      <c r="R75" s="212"/>
      <c r="S75" s="212"/>
      <c r="T75" s="212"/>
      <c r="U75" s="212"/>
      <c r="V75" s="221"/>
      <c r="W75" s="223"/>
      <c r="X75" s="212"/>
      <c r="Y75" s="212"/>
      <c r="Z75" s="212"/>
      <c r="AA75" s="212"/>
      <c r="AB75" s="213"/>
      <c r="AC75" s="216"/>
      <c r="AD75" s="194"/>
      <c r="AE75" s="79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153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214"/>
      <c r="K76" s="223"/>
      <c r="L76" s="223"/>
      <c r="M76" s="212"/>
      <c r="N76" s="212"/>
      <c r="O76" s="212"/>
      <c r="P76" s="212"/>
      <c r="Q76" s="212"/>
      <c r="R76" s="212"/>
      <c r="S76" s="212"/>
      <c r="T76" s="212"/>
      <c r="U76" s="212"/>
      <c r="V76" s="221"/>
      <c r="W76" s="223"/>
      <c r="X76" s="212"/>
      <c r="Y76" s="212"/>
      <c r="Z76" s="212"/>
      <c r="AA76" s="212"/>
      <c r="AB76" s="213"/>
      <c r="AC76" s="216"/>
      <c r="AD76" s="194"/>
      <c r="AE76" s="79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153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3"/>
      <c r="AE77" s="79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153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3"/>
      <c r="AE78" s="79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153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3"/>
      <c r="AE79" s="79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153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3"/>
      <c r="AE80" s="79"/>
      <c r="AG80" s="407" t="s">
        <v>227</v>
      </c>
      <c r="AH80" s="749">
        <f t="shared" si="3"/>
        <v>2</v>
      </c>
      <c r="AI80" s="749">
        <f t="shared" si="4"/>
        <v>0</v>
      </c>
      <c r="AJ80" s="382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153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3"/>
      <c r="AE81" s="79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153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3"/>
      <c r="AE82" s="79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153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26"/>
      <c r="AD83" s="23"/>
      <c r="AE83" s="79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54"/>
      <c r="B84" s="125"/>
      <c r="C84" s="260"/>
      <c r="D84" s="218"/>
      <c r="E84" s="118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26"/>
      <c r="AD84" s="23"/>
      <c r="AE84" s="79"/>
      <c r="AG84" s="407" t="s">
        <v>231</v>
      </c>
      <c r="AH84" s="749">
        <f t="shared" si="3"/>
        <v>50</v>
      </c>
      <c r="AI84" s="749">
        <f t="shared" si="4"/>
        <v>0</v>
      </c>
      <c r="AJ84" s="382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7</v>
      </c>
      <c r="H85" s="51">
        <f>SUM(H7:H84)</f>
        <v>968</v>
      </c>
      <c r="I85" s="405">
        <f>IFERROR((G85*100/H85),"0")</f>
        <v>0.72314049586776863</v>
      </c>
      <c r="J85" s="51">
        <f>SUM(J7:J84)</f>
        <v>0</v>
      </c>
      <c r="K85" s="51">
        <f t="shared" ref="K85:AB85" si="50">SUM(K7:K84)</f>
        <v>1</v>
      </c>
      <c r="L85" s="51">
        <f t="shared" si="50"/>
        <v>0</v>
      </c>
      <c r="M85" s="51">
        <f t="shared" si="50"/>
        <v>1</v>
      </c>
      <c r="N85" s="51">
        <f t="shared" si="50"/>
        <v>0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1</v>
      </c>
      <c r="S85" s="51">
        <f t="shared" si="50"/>
        <v>0</v>
      </c>
      <c r="T85" s="51">
        <f t="shared" si="50"/>
        <v>3</v>
      </c>
      <c r="U85" s="51">
        <f t="shared" si="50"/>
        <v>0</v>
      </c>
      <c r="V85" s="51">
        <f t="shared" si="50"/>
        <v>0</v>
      </c>
      <c r="W85" s="51">
        <f t="shared" si="50"/>
        <v>0</v>
      </c>
      <c r="X85" s="51">
        <f t="shared" si="50"/>
        <v>0</v>
      </c>
      <c r="Y85" s="51">
        <f t="shared" si="50"/>
        <v>0</v>
      </c>
      <c r="Z85" s="51">
        <f t="shared" si="50"/>
        <v>0</v>
      </c>
      <c r="AA85" s="51">
        <f t="shared" si="50"/>
        <v>1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D86" s="9"/>
      <c r="AE86" s="9"/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1</v>
      </c>
      <c r="AD87" s="9"/>
      <c r="AE87" s="9"/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D88" s="9"/>
      <c r="AE88" s="9"/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D89" s="9"/>
      <c r="AE89" s="9"/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D90" s="9"/>
      <c r="AE90" s="9"/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D91" s="9"/>
      <c r="AE91" s="9"/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 t="shared" ref="K92:AB92" si="51">K6</f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D92" s="9"/>
      <c r="AE92" s="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0</v>
      </c>
      <c r="K93" s="234">
        <f t="shared" ref="K93:AB93" si="52">K85</f>
        <v>1</v>
      </c>
      <c r="L93" s="234">
        <f t="shared" si="52"/>
        <v>0</v>
      </c>
      <c r="M93" s="234">
        <f t="shared" si="52"/>
        <v>1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1</v>
      </c>
      <c r="S93" s="234">
        <f t="shared" si="52"/>
        <v>0</v>
      </c>
      <c r="T93" s="234">
        <f t="shared" si="52"/>
        <v>3</v>
      </c>
      <c r="U93" s="234">
        <f t="shared" si="52"/>
        <v>0</v>
      </c>
      <c r="V93" s="234">
        <f t="shared" si="52"/>
        <v>0</v>
      </c>
      <c r="W93" s="234">
        <f t="shared" si="52"/>
        <v>0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1</v>
      </c>
      <c r="AB93" s="122">
        <f t="shared" si="52"/>
        <v>0</v>
      </c>
      <c r="AC93" s="19"/>
      <c r="AD93" s="9"/>
      <c r="AE93" s="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C94" s="19"/>
      <c r="AD94" s="9"/>
      <c r="AE94" s="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C95" s="19"/>
      <c r="AD95" s="13"/>
      <c r="AE95" s="13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0</v>
      </c>
      <c r="K97" s="86">
        <f t="shared" si="53"/>
        <v>1</v>
      </c>
      <c r="L97" s="86">
        <f t="shared" si="53"/>
        <v>0</v>
      </c>
      <c r="M97" s="86">
        <f t="shared" si="53"/>
        <v>1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1</v>
      </c>
      <c r="S97" s="86">
        <f t="shared" si="53"/>
        <v>0</v>
      </c>
      <c r="T97" s="86">
        <f t="shared" si="53"/>
        <v>3</v>
      </c>
      <c r="U97" s="86">
        <f t="shared" si="53"/>
        <v>0</v>
      </c>
      <c r="V97" s="86">
        <f t="shared" si="53"/>
        <v>0</v>
      </c>
      <c r="W97" s="86">
        <f t="shared" si="53"/>
        <v>0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1</v>
      </c>
      <c r="AB97" s="86">
        <f t="shared" si="53"/>
        <v>0</v>
      </c>
      <c r="AC97" s="121">
        <f>SUM(J97:AB97)</f>
        <v>7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0</v>
      </c>
      <c r="K98" s="256">
        <f>K97*100/AC97</f>
        <v>14.285714285714286</v>
      </c>
      <c r="L98" s="256">
        <f>L97*100/AC97</f>
        <v>0</v>
      </c>
      <c r="M98" s="256">
        <f>M97*100/AC97</f>
        <v>14.285714285714286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14.285714285714286</v>
      </c>
      <c r="S98" s="256">
        <f>S97*100/AC97</f>
        <v>0</v>
      </c>
      <c r="T98" s="256">
        <f>T97*100/AC97</f>
        <v>42.857142857142854</v>
      </c>
      <c r="U98" s="256">
        <f>U97*100/AC97</f>
        <v>0</v>
      </c>
      <c r="V98" s="256">
        <f>V97*100/AC97</f>
        <v>0</v>
      </c>
      <c r="W98" s="256">
        <f>W97*100/AC97</f>
        <v>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14.285714285714286</v>
      </c>
      <c r="AB98" s="256">
        <f>AB97*100/AC97</f>
        <v>0</v>
      </c>
      <c r="AC98" s="121">
        <f>SUM(J98:AB98)</f>
        <v>100.00000000000001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1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1</v>
      </c>
    </row>
    <row r="99" spans="1:58" ht="12.75" thickBot="1">
      <c r="J99" s="235">
        <f>J98</f>
        <v>0</v>
      </c>
      <c r="K99" s="236">
        <f>J99+K98</f>
        <v>14.285714285714286</v>
      </c>
      <c r="L99" s="236">
        <f>K99+L98</f>
        <v>14.285714285714286</v>
      </c>
      <c r="M99" s="236">
        <f>K99+M98</f>
        <v>28.571428571428573</v>
      </c>
      <c r="N99" s="236">
        <f t="shared" ref="N99:AB99" si="54">M99+N98</f>
        <v>28.571428571428573</v>
      </c>
      <c r="O99" s="236">
        <f t="shared" si="54"/>
        <v>28.571428571428573</v>
      </c>
      <c r="P99" s="236">
        <f t="shared" si="54"/>
        <v>28.571428571428573</v>
      </c>
      <c r="Q99" s="236">
        <f t="shared" si="54"/>
        <v>28.571428571428573</v>
      </c>
      <c r="R99" s="236">
        <f t="shared" si="54"/>
        <v>42.857142857142861</v>
      </c>
      <c r="S99" s="236">
        <f t="shared" si="54"/>
        <v>42.857142857142861</v>
      </c>
      <c r="T99" s="236">
        <f t="shared" si="54"/>
        <v>85.714285714285722</v>
      </c>
      <c r="U99" s="236">
        <f t="shared" si="54"/>
        <v>85.714285714285722</v>
      </c>
      <c r="V99" s="236">
        <f t="shared" si="54"/>
        <v>85.714285714285722</v>
      </c>
      <c r="W99" s="236">
        <f t="shared" si="54"/>
        <v>85.714285714285722</v>
      </c>
      <c r="X99" s="236">
        <f t="shared" si="54"/>
        <v>85.714285714285722</v>
      </c>
      <c r="Y99" s="236">
        <f t="shared" si="54"/>
        <v>85.714285714285722</v>
      </c>
      <c r="Z99" s="236">
        <f t="shared" si="54"/>
        <v>85.714285714285722</v>
      </c>
      <c r="AA99" s="236">
        <f t="shared" si="54"/>
        <v>100.00000000000001</v>
      </c>
      <c r="AB99" s="236">
        <f t="shared" si="54"/>
        <v>100.00000000000001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595</v>
      </c>
      <c r="B101" s="268">
        <f t="shared" ref="B101:B133" si="55">IFERROR(VLOOKUP(A101,$AG$8:$AJ$182,4,0),"")</f>
        <v>16.666666666666668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407" t="s">
        <v>147</v>
      </c>
      <c r="B102" s="268">
        <f t="shared" si="55"/>
        <v>10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407" t="s">
        <v>284</v>
      </c>
      <c r="B103" s="268">
        <f t="shared" si="55"/>
        <v>4.7619047619047619</v>
      </c>
      <c r="S103" s="903" t="s">
        <v>1114</v>
      </c>
      <c r="T103" s="159">
        <f>SUM(AH8:AH65)-SUM(AI8:AI65)</f>
        <v>736</v>
      </c>
      <c r="U103" s="159">
        <f>SUM(AH66:AH76)-SUM(AI66:AI76)</f>
        <v>30</v>
      </c>
      <c r="V103" s="159">
        <f>SUM(AH77:AH176)-SUM(AI77:AI176)</f>
        <v>195</v>
      </c>
      <c r="W103" s="159">
        <f>SUM(AH177:AH187)-SUM(AI177:AI187)</f>
        <v>0</v>
      </c>
      <c r="X103" s="796">
        <f>SUM(T103:W103)</f>
        <v>961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788" t="s">
        <v>215</v>
      </c>
      <c r="B104" s="268">
        <f>IFERROR(VLOOKUP(A104,$AG$8:$AJ$182,4,0),"")</f>
        <v>0.6211180124223602</v>
      </c>
      <c r="S104" s="903" t="s">
        <v>1115</v>
      </c>
      <c r="T104" s="792">
        <f>IFERROR(T103*100/X103,"0")</f>
        <v>76.586888657648288</v>
      </c>
      <c r="U104" s="792">
        <f>IFERROR(U103*100/X103,"0")</f>
        <v>3.121748178980229</v>
      </c>
      <c r="V104" s="792">
        <f>IFERROR(V103*100/X103,"0")</f>
        <v>20.291363163371489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1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1</v>
      </c>
      <c r="BE104" s="749">
        <f t="shared" si="48"/>
        <v>0</v>
      </c>
      <c r="BF104" s="159">
        <f>SUM(AM104:BE104)</f>
        <v>2</v>
      </c>
    </row>
    <row r="105" spans="1:58">
      <c r="A105" s="407" t="s">
        <v>282</v>
      </c>
      <c r="B105" s="268">
        <f t="shared" si="55"/>
        <v>0.45248868778280543</v>
      </c>
      <c r="S105" s="1139" t="s">
        <v>1113</v>
      </c>
      <c r="T105" s="928">
        <f>IFERROR(T104/X104,"0")</f>
        <v>0.76586888657648289</v>
      </c>
      <c r="U105" s="928">
        <f>IFERROR(U104/X104,"0")</f>
        <v>3.1217481789802291E-2</v>
      </c>
      <c r="V105" s="928">
        <f>IFERROR(V104/X104,"0")</f>
        <v>0.2029136316337149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788" t="s">
        <v>198</v>
      </c>
      <c r="B106" s="268" t="str">
        <f t="shared" si="55"/>
        <v>0</v>
      </c>
      <c r="S106" s="1140"/>
      <c r="T106" s="929">
        <f>IFERROR(T102*T105,"0")</f>
        <v>1.9146722164412071</v>
      </c>
      <c r="U106" s="929">
        <f>IFERROR(U102*U105,"0")</f>
        <v>8.7408949011446413E-2</v>
      </c>
      <c r="V106" s="929">
        <f>IFERROR(V102*V105,"0")</f>
        <v>0.42611862643080128</v>
      </c>
      <c r="W106" s="929">
        <f>IFERROR(W102*W105,"0")</f>
        <v>0</v>
      </c>
      <c r="X106" s="812">
        <f>SUM(T106:W106)</f>
        <v>2.4281997918834546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8" t="s">
        <v>199</v>
      </c>
      <c r="B107" s="268" t="str">
        <f t="shared" si="55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200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201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202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203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204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205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206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207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208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209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210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211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212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213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788" t="s">
        <v>985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9" t="s">
        <v>272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8" t="s">
        <v>216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217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9" t="s">
        <v>218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9" t="s">
        <v>553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9" t="s">
        <v>219</v>
      </c>
      <c r="B128" s="268" t="str">
        <f t="shared" si="55"/>
        <v>0</v>
      </c>
      <c r="AG128" s="787" t="s">
        <v>288</v>
      </c>
      <c r="AH128" s="749">
        <f t="shared" si="57"/>
        <v>5</v>
      </c>
      <c r="AI128" s="749">
        <f t="shared" si="58"/>
        <v>0</v>
      </c>
      <c r="AJ128" s="382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8" t="s">
        <v>222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9" t="s">
        <v>223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9" t="s">
        <v>562</v>
      </c>
      <c r="B131" s="268" t="str">
        <f t="shared" si="55"/>
        <v>0</v>
      </c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306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318</v>
      </c>
      <c r="B133" s="268" t="str">
        <f t="shared" si="55"/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319</v>
      </c>
      <c r="B134" s="268" t="str">
        <f t="shared" ref="B134:B169" si="60">IFERROR(VLOOKUP(A134,$AG$8:$AJ$182,4,0),"")</f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320</v>
      </c>
      <c r="B135" s="268" t="str">
        <f t="shared" si="60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321</v>
      </c>
      <c r="B136" s="268" t="str">
        <f t="shared" si="60"/>
        <v>0</v>
      </c>
      <c r="AG136" s="787" t="s">
        <v>290</v>
      </c>
      <c r="AH136" s="749">
        <f t="shared" si="57"/>
        <v>15</v>
      </c>
      <c r="AI136" s="749">
        <f t="shared" si="58"/>
        <v>0</v>
      </c>
      <c r="AJ136" s="382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407" t="s">
        <v>278</v>
      </c>
      <c r="B137" s="268" t="str">
        <f t="shared" si="60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407" t="s">
        <v>279</v>
      </c>
      <c r="B138" s="268" t="str">
        <f t="shared" si="60"/>
        <v>0</v>
      </c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407" t="s">
        <v>280</v>
      </c>
      <c r="B139" s="268" t="str">
        <f t="shared" si="60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407" t="s">
        <v>855</v>
      </c>
      <c r="B140" s="268" t="str">
        <f t="shared" si="60"/>
        <v>0</v>
      </c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407" t="s">
        <v>281</v>
      </c>
      <c r="B141" s="268" t="str">
        <f t="shared" si="60"/>
        <v>0</v>
      </c>
      <c r="AG141" s="787" t="s">
        <v>132</v>
      </c>
      <c r="AH141" s="749">
        <f t="shared" si="57"/>
        <v>0</v>
      </c>
      <c r="AI141" s="749">
        <f t="shared" si="58"/>
        <v>0</v>
      </c>
      <c r="AJ141" s="382" t="str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407" t="s">
        <v>283</v>
      </c>
      <c r="B142" s="268" t="str">
        <f t="shared" si="60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285</v>
      </c>
      <c r="B143" s="268" t="str">
        <f t="shared" si="60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1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1</v>
      </c>
    </row>
    <row r="144" spans="1:58">
      <c r="A144" s="407" t="s">
        <v>286</v>
      </c>
      <c r="B144" s="268" t="str">
        <f t="shared" si="60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407" t="s">
        <v>854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576</v>
      </c>
      <c r="B146" s="268" t="str">
        <f t="shared" si="60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579</v>
      </c>
      <c r="B147" s="268" t="str">
        <f t="shared" si="60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407" t="s">
        <v>1371</v>
      </c>
      <c r="B148" s="268" t="str">
        <f>IFERROR(VLOOKUP(A148,$AG$8:$AJ$187,4,0),"")</f>
        <v>0</v>
      </c>
      <c r="AG148" s="787" t="s">
        <v>146</v>
      </c>
      <c r="AH148" s="749">
        <f t="shared" si="57"/>
        <v>16</v>
      </c>
      <c r="AI148" s="749">
        <f t="shared" si="58"/>
        <v>0</v>
      </c>
      <c r="AJ148" s="382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1369</v>
      </c>
      <c r="B149" s="268" t="str">
        <f>IFERROR(VLOOKUP(A149,$AG$8:$AJ$187,4,0),"")</f>
        <v>0</v>
      </c>
      <c r="AG149" s="787" t="s">
        <v>137</v>
      </c>
      <c r="AH149" s="749">
        <f t="shared" si="57"/>
        <v>25</v>
      </c>
      <c r="AI149" s="749">
        <f t="shared" si="58"/>
        <v>0</v>
      </c>
      <c r="AJ149" s="382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1372</v>
      </c>
      <c r="B150" s="268" t="str">
        <f>IFERROR(VLOOKUP(A150,$AG$8:$AJ$187,4,0),"")</f>
        <v>0</v>
      </c>
      <c r="AG150" s="787" t="s">
        <v>1263</v>
      </c>
      <c r="AH150" s="749">
        <f>SUMIF($D$7:$D$84,AG150,$H$7:$H$84)</f>
        <v>3</v>
      </c>
      <c r="AI150" s="749">
        <f>SUMIF($D$7:$D$84,AG150,$G$7:$G$84)</f>
        <v>0</v>
      </c>
      <c r="AJ150" s="382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1373</v>
      </c>
      <c r="B151" s="268" t="str">
        <f>IFERROR(VLOOKUP(A151,$AG$8:$AJ$187,4,0),"")</f>
        <v>0</v>
      </c>
      <c r="AG151" s="787" t="s">
        <v>314</v>
      </c>
      <c r="AH151" s="749">
        <f t="shared" si="57"/>
        <v>10</v>
      </c>
      <c r="AI151" s="749">
        <f t="shared" si="58"/>
        <v>0</v>
      </c>
      <c r="AJ151" s="382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584</v>
      </c>
      <c r="B152" s="268" t="str">
        <f t="shared" si="60"/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585</v>
      </c>
      <c r="B153" s="268" t="str">
        <f t="shared" si="60"/>
        <v>0</v>
      </c>
      <c r="AG153" s="787" t="s">
        <v>293</v>
      </c>
      <c r="AH153" s="749">
        <f t="shared" si="57"/>
        <v>0</v>
      </c>
      <c r="AI153" s="749">
        <f t="shared" si="58"/>
        <v>0</v>
      </c>
      <c r="AJ153" s="382" t="str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790" t="s">
        <v>835</v>
      </c>
      <c r="B154" s="268" t="str">
        <f t="shared" si="60"/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791" t="s">
        <v>299</v>
      </c>
      <c r="B155" s="268" t="str">
        <f t="shared" si="60"/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791" t="s">
        <v>359</v>
      </c>
      <c r="B156" s="268" t="str">
        <f t="shared" si="60"/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791" t="s">
        <v>300</v>
      </c>
      <c r="B157" s="268">
        <f t="shared" si="60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791" t="s">
        <v>301</v>
      </c>
      <c r="B158" s="268" t="str">
        <f t="shared" si="60"/>
        <v>0</v>
      </c>
      <c r="AG158" s="787" t="s">
        <v>143</v>
      </c>
      <c r="AH158" s="749">
        <f t="shared" si="57"/>
        <v>40</v>
      </c>
      <c r="AI158" s="749">
        <f t="shared" si="58"/>
        <v>0</v>
      </c>
      <c r="AJ158" s="382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791" t="s">
        <v>302</v>
      </c>
      <c r="B159" s="268" t="str">
        <f t="shared" si="60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791" t="s">
        <v>303</v>
      </c>
      <c r="B160" s="268" t="str">
        <f t="shared" si="60"/>
        <v>0</v>
      </c>
      <c r="AG160" s="787" t="s">
        <v>147</v>
      </c>
      <c r="AH160" s="749">
        <f t="shared" si="57"/>
        <v>10</v>
      </c>
      <c r="AI160" s="749">
        <f t="shared" si="58"/>
        <v>1</v>
      </c>
      <c r="AJ160" s="382">
        <f t="shared" si="59"/>
        <v>10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791" t="s">
        <v>358</v>
      </c>
      <c r="B161" s="268" t="str">
        <f t="shared" si="60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1" t="s">
        <v>322</v>
      </c>
      <c r="B162" s="268" t="str">
        <f t="shared" si="60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791" t="s">
        <v>1023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1024</v>
      </c>
      <c r="B164" s="268" t="str">
        <f t="shared" si="60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407" t="s">
        <v>224</v>
      </c>
      <c r="B165" s="268" t="str">
        <f t="shared" si="60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407" t="s">
        <v>225</v>
      </c>
      <c r="B166" s="268" t="str">
        <f t="shared" si="60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407" t="s">
        <v>226</v>
      </c>
      <c r="B167" s="268" t="str">
        <f t="shared" si="60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407" t="s">
        <v>228</v>
      </c>
      <c r="B168" s="268" t="str">
        <f t="shared" si="60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407" t="s">
        <v>229</v>
      </c>
      <c r="B169" s="268" t="str">
        <f t="shared" si="60"/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230</v>
      </c>
      <c r="B170" s="268" t="str">
        <f t="shared" ref="B170:B201" si="82">IFERROR(VLOOKUP(A170,$AG$8:$AJ$182,4,0),"")</f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231</v>
      </c>
      <c r="B171" s="268">
        <f t="shared" si="82"/>
        <v>0</v>
      </c>
      <c r="AG171" s="407" t="s">
        <v>590</v>
      </c>
      <c r="AH171" s="87">
        <f t="shared" si="57"/>
        <v>10</v>
      </c>
      <c r="AI171" s="87">
        <f t="shared" si="58"/>
        <v>0</v>
      </c>
      <c r="AJ171" s="331">
        <f t="shared" si="59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232</v>
      </c>
      <c r="B172" s="268" t="str">
        <f t="shared" si="82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233</v>
      </c>
      <c r="B173" s="268" t="str">
        <f t="shared" si="82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234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235</v>
      </c>
      <c r="B175" s="268" t="str">
        <f t="shared" si="82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236</v>
      </c>
      <c r="B176" s="268" t="str">
        <f t="shared" si="82"/>
        <v>0</v>
      </c>
      <c r="AG176" s="407" t="s">
        <v>595</v>
      </c>
      <c r="AH176" s="87">
        <f t="shared" si="57"/>
        <v>12</v>
      </c>
      <c r="AI176" s="87">
        <f t="shared" si="58"/>
        <v>2</v>
      </c>
      <c r="AJ176" s="331">
        <f t="shared" si="59"/>
        <v>16.666666666666668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237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238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239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240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241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242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243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244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245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2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2</v>
      </c>
    </row>
    <row r="186" spans="1:58">
      <c r="A186" s="407" t="s">
        <v>246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247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248</v>
      </c>
      <c r="B188" s="268" t="str">
        <f t="shared" si="82"/>
        <v>0</v>
      </c>
      <c r="AG188" s="749" t="s">
        <v>197</v>
      </c>
      <c r="AH188" s="749">
        <f>SUM(AH8:AH181)</f>
        <v>968</v>
      </c>
      <c r="AI188" s="749">
        <f>SUM(AI8:AI181)</f>
        <v>7</v>
      </c>
      <c r="AJ188" s="289">
        <f t="shared" si="86"/>
        <v>0.72314049586776863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249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0</v>
      </c>
      <c r="AN189" s="749">
        <f t="shared" si="87"/>
        <v>1</v>
      </c>
      <c r="AO189" s="749">
        <f t="shared" si="87"/>
        <v>0</v>
      </c>
      <c r="AP189" s="749">
        <f t="shared" si="87"/>
        <v>1</v>
      </c>
      <c r="AQ189" s="749">
        <f t="shared" si="87"/>
        <v>0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1</v>
      </c>
      <c r="AV189" s="749">
        <f t="shared" si="87"/>
        <v>0</v>
      </c>
      <c r="AW189" s="749">
        <f t="shared" si="87"/>
        <v>3</v>
      </c>
      <c r="AX189" s="749">
        <f t="shared" si="87"/>
        <v>0</v>
      </c>
      <c r="AY189" s="749">
        <f t="shared" si="87"/>
        <v>0</v>
      </c>
      <c r="AZ189" s="749">
        <f t="shared" si="87"/>
        <v>0</v>
      </c>
      <c r="BA189" s="749">
        <f t="shared" si="87"/>
        <v>0</v>
      </c>
      <c r="BB189" s="749">
        <f t="shared" si="87"/>
        <v>0</v>
      </c>
      <c r="BC189" s="749">
        <f t="shared" si="87"/>
        <v>0</v>
      </c>
      <c r="BD189" s="749">
        <f t="shared" si="87"/>
        <v>1</v>
      </c>
      <c r="BE189" s="749">
        <f t="shared" si="87"/>
        <v>0</v>
      </c>
      <c r="BF189" s="749">
        <f t="shared" si="87"/>
        <v>7</v>
      </c>
    </row>
    <row r="190" spans="1:58">
      <c r="A190" s="407" t="s">
        <v>250</v>
      </c>
      <c r="B190" s="268" t="str">
        <f t="shared" si="82"/>
        <v>0</v>
      </c>
    </row>
    <row r="191" spans="1:58">
      <c r="A191" s="407" t="s">
        <v>251</v>
      </c>
      <c r="B191" s="268" t="str">
        <f t="shared" si="82"/>
        <v>0</v>
      </c>
    </row>
    <row r="192" spans="1:58">
      <c r="A192" s="407" t="s">
        <v>252</v>
      </c>
      <c r="B192" s="268" t="str">
        <f t="shared" si="82"/>
        <v>0</v>
      </c>
    </row>
    <row r="193" spans="1:2">
      <c r="A193" s="407" t="s">
        <v>253</v>
      </c>
      <c r="B193" s="268" t="str">
        <f t="shared" si="82"/>
        <v>0</v>
      </c>
    </row>
    <row r="194" spans="1:2">
      <c r="A194" s="407" t="s">
        <v>254</v>
      </c>
      <c r="B194" s="268" t="str">
        <f t="shared" si="82"/>
        <v>0</v>
      </c>
    </row>
    <row r="195" spans="1:2">
      <c r="A195" s="407" t="s">
        <v>255</v>
      </c>
      <c r="B195" s="268" t="str">
        <f t="shared" si="82"/>
        <v>0</v>
      </c>
    </row>
    <row r="196" spans="1:2">
      <c r="A196" s="407" t="s">
        <v>256</v>
      </c>
      <c r="B196" s="268" t="str">
        <f t="shared" si="82"/>
        <v>0</v>
      </c>
    </row>
    <row r="197" spans="1:2">
      <c r="A197" s="407" t="s">
        <v>257</v>
      </c>
      <c r="B197" s="268" t="str">
        <f t="shared" si="82"/>
        <v>0</v>
      </c>
    </row>
    <row r="198" spans="1:2">
      <c r="A198" s="407" t="s">
        <v>258</v>
      </c>
      <c r="B198" s="268" t="str">
        <f t="shared" si="82"/>
        <v>0</v>
      </c>
    </row>
    <row r="199" spans="1:2">
      <c r="A199" s="407" t="s">
        <v>259</v>
      </c>
      <c r="B199" s="268" t="str">
        <f t="shared" si="82"/>
        <v>0</v>
      </c>
    </row>
    <row r="200" spans="1:2">
      <c r="A200" s="407" t="s">
        <v>260</v>
      </c>
      <c r="B200" s="268" t="str">
        <f t="shared" si="82"/>
        <v>0</v>
      </c>
    </row>
    <row r="201" spans="1:2">
      <c r="A201" s="407" t="s">
        <v>261</v>
      </c>
      <c r="B201" s="268" t="str">
        <f t="shared" si="82"/>
        <v>0</v>
      </c>
    </row>
    <row r="202" spans="1:2">
      <c r="A202" s="407" t="s">
        <v>262</v>
      </c>
      <c r="B202" s="268" t="str">
        <f t="shared" ref="B202:B233" si="88">IFERROR(VLOOKUP(A202,$AG$8:$AJ$182,4,0),"")</f>
        <v>0</v>
      </c>
    </row>
    <row r="203" spans="1:2">
      <c r="A203" s="407" t="s">
        <v>263</v>
      </c>
      <c r="B203" s="268" t="str">
        <f t="shared" si="88"/>
        <v>0</v>
      </c>
    </row>
    <row r="204" spans="1:2">
      <c r="A204" s="407" t="s">
        <v>264</v>
      </c>
      <c r="B204" s="268" t="str">
        <f t="shared" si="88"/>
        <v>0</v>
      </c>
    </row>
    <row r="205" spans="1:2">
      <c r="A205" s="407" t="s">
        <v>265</v>
      </c>
      <c r="B205" s="268" t="str">
        <f t="shared" si="88"/>
        <v>0</v>
      </c>
    </row>
    <row r="206" spans="1:2">
      <c r="A206" s="407" t="s">
        <v>266</v>
      </c>
      <c r="B206" s="268" t="str">
        <f t="shared" si="88"/>
        <v>0</v>
      </c>
    </row>
    <row r="207" spans="1:2">
      <c r="A207" s="407" t="s">
        <v>267</v>
      </c>
      <c r="B207" s="268" t="str">
        <f t="shared" si="88"/>
        <v>0</v>
      </c>
    </row>
    <row r="208" spans="1:2">
      <c r="A208" s="407" t="s">
        <v>268</v>
      </c>
      <c r="B208" s="268" t="str">
        <f t="shared" si="88"/>
        <v>0</v>
      </c>
    </row>
    <row r="209" spans="1:2">
      <c r="A209" s="407" t="s">
        <v>269</v>
      </c>
      <c r="B209" s="268" t="str">
        <f t="shared" si="88"/>
        <v>0</v>
      </c>
    </row>
    <row r="210" spans="1:2">
      <c r="A210" s="407" t="s">
        <v>270</v>
      </c>
      <c r="B210" s="268" t="str">
        <f t="shared" si="88"/>
        <v>0</v>
      </c>
    </row>
    <row r="211" spans="1:2">
      <c r="A211" s="407" t="s">
        <v>271</v>
      </c>
      <c r="B211" s="268" t="str">
        <f t="shared" si="88"/>
        <v>0</v>
      </c>
    </row>
    <row r="212" spans="1:2">
      <c r="A212" s="407" t="s">
        <v>310</v>
      </c>
      <c r="B212" s="268" t="str">
        <f t="shared" si="88"/>
        <v>0</v>
      </c>
    </row>
    <row r="213" spans="1:2">
      <c r="A213" s="407" t="s">
        <v>309</v>
      </c>
      <c r="B213" s="268" t="str">
        <f t="shared" si="88"/>
        <v>0</v>
      </c>
    </row>
    <row r="214" spans="1:2">
      <c r="A214" s="407" t="s">
        <v>124</v>
      </c>
      <c r="B214" s="268" t="str">
        <f t="shared" si="88"/>
        <v>0</v>
      </c>
    </row>
    <row r="215" spans="1:2">
      <c r="A215" s="407" t="s">
        <v>289</v>
      </c>
      <c r="B215" s="268" t="str">
        <f t="shared" si="88"/>
        <v>0</v>
      </c>
    </row>
    <row r="216" spans="1:2">
      <c r="A216" s="407" t="s">
        <v>125</v>
      </c>
      <c r="B216" s="268" t="str">
        <f t="shared" si="88"/>
        <v>0</v>
      </c>
    </row>
    <row r="217" spans="1:2">
      <c r="A217" s="407" t="s">
        <v>126</v>
      </c>
      <c r="B217" s="268" t="str">
        <f t="shared" si="88"/>
        <v>0</v>
      </c>
    </row>
    <row r="218" spans="1:2">
      <c r="A218" s="407" t="s">
        <v>127</v>
      </c>
      <c r="B218" s="268" t="str">
        <f t="shared" si="88"/>
        <v>0</v>
      </c>
    </row>
    <row r="219" spans="1:2">
      <c r="A219" s="407" t="s">
        <v>312</v>
      </c>
      <c r="B219" s="268" t="str">
        <f t="shared" si="88"/>
        <v>0</v>
      </c>
    </row>
    <row r="220" spans="1:2">
      <c r="A220" s="407" t="s">
        <v>128</v>
      </c>
      <c r="B220" s="268" t="str">
        <f t="shared" si="88"/>
        <v>0</v>
      </c>
    </row>
    <row r="221" spans="1:2">
      <c r="A221" s="407" t="s">
        <v>129</v>
      </c>
      <c r="B221" s="268" t="str">
        <f t="shared" si="88"/>
        <v>0</v>
      </c>
    </row>
    <row r="222" spans="1:2">
      <c r="A222" s="407" t="s">
        <v>291</v>
      </c>
      <c r="B222" s="268" t="str">
        <f t="shared" si="88"/>
        <v>0</v>
      </c>
    </row>
    <row r="223" spans="1:2">
      <c r="A223" s="787" t="s">
        <v>130</v>
      </c>
      <c r="B223" s="268" t="str">
        <f t="shared" si="88"/>
        <v>0</v>
      </c>
    </row>
    <row r="224" spans="1:2">
      <c r="A224" s="787" t="s">
        <v>131</v>
      </c>
      <c r="B224" s="268" t="str">
        <f t="shared" si="88"/>
        <v>0</v>
      </c>
    </row>
    <row r="225" spans="1:2">
      <c r="A225" s="787" t="s">
        <v>132</v>
      </c>
      <c r="B225" s="268" t="str">
        <f t="shared" si="88"/>
        <v>0</v>
      </c>
    </row>
    <row r="226" spans="1:2">
      <c r="A226" s="787" t="s">
        <v>313</v>
      </c>
      <c r="B226" s="268" t="str">
        <f t="shared" si="88"/>
        <v>0</v>
      </c>
    </row>
    <row r="227" spans="1:2">
      <c r="A227" s="787" t="s">
        <v>133</v>
      </c>
      <c r="B227" s="268" t="str">
        <f t="shared" si="88"/>
        <v>0</v>
      </c>
    </row>
    <row r="228" spans="1:2">
      <c r="A228" s="787" t="s">
        <v>292</v>
      </c>
      <c r="B228" s="268" t="str">
        <f t="shared" si="88"/>
        <v>0</v>
      </c>
    </row>
    <row r="229" spans="1:2">
      <c r="A229" s="787" t="s">
        <v>134</v>
      </c>
      <c r="B229" s="268" t="str">
        <f t="shared" si="88"/>
        <v>0</v>
      </c>
    </row>
    <row r="230" spans="1:2">
      <c r="A230" s="787" t="s">
        <v>135</v>
      </c>
      <c r="B230" s="268" t="str">
        <f t="shared" si="88"/>
        <v>0</v>
      </c>
    </row>
    <row r="231" spans="1:2">
      <c r="A231" s="787" t="s">
        <v>136</v>
      </c>
      <c r="B231" s="268" t="str">
        <f t="shared" si="88"/>
        <v>0</v>
      </c>
    </row>
    <row r="232" spans="1:2">
      <c r="A232" s="787" t="s">
        <v>146</v>
      </c>
      <c r="B232" s="268">
        <f t="shared" si="88"/>
        <v>0</v>
      </c>
    </row>
    <row r="233" spans="1:2">
      <c r="A233" s="787" t="s">
        <v>1263</v>
      </c>
      <c r="B233" s="268">
        <f t="shared" si="88"/>
        <v>0</v>
      </c>
    </row>
    <row r="234" spans="1:2">
      <c r="A234" s="787" t="s">
        <v>138</v>
      </c>
      <c r="B234" s="268" t="str">
        <f t="shared" ref="B234:B266" si="89">IFERROR(VLOOKUP(A234,$AG$8:$AJ$182,4,0),"")</f>
        <v>0</v>
      </c>
    </row>
    <row r="235" spans="1:2">
      <c r="A235" s="787" t="s">
        <v>293</v>
      </c>
      <c r="B235" s="268" t="str">
        <f t="shared" si="89"/>
        <v>0</v>
      </c>
    </row>
    <row r="236" spans="1:2">
      <c r="A236" s="787" t="s">
        <v>139</v>
      </c>
      <c r="B236" s="268" t="str">
        <f t="shared" si="89"/>
        <v>0</v>
      </c>
    </row>
    <row r="237" spans="1:2">
      <c r="A237" s="787" t="s">
        <v>140</v>
      </c>
      <c r="B237" s="268" t="str">
        <f t="shared" si="89"/>
        <v>0</v>
      </c>
    </row>
    <row r="238" spans="1:2">
      <c r="A238" s="787" t="s">
        <v>141</v>
      </c>
      <c r="B238" s="268" t="str">
        <f t="shared" si="89"/>
        <v>0</v>
      </c>
    </row>
    <row r="239" spans="1:2">
      <c r="A239" s="787" t="s">
        <v>142</v>
      </c>
      <c r="B239" s="268" t="str">
        <f t="shared" si="89"/>
        <v>0</v>
      </c>
    </row>
    <row r="240" spans="1:2">
      <c r="A240" s="787" t="s">
        <v>315</v>
      </c>
      <c r="B240" s="268" t="str">
        <f t="shared" si="89"/>
        <v>0</v>
      </c>
    </row>
    <row r="241" spans="1:2">
      <c r="A241" s="787" t="s">
        <v>144</v>
      </c>
      <c r="B241" s="268" t="str">
        <f t="shared" si="89"/>
        <v>0</v>
      </c>
    </row>
    <row r="242" spans="1:2">
      <c r="A242" s="787" t="s">
        <v>316</v>
      </c>
      <c r="B242" s="268" t="str">
        <f t="shared" si="89"/>
        <v>0</v>
      </c>
    </row>
    <row r="243" spans="1:2">
      <c r="A243" s="787" t="s">
        <v>148</v>
      </c>
      <c r="B243" s="268" t="str">
        <f t="shared" si="89"/>
        <v>0</v>
      </c>
    </row>
    <row r="244" spans="1:2">
      <c r="A244" s="787" t="s">
        <v>145</v>
      </c>
      <c r="B244" s="268" t="str">
        <f t="shared" si="89"/>
        <v>0</v>
      </c>
    </row>
    <row r="245" spans="1:2">
      <c r="A245" s="787" t="s">
        <v>295</v>
      </c>
      <c r="B245" s="268" t="str">
        <f t="shared" si="89"/>
        <v>0</v>
      </c>
    </row>
    <row r="246" spans="1:2">
      <c r="A246" s="787" t="s">
        <v>296</v>
      </c>
      <c r="B246" s="268" t="str">
        <f t="shared" si="89"/>
        <v>0</v>
      </c>
    </row>
    <row r="247" spans="1:2">
      <c r="A247" s="787" t="s">
        <v>298</v>
      </c>
      <c r="B247" s="268" t="str">
        <f t="shared" si="89"/>
        <v>0</v>
      </c>
    </row>
    <row r="248" spans="1:2">
      <c r="A248" s="787" t="s">
        <v>1348</v>
      </c>
      <c r="B248" s="268" t="str">
        <f t="shared" si="89"/>
        <v>0</v>
      </c>
    </row>
    <row r="249" spans="1:2">
      <c r="A249" s="787" t="s">
        <v>587</v>
      </c>
      <c r="B249" s="268" t="str">
        <f t="shared" si="89"/>
        <v>0</v>
      </c>
    </row>
    <row r="250" spans="1:2">
      <c r="A250" s="787" t="s">
        <v>588</v>
      </c>
      <c r="B250" s="268" t="str">
        <f t="shared" si="89"/>
        <v>0</v>
      </c>
    </row>
    <row r="251" spans="1:2">
      <c r="A251" s="787" t="s">
        <v>589</v>
      </c>
      <c r="B251" s="268" t="str">
        <f t="shared" si="89"/>
        <v>0</v>
      </c>
    </row>
    <row r="252" spans="1:2">
      <c r="A252" s="787" t="s">
        <v>591</v>
      </c>
      <c r="B252" s="268" t="str">
        <f t="shared" si="89"/>
        <v>0</v>
      </c>
    </row>
    <row r="253" spans="1:2">
      <c r="A253" s="787" t="s">
        <v>592</v>
      </c>
      <c r="B253" s="268" t="str">
        <f t="shared" si="89"/>
        <v>0</v>
      </c>
    </row>
    <row r="254" spans="1:2">
      <c r="A254" s="787" t="s">
        <v>593</v>
      </c>
      <c r="B254" s="268" t="str">
        <f t="shared" si="89"/>
        <v>0</v>
      </c>
    </row>
    <row r="255" spans="1:2">
      <c r="A255" s="787" t="s">
        <v>594</v>
      </c>
      <c r="B255" s="268" t="str">
        <f t="shared" si="89"/>
        <v>0</v>
      </c>
    </row>
    <row r="256" spans="1:2">
      <c r="A256" s="787" t="s">
        <v>304</v>
      </c>
      <c r="B256" s="268" t="str">
        <f t="shared" si="89"/>
        <v>0</v>
      </c>
    </row>
    <row r="257" spans="1:2">
      <c r="A257" s="787" t="s">
        <v>305</v>
      </c>
      <c r="B257" s="268" t="str">
        <f t="shared" si="89"/>
        <v>0</v>
      </c>
    </row>
    <row r="258" spans="1:2">
      <c r="A258" s="787" t="s">
        <v>574</v>
      </c>
      <c r="B258" s="268" t="str">
        <f t="shared" si="89"/>
        <v>0</v>
      </c>
    </row>
    <row r="259" spans="1:2">
      <c r="A259" s="787" t="s">
        <v>856</v>
      </c>
      <c r="B259" s="268" t="str">
        <f t="shared" si="89"/>
        <v>0</v>
      </c>
    </row>
    <row r="260" spans="1:2">
      <c r="A260" s="787" t="s">
        <v>857</v>
      </c>
      <c r="B260" s="268" t="str">
        <f t="shared" si="89"/>
        <v>0</v>
      </c>
    </row>
    <row r="261" spans="1:2">
      <c r="A261" s="787" t="s">
        <v>273</v>
      </c>
      <c r="B261" s="268" t="str">
        <f t="shared" si="89"/>
        <v>0</v>
      </c>
    </row>
    <row r="262" spans="1:2">
      <c r="A262" s="787" t="s">
        <v>274</v>
      </c>
      <c r="B262" s="268" t="str">
        <f t="shared" si="89"/>
        <v/>
      </c>
    </row>
    <row r="263" spans="1:2">
      <c r="A263" s="407" t="s">
        <v>275</v>
      </c>
      <c r="B263" s="268" t="str">
        <f t="shared" si="89"/>
        <v/>
      </c>
    </row>
    <row r="264" spans="1:2">
      <c r="A264" s="407" t="s">
        <v>276</v>
      </c>
      <c r="B264" s="268" t="str">
        <f t="shared" si="89"/>
        <v/>
      </c>
    </row>
    <row r="265" spans="1:2">
      <c r="A265" s="407" t="s">
        <v>277</v>
      </c>
      <c r="B265" s="268" t="str">
        <f t="shared" si="89"/>
        <v/>
      </c>
    </row>
    <row r="266" spans="1:2">
      <c r="A266" s="407" t="s">
        <v>297</v>
      </c>
      <c r="B266" s="268" t="str">
        <f t="shared" si="89"/>
        <v/>
      </c>
    </row>
    <row r="267" spans="1:2">
      <c r="A267" s="789" t="s">
        <v>294</v>
      </c>
      <c r="B267" s="268">
        <f t="shared" ref="B267:B280" si="90">IFERROR(VLOOKUP(A267,$AG$8:$AJ$182,4,0),"")</f>
        <v>0</v>
      </c>
    </row>
    <row r="268" spans="1:2">
      <c r="A268" s="788" t="s">
        <v>214</v>
      </c>
      <c r="B268" s="268">
        <f t="shared" si="90"/>
        <v>0</v>
      </c>
    </row>
    <row r="269" spans="1:2">
      <c r="A269" s="789" t="s">
        <v>220</v>
      </c>
      <c r="B269" s="268">
        <f t="shared" si="90"/>
        <v>0</v>
      </c>
    </row>
    <row r="270" spans="1:2">
      <c r="A270" s="789" t="s">
        <v>221</v>
      </c>
      <c r="B270" s="268">
        <f t="shared" si="90"/>
        <v>0</v>
      </c>
    </row>
    <row r="271" spans="1:2">
      <c r="A271" s="789" t="s">
        <v>543</v>
      </c>
      <c r="B271" s="268">
        <f t="shared" si="90"/>
        <v>0</v>
      </c>
    </row>
    <row r="272" spans="1:2">
      <c r="A272" s="407" t="s">
        <v>287</v>
      </c>
      <c r="B272" s="268">
        <f t="shared" si="90"/>
        <v>0</v>
      </c>
    </row>
    <row r="273" spans="1:2">
      <c r="A273" s="407" t="s">
        <v>586</v>
      </c>
      <c r="B273" s="268">
        <f t="shared" si="90"/>
        <v>0</v>
      </c>
    </row>
    <row r="274" spans="1:2">
      <c r="A274" s="407" t="s">
        <v>227</v>
      </c>
      <c r="B274" s="268">
        <f t="shared" si="90"/>
        <v>0</v>
      </c>
    </row>
    <row r="275" spans="1:2">
      <c r="A275" s="407" t="s">
        <v>288</v>
      </c>
      <c r="B275" s="268">
        <f t="shared" si="90"/>
        <v>0</v>
      </c>
    </row>
    <row r="276" spans="1:2">
      <c r="A276" s="407" t="s">
        <v>290</v>
      </c>
      <c r="B276" s="268">
        <f t="shared" si="90"/>
        <v>0</v>
      </c>
    </row>
    <row r="277" spans="1:2">
      <c r="A277" s="407" t="s">
        <v>137</v>
      </c>
      <c r="B277" s="268">
        <f t="shared" si="90"/>
        <v>0</v>
      </c>
    </row>
    <row r="278" spans="1:2">
      <c r="A278" s="407" t="s">
        <v>314</v>
      </c>
      <c r="B278" s="268">
        <f t="shared" si="90"/>
        <v>0</v>
      </c>
    </row>
    <row r="279" spans="1:2">
      <c r="A279" s="407" t="s">
        <v>143</v>
      </c>
      <c r="B279" s="268">
        <f t="shared" si="90"/>
        <v>0</v>
      </c>
    </row>
    <row r="280" spans="1:2">
      <c r="A280" s="407" t="s">
        <v>590</v>
      </c>
      <c r="B280" s="268">
        <f t="shared" si="90"/>
        <v>0</v>
      </c>
    </row>
  </sheetData>
  <autoFilter ref="A4:I6"/>
  <sortState ref="A101:B275">
    <sortCondition descending="1" ref="B101"/>
  </sortState>
  <mergeCells count="50">
    <mergeCell ref="AV7:AV8"/>
    <mergeCell ref="AS7:AS8"/>
    <mergeCell ref="A18:A19"/>
    <mergeCell ref="A14:A16"/>
    <mergeCell ref="S105:S106"/>
    <mergeCell ref="A9:A13"/>
    <mergeCell ref="AO7:AO8"/>
    <mergeCell ref="A7:A8"/>
    <mergeCell ref="A23:A24"/>
    <mergeCell ref="A25:A27"/>
    <mergeCell ref="A29:A33"/>
    <mergeCell ref="A35:A36"/>
    <mergeCell ref="A40:A42"/>
    <mergeCell ref="A43:A44"/>
    <mergeCell ref="BF7:BF8"/>
    <mergeCell ref="BD7:BD8"/>
    <mergeCell ref="BE7:BE8"/>
    <mergeCell ref="AM7:AM8"/>
    <mergeCell ref="BC7:BC8"/>
    <mergeCell ref="AU7:AU8"/>
    <mergeCell ref="AZ7:AZ8"/>
    <mergeCell ref="BA7:BA8"/>
    <mergeCell ref="AX7:AX8"/>
    <mergeCell ref="BB7:BB8"/>
    <mergeCell ref="AY7:AY8"/>
    <mergeCell ref="AW7:AW8"/>
    <mergeCell ref="AN7:AN8"/>
    <mergeCell ref="AR7:AR8"/>
    <mergeCell ref="AT7:AT8"/>
    <mergeCell ref="AP7:AP8"/>
    <mergeCell ref="A1:AA2"/>
    <mergeCell ref="U3:V3"/>
    <mergeCell ref="I4:I6"/>
    <mergeCell ref="G4:G6"/>
    <mergeCell ref="H4:H6"/>
    <mergeCell ref="A4:A6"/>
    <mergeCell ref="B4:B6"/>
    <mergeCell ref="C4:C6"/>
    <mergeCell ref="D4:D6"/>
    <mergeCell ref="F4:F6"/>
    <mergeCell ref="E4:E6"/>
    <mergeCell ref="L3:M3"/>
    <mergeCell ref="J4:AB5"/>
    <mergeCell ref="A3:B3"/>
    <mergeCell ref="D3:E3"/>
    <mergeCell ref="AE4:AE6"/>
    <mergeCell ref="AL7:AL8"/>
    <mergeCell ref="AQ7:AQ8"/>
    <mergeCell ref="AC4:AC6"/>
    <mergeCell ref="AD4:AD6"/>
  </mergeCells>
  <phoneticPr fontId="23" type="noConversion"/>
  <conditionalFormatting sqref="I87:Y90 BG7:JA36 I92:I99 C133:D134 G133:G134 I107:Y109 A99:G99 A86:G90 C91:G91 A47 E36:E41 A49 A52 A54 A56 A59 B60:B62 A92:G93 C94:G98 I86:AC86 I91:AC91 AC103:AC106 I100:AC100 AB102:AC102 AB107:AC107 AB109:AC109 AC108 AC87:AC90 A63:B64 B65 I110:AC65533 H86:H65533 AD1:IX2 AF4:IZ6 AD86:AD145 AF7:AF75 BG37:IZ75 J7:AB32 AD146:AE65543 AE34:AE84 AD14:AD25 A66:B84 AF136:AF65533 AG190:AJ65532 AK190:AK65533 BF190:IX65533 AL190:BE65532 J33:AC84 E50:E84 C100:G128 E129:G132 F178:G182 C286:G65533 E183:G285 E135:G177 AF3:IX3 AD27:AD84 A281:B65282 Y101:AC101 I101:R106 Y102:Y106 E44:E48 BG76:IX189">
    <cfRule type="containsText" priority="1456" operator="containsText" text="X">
      <formula>NOT(ISERROR(SEARCH("X",A1)))</formula>
    </cfRule>
  </conditionalFormatting>
  <conditionalFormatting sqref="I4:I6 E8 A4:D6 AB1:AC2 E21:E22 E29 B8:B19 E31 B28:B33 B35:B41 B44:B48">
    <cfRule type="containsText" priority="1447" operator="containsText" text="X">
      <formula>NOT(ISERROR(SEARCH("X",A1)))</formula>
    </cfRule>
  </conditionalFormatting>
  <conditionalFormatting sqref="F4:G4">
    <cfRule type="containsText" priority="1446" operator="containsText" text="X">
      <formula>NOT(ISERROR(SEARCH("X",F4)))</formula>
    </cfRule>
  </conditionalFormatting>
  <conditionalFormatting sqref="H4">
    <cfRule type="containsText" priority="1444" operator="containsText" text="X">
      <formula>NOT(ISERROR(SEARCH("X",H4)))</formula>
    </cfRule>
  </conditionalFormatting>
  <conditionalFormatting sqref="AC8:AC32 AE7:AE32">
    <cfRule type="containsText" priority="1441" operator="containsText" text="X">
      <formula>NOT(ISERROR(SEARCH("X",AC7)))</formula>
    </cfRule>
  </conditionalFormatting>
  <conditionalFormatting sqref="AD7:AD9">
    <cfRule type="containsText" priority="1440" operator="containsText" text="X">
      <formula>NOT(ISERROR(SEARCH("X",AD7)))</formula>
    </cfRule>
  </conditionalFormatting>
  <conditionalFormatting sqref="AD7:AD9 AD14:AD25 AD27:AD84">
    <cfRule type="containsText" dxfId="72" priority="1439" operator="containsText" text="RE">
      <formula>NOT(ISERROR(SEARCH("RE",AD7)))</formula>
    </cfRule>
  </conditionalFormatting>
  <conditionalFormatting sqref="AD7:AD25 AD27:AD84">
    <cfRule type="notContainsBlanks" dxfId="71" priority="611">
      <formula>LEN(TRIM(AD7))&gt;0</formula>
    </cfRule>
  </conditionalFormatting>
  <conditionalFormatting sqref="AD26">
    <cfRule type="containsText" dxfId="70" priority="47" operator="containsText" text="RE">
      <formula>NOT(ISERROR(SEARCH("RE",AD26)))</formula>
    </cfRule>
  </conditionalFormatting>
  <conditionalFormatting sqref="AD26">
    <cfRule type="notContainsBlanks" dxfId="69" priority="46">
      <formula>LEN(TRIM(AD26))&gt;0</formula>
    </cfRule>
  </conditionalFormatting>
  <conditionalFormatting sqref="P3">
    <cfRule type="cellIs" dxfId="68" priority="26" stopIfTrue="1" operator="lessThan">
      <formula>$N$3</formula>
    </cfRule>
  </conditionalFormatting>
  <conditionalFormatting sqref="B20">
    <cfRule type="containsText" priority="23" operator="containsText" text="X">
      <formula>NOT(ISERROR(SEARCH("X",B20)))</formula>
    </cfRule>
  </conditionalFormatting>
  <conditionalFormatting sqref="E23">
    <cfRule type="containsText" priority="22" operator="containsText" text="X">
      <formula>NOT(ISERROR(SEARCH("X",E23)))</formula>
    </cfRule>
  </conditionalFormatting>
  <conditionalFormatting sqref="E25">
    <cfRule type="containsText" priority="21" operator="containsText" text="X">
      <formula>NOT(ISERROR(SEARCH("X",E25)))</formula>
    </cfRule>
  </conditionalFormatting>
  <conditionalFormatting sqref="E30">
    <cfRule type="containsText" priority="20" operator="containsText" text="X">
      <formula>NOT(ISERROR(SEARCH("X",E30)))</formula>
    </cfRule>
  </conditionalFormatting>
  <conditionalFormatting sqref="E32:E33">
    <cfRule type="containsText" priority="19" operator="containsText" text="X">
      <formula>NOT(ISERROR(SEARCH("X",E32)))</formula>
    </cfRule>
  </conditionalFormatting>
  <conditionalFormatting sqref="E34">
    <cfRule type="containsText" priority="18" operator="containsText" text="X">
      <formula>NOT(ISERROR(SEARCH("X",E34)))</formula>
    </cfRule>
  </conditionalFormatting>
  <conditionalFormatting sqref="B34">
    <cfRule type="containsText" priority="17" operator="containsText" text="X">
      <formula>NOT(ISERROR(SEARCH("X",B34)))</formula>
    </cfRule>
  </conditionalFormatting>
  <conditionalFormatting sqref="E42">
    <cfRule type="containsText" priority="15" operator="containsText" text="X">
      <formula>NOT(ISERROR(SEARCH("X",E42)))</formula>
    </cfRule>
  </conditionalFormatting>
  <conditionalFormatting sqref="B42">
    <cfRule type="containsText" priority="14" operator="containsText" text="X">
      <formula>NOT(ISERROR(SEARCH("X",B42)))</formula>
    </cfRule>
  </conditionalFormatting>
  <conditionalFormatting sqref="E43">
    <cfRule type="containsText" priority="13" operator="containsText" text="X">
      <formula>NOT(ISERROR(SEARCH("X",E43)))</formula>
    </cfRule>
  </conditionalFormatting>
  <conditionalFormatting sqref="B43">
    <cfRule type="containsText" priority="12" operator="containsText" text="X">
      <formula>NOT(ISERROR(SEARCH("X",B43)))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67" priority="6" operator="greaterThan">
      <formula>0</formula>
    </cfRule>
    <cfRule type="cellIs" dxfId="66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65" priority="2" operator="equal">
      <formula>0</formula>
    </cfRule>
    <cfRule type="cellIs" dxfId="64" priority="3" operator="greaterThan">
      <formula>0</formula>
    </cfRule>
    <cfRule type="cellIs" dxfId="63" priority="4" operator="greaterThan">
      <formula>0</formula>
    </cfRule>
  </conditionalFormatting>
  <conditionalFormatting sqref="I3">
    <cfRule type="cellIs" dxfId="62" priority="1" operator="greaterThan">
      <formula>3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기준정보!$B$2:$B$16</xm:f>
          </x14:formula1>
          <xm:sqref>C7:C33 C35:C84</xm:sqref>
        </x14:dataValidation>
        <x14:dataValidation type="list" allowBlank="1" showInputMessage="1" showErrorMessage="1">
          <x14:formula1>
            <xm:f>기준정보!#REF!</xm:f>
          </x14:formula1>
          <xm:sqref>C34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15" zoomScaleNormal="115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875" style="129" bestFit="1" customWidth="1"/>
    <col min="2" max="2" width="14.25" style="127" bestFit="1" customWidth="1"/>
    <col min="3" max="3" width="13.125" style="17" bestFit="1" customWidth="1"/>
    <col min="4" max="4" width="11" style="18" bestFit="1" customWidth="1"/>
    <col min="5" max="5" width="17.25" style="18" bestFit="1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3" width="8.625" style="19" customWidth="1"/>
    <col min="24" max="24" width="14.125" style="19" bestFit="1" customWidth="1"/>
    <col min="25" max="25" width="8.625" style="19" customWidth="1"/>
    <col min="26" max="26" width="7.25" style="19" customWidth="1"/>
    <col min="27" max="27" width="8" style="19" customWidth="1"/>
    <col min="28" max="28" width="8.625" style="19" customWidth="1"/>
    <col min="29" max="29" width="8.625" style="20" customWidth="1"/>
    <col min="30" max="30" width="29.125" style="20" bestFit="1" customWidth="1"/>
    <col min="31" max="31" width="12.5" style="20" customWidth="1"/>
    <col min="32" max="32" width="11.375" style="20" customWidth="1"/>
    <col min="33" max="36" width="12.6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31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868</v>
      </c>
      <c r="D3" s="1209" t="s">
        <v>43</v>
      </c>
      <c r="E3" s="1209"/>
      <c r="F3" s="55">
        <f>G85</f>
        <v>6</v>
      </c>
      <c r="G3" s="55"/>
      <c r="H3" s="49" t="s">
        <v>42</v>
      </c>
      <c r="I3" s="50">
        <f>IFERROR(F3*100/C3,"0")</f>
        <v>0.69124423963133641</v>
      </c>
      <c r="J3" s="465" t="s">
        <v>664</v>
      </c>
      <c r="K3" s="466">
        <f>가동율!AM12</f>
        <v>19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45.368421052631582</v>
      </c>
      <c r="Q3" s="623" t="s">
        <v>872</v>
      </c>
      <c r="R3" s="467">
        <f>P3/8</f>
        <v>5.6710526315789478</v>
      </c>
      <c r="S3" s="779" t="s">
        <v>1102</v>
      </c>
      <c r="T3" s="624">
        <f>가동율!AN12</f>
        <v>97.368421052631575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1261">
        <v>45873</v>
      </c>
      <c r="B7" s="418" t="s">
        <v>1289</v>
      </c>
      <c r="C7" s="627" t="s">
        <v>1164</v>
      </c>
      <c r="D7" s="628" t="s">
        <v>621</v>
      </c>
      <c r="E7" s="628" t="s">
        <v>1290</v>
      </c>
      <c r="F7" s="193" t="s">
        <v>608</v>
      </c>
      <c r="G7" s="920">
        <f t="shared" ref="G7:G32" si="0">SUM(J7:AB7)</f>
        <v>1</v>
      </c>
      <c r="H7" s="243">
        <f t="shared" ref="H7:H70" si="1">AC7+G7</f>
        <v>51</v>
      </c>
      <c r="I7" s="922">
        <f t="shared" ref="I7:I70" si="2">IFERROR(G7/H7,"0")</f>
        <v>1.9607843137254902E-2</v>
      </c>
      <c r="J7" s="197">
        <v>1</v>
      </c>
      <c r="K7" s="222"/>
      <c r="L7" s="222"/>
      <c r="M7" s="215"/>
      <c r="N7" s="215"/>
      <c r="O7" s="215"/>
      <c r="P7" s="215"/>
      <c r="Q7" s="215"/>
      <c r="R7" s="215"/>
      <c r="S7" s="215"/>
      <c r="T7" s="215"/>
      <c r="U7" s="215"/>
      <c r="V7" s="202"/>
      <c r="W7" s="222"/>
      <c r="X7" s="215"/>
      <c r="Y7" s="215"/>
      <c r="Z7" s="215"/>
      <c r="AA7" s="215"/>
      <c r="AB7" s="193"/>
      <c r="AC7" s="629">
        <v>50</v>
      </c>
      <c r="AD7" s="194"/>
      <c r="AE7" s="90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62"/>
      <c r="B8" s="208" t="s">
        <v>1291</v>
      </c>
      <c r="C8" s="260" t="s">
        <v>1164</v>
      </c>
      <c r="D8" s="218" t="s">
        <v>634</v>
      </c>
      <c r="E8" s="205" t="s">
        <v>1292</v>
      </c>
      <c r="F8" s="213" t="s">
        <v>608</v>
      </c>
      <c r="G8" s="921">
        <f t="shared" si="0"/>
        <v>1</v>
      </c>
      <c r="H8" s="43">
        <f t="shared" si="1"/>
        <v>40</v>
      </c>
      <c r="I8" s="922">
        <f t="shared" si="2"/>
        <v>2.5000000000000001E-2</v>
      </c>
      <c r="J8" s="214"/>
      <c r="K8" s="223"/>
      <c r="L8" s="223"/>
      <c r="M8" s="212">
        <v>1</v>
      </c>
      <c r="N8" s="212"/>
      <c r="O8" s="212"/>
      <c r="P8" s="212"/>
      <c r="Q8" s="212"/>
      <c r="R8" s="212"/>
      <c r="S8" s="212"/>
      <c r="T8" s="212"/>
      <c r="U8" s="212"/>
      <c r="V8" s="221"/>
      <c r="W8" s="223"/>
      <c r="X8" s="212"/>
      <c r="Y8" s="212"/>
      <c r="Z8" s="212"/>
      <c r="AA8" s="212"/>
      <c r="AB8" s="213"/>
      <c r="AC8" s="174">
        <v>39</v>
      </c>
      <c r="AD8" s="11"/>
      <c r="AE8" s="79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48">
        <v>45874</v>
      </c>
      <c r="B9" s="208" t="s">
        <v>1293</v>
      </c>
      <c r="C9" s="627" t="s">
        <v>1164</v>
      </c>
      <c r="D9" s="628" t="s">
        <v>621</v>
      </c>
      <c r="E9" s="628" t="s">
        <v>1294</v>
      </c>
      <c r="F9" s="193" t="s">
        <v>608</v>
      </c>
      <c r="G9" s="921">
        <f t="shared" si="0"/>
        <v>0</v>
      </c>
      <c r="H9" s="43">
        <f t="shared" si="1"/>
        <v>46</v>
      </c>
      <c r="I9" s="922">
        <f t="shared" si="2"/>
        <v>0</v>
      </c>
      <c r="J9" s="214"/>
      <c r="K9" s="223"/>
      <c r="L9" s="223"/>
      <c r="M9" s="212"/>
      <c r="N9" s="212"/>
      <c r="O9" s="212"/>
      <c r="P9" s="212"/>
      <c r="Q9" s="212"/>
      <c r="R9" s="212"/>
      <c r="S9" s="212"/>
      <c r="T9" s="212"/>
      <c r="U9" s="212"/>
      <c r="V9" s="221"/>
      <c r="W9" s="223"/>
      <c r="X9" s="212"/>
      <c r="Y9" s="212"/>
      <c r="Z9" s="212"/>
      <c r="AA9" s="212"/>
      <c r="AB9" s="213"/>
      <c r="AC9" s="174">
        <v>46</v>
      </c>
      <c r="AD9" s="11"/>
      <c r="AE9" s="79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211">
        <v>45875</v>
      </c>
      <c r="B10" s="208" t="s">
        <v>1295</v>
      </c>
      <c r="C10" s="260" t="s">
        <v>1164</v>
      </c>
      <c r="D10" s="628" t="s">
        <v>621</v>
      </c>
      <c r="E10" s="628" t="s">
        <v>1296</v>
      </c>
      <c r="F10" s="193" t="s">
        <v>608</v>
      </c>
      <c r="G10" s="921">
        <f t="shared" si="0"/>
        <v>0</v>
      </c>
      <c r="H10" s="43">
        <f t="shared" si="1"/>
        <v>50</v>
      </c>
      <c r="I10" s="922">
        <f t="shared" si="2"/>
        <v>0</v>
      </c>
      <c r="J10" s="214"/>
      <c r="K10" s="223"/>
      <c r="L10" s="223"/>
      <c r="M10" s="212"/>
      <c r="N10" s="212"/>
      <c r="O10" s="212"/>
      <c r="P10" s="212"/>
      <c r="Q10" s="212"/>
      <c r="R10" s="212"/>
      <c r="S10" s="212"/>
      <c r="T10" s="212"/>
      <c r="U10" s="212"/>
      <c r="V10" s="221"/>
      <c r="W10" s="223"/>
      <c r="X10" s="212"/>
      <c r="Y10" s="212"/>
      <c r="Z10" s="212"/>
      <c r="AA10" s="212"/>
      <c r="AB10" s="213"/>
      <c r="AC10" s="174">
        <v>50</v>
      </c>
      <c r="AD10" s="11"/>
      <c r="AE10" s="79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211">
        <v>45876</v>
      </c>
      <c r="B11" s="208" t="s">
        <v>119</v>
      </c>
      <c r="C11" s="260" t="s">
        <v>1164</v>
      </c>
      <c r="D11" s="628" t="s">
        <v>621</v>
      </c>
      <c r="E11" s="628" t="s">
        <v>1297</v>
      </c>
      <c r="F11" s="193" t="s">
        <v>608</v>
      </c>
      <c r="G11" s="921">
        <f t="shared" si="0"/>
        <v>1</v>
      </c>
      <c r="H11" s="43">
        <f t="shared" si="1"/>
        <v>51</v>
      </c>
      <c r="I11" s="922">
        <f t="shared" si="2"/>
        <v>1.9607843137254902E-2</v>
      </c>
      <c r="J11" s="214"/>
      <c r="K11" s="223"/>
      <c r="L11" s="223"/>
      <c r="M11" s="212">
        <v>1</v>
      </c>
      <c r="N11" s="212"/>
      <c r="O11" s="212"/>
      <c r="P11" s="212"/>
      <c r="Q11" s="212"/>
      <c r="R11" s="212"/>
      <c r="S11" s="212"/>
      <c r="T11" s="212"/>
      <c r="U11" s="212"/>
      <c r="V11" s="221"/>
      <c r="W11" s="223"/>
      <c r="X11" s="212"/>
      <c r="Y11" s="212"/>
      <c r="Z11" s="212"/>
      <c r="AA11" s="212"/>
      <c r="AB11" s="213"/>
      <c r="AC11" s="174">
        <v>50</v>
      </c>
      <c r="AD11" s="11"/>
      <c r="AE11" s="79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211">
        <v>45877</v>
      </c>
      <c r="B12" s="208" t="s">
        <v>119</v>
      </c>
      <c r="C12" s="260" t="s">
        <v>1164</v>
      </c>
      <c r="D12" s="628" t="s">
        <v>621</v>
      </c>
      <c r="E12" s="628" t="s">
        <v>1298</v>
      </c>
      <c r="F12" s="193" t="s">
        <v>608</v>
      </c>
      <c r="G12" s="921">
        <f t="shared" si="0"/>
        <v>0</v>
      </c>
      <c r="H12" s="43">
        <f t="shared" si="1"/>
        <v>50</v>
      </c>
      <c r="I12" s="922">
        <f t="shared" si="2"/>
        <v>0</v>
      </c>
      <c r="J12" s="214"/>
      <c r="K12" s="223"/>
      <c r="L12" s="223"/>
      <c r="M12" s="212"/>
      <c r="N12" s="212"/>
      <c r="O12" s="212"/>
      <c r="P12" s="212"/>
      <c r="Q12" s="212"/>
      <c r="R12" s="212"/>
      <c r="S12" s="212"/>
      <c r="T12" s="212"/>
      <c r="U12" s="212"/>
      <c r="V12" s="221"/>
      <c r="W12" s="223"/>
      <c r="X12" s="212"/>
      <c r="Y12" s="212"/>
      <c r="Z12" s="212"/>
      <c r="AA12" s="212"/>
      <c r="AB12" s="213"/>
      <c r="AC12" s="174">
        <v>50</v>
      </c>
      <c r="AD12" s="11"/>
      <c r="AE12" s="79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211">
        <v>45880</v>
      </c>
      <c r="B13" s="208" t="s">
        <v>119</v>
      </c>
      <c r="C13" s="260" t="s">
        <v>1164</v>
      </c>
      <c r="D13" s="628" t="s">
        <v>621</v>
      </c>
      <c r="E13" s="628" t="s">
        <v>1299</v>
      </c>
      <c r="F13" s="193" t="s">
        <v>608</v>
      </c>
      <c r="G13" s="921">
        <f t="shared" si="0"/>
        <v>0</v>
      </c>
      <c r="H13" s="43">
        <f t="shared" si="1"/>
        <v>54</v>
      </c>
      <c r="I13" s="922">
        <f t="shared" si="2"/>
        <v>0</v>
      </c>
      <c r="J13" s="214"/>
      <c r="K13" s="223"/>
      <c r="L13" s="223"/>
      <c r="M13" s="212"/>
      <c r="N13" s="212"/>
      <c r="O13" s="212"/>
      <c r="P13" s="212"/>
      <c r="Q13" s="212"/>
      <c r="R13" s="212"/>
      <c r="S13" s="212"/>
      <c r="T13" s="212"/>
      <c r="U13" s="212"/>
      <c r="V13" s="221"/>
      <c r="W13" s="223"/>
      <c r="X13" s="212"/>
      <c r="Y13" s="212"/>
      <c r="Z13" s="212"/>
      <c r="AA13" s="212"/>
      <c r="AB13" s="213"/>
      <c r="AC13" s="174">
        <v>54</v>
      </c>
      <c r="AD13" s="11"/>
      <c r="AE13" s="79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46">
        <v>45882</v>
      </c>
      <c r="B14" s="208" t="s">
        <v>119</v>
      </c>
      <c r="C14" s="260" t="s">
        <v>1164</v>
      </c>
      <c r="D14" s="628" t="s">
        <v>621</v>
      </c>
      <c r="E14" s="628" t="s">
        <v>1299</v>
      </c>
      <c r="F14" s="193" t="s">
        <v>608</v>
      </c>
      <c r="G14" s="921">
        <f t="shared" si="0"/>
        <v>0</v>
      </c>
      <c r="H14" s="43">
        <f t="shared" si="1"/>
        <v>2</v>
      </c>
      <c r="I14" s="922">
        <f t="shared" si="2"/>
        <v>0</v>
      </c>
      <c r="J14" s="214"/>
      <c r="K14" s="223"/>
      <c r="L14" s="223"/>
      <c r="M14" s="212"/>
      <c r="N14" s="212"/>
      <c r="O14" s="212"/>
      <c r="P14" s="212"/>
      <c r="Q14" s="212"/>
      <c r="R14" s="212"/>
      <c r="S14" s="212"/>
      <c r="T14" s="212"/>
      <c r="U14" s="212"/>
      <c r="V14" s="221"/>
      <c r="W14" s="223"/>
      <c r="X14" s="212"/>
      <c r="Y14" s="212"/>
      <c r="Z14" s="212"/>
      <c r="AA14" s="212"/>
      <c r="AB14" s="213"/>
      <c r="AC14" s="174">
        <v>2</v>
      </c>
      <c r="AD14" s="11"/>
      <c r="AE14" s="79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47"/>
      <c r="B15" s="208" t="s">
        <v>119</v>
      </c>
      <c r="C15" s="260" t="s">
        <v>1164</v>
      </c>
      <c r="D15" s="218" t="s">
        <v>634</v>
      </c>
      <c r="E15" s="205" t="s">
        <v>1300</v>
      </c>
      <c r="F15" s="213" t="s">
        <v>608</v>
      </c>
      <c r="G15" s="921">
        <f t="shared" si="0"/>
        <v>0</v>
      </c>
      <c r="H15" s="43">
        <f t="shared" si="1"/>
        <v>25</v>
      </c>
      <c r="I15" s="922">
        <f t="shared" si="2"/>
        <v>0</v>
      </c>
      <c r="J15" s="214"/>
      <c r="K15" s="223"/>
      <c r="L15" s="223"/>
      <c r="M15" s="212"/>
      <c r="N15" s="212"/>
      <c r="O15" s="212"/>
      <c r="P15" s="212"/>
      <c r="Q15" s="212"/>
      <c r="R15" s="212"/>
      <c r="S15" s="212"/>
      <c r="T15" s="212"/>
      <c r="U15" s="212"/>
      <c r="V15" s="221"/>
      <c r="W15" s="223"/>
      <c r="X15" s="212"/>
      <c r="Y15" s="212"/>
      <c r="Z15" s="212"/>
      <c r="AA15" s="212"/>
      <c r="AB15" s="213"/>
      <c r="AC15" s="174">
        <v>25</v>
      </c>
      <c r="AD15" s="147"/>
      <c r="AE15" s="82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211">
        <v>45883</v>
      </c>
      <c r="B16" s="208" t="s">
        <v>119</v>
      </c>
      <c r="C16" s="260" t="s">
        <v>1164</v>
      </c>
      <c r="D16" s="218" t="s">
        <v>637</v>
      </c>
      <c r="E16" s="205" t="s">
        <v>1301</v>
      </c>
      <c r="F16" s="213" t="s">
        <v>608</v>
      </c>
      <c r="G16" s="921">
        <f t="shared" si="0"/>
        <v>0</v>
      </c>
      <c r="H16" s="43">
        <f t="shared" si="1"/>
        <v>14</v>
      </c>
      <c r="I16" s="922">
        <f t="shared" si="2"/>
        <v>0</v>
      </c>
      <c r="J16" s="214"/>
      <c r="K16" s="223"/>
      <c r="L16" s="223"/>
      <c r="M16" s="212"/>
      <c r="N16" s="212"/>
      <c r="O16" s="212"/>
      <c r="P16" s="212"/>
      <c r="Q16" s="212"/>
      <c r="R16" s="212"/>
      <c r="S16" s="212"/>
      <c r="T16" s="212"/>
      <c r="U16" s="212"/>
      <c r="V16" s="221"/>
      <c r="W16" s="223"/>
      <c r="X16" s="212"/>
      <c r="Y16" s="212"/>
      <c r="Z16" s="212"/>
      <c r="AA16" s="212"/>
      <c r="AB16" s="213"/>
      <c r="AC16" s="174">
        <v>14</v>
      </c>
      <c r="AD16" s="11"/>
      <c r="AE16" s="82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211">
        <v>45887</v>
      </c>
      <c r="B17" s="208" t="s">
        <v>119</v>
      </c>
      <c r="C17" s="260" t="s">
        <v>1151</v>
      </c>
      <c r="D17" s="218" t="s">
        <v>522</v>
      </c>
      <c r="E17" s="205" t="s">
        <v>1302</v>
      </c>
      <c r="F17" s="213" t="s">
        <v>608</v>
      </c>
      <c r="G17" s="921">
        <f t="shared" si="0"/>
        <v>0</v>
      </c>
      <c r="H17" s="43">
        <f t="shared" si="1"/>
        <v>48</v>
      </c>
      <c r="I17" s="922">
        <f t="shared" si="2"/>
        <v>0</v>
      </c>
      <c r="J17" s="214"/>
      <c r="K17" s="223"/>
      <c r="L17" s="223"/>
      <c r="M17" s="212"/>
      <c r="N17" s="212"/>
      <c r="O17" s="212"/>
      <c r="P17" s="212"/>
      <c r="Q17" s="212"/>
      <c r="R17" s="212"/>
      <c r="S17" s="212"/>
      <c r="T17" s="212"/>
      <c r="U17" s="212"/>
      <c r="V17" s="221"/>
      <c r="W17" s="223"/>
      <c r="X17" s="212"/>
      <c r="Y17" s="212"/>
      <c r="Z17" s="212"/>
      <c r="AA17" s="212"/>
      <c r="AB17" s="213"/>
      <c r="AC17" s="174">
        <v>48</v>
      </c>
      <c r="AD17" s="201"/>
      <c r="AE17" s="82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209">
        <v>45888</v>
      </c>
      <c r="B18" s="208" t="s">
        <v>1303</v>
      </c>
      <c r="C18" s="260" t="s">
        <v>1164</v>
      </c>
      <c r="D18" s="218" t="s">
        <v>848</v>
      </c>
      <c r="E18" s="205" t="s">
        <v>1304</v>
      </c>
      <c r="F18" s="213" t="s">
        <v>608</v>
      </c>
      <c r="G18" s="921">
        <f t="shared" si="0"/>
        <v>0</v>
      </c>
      <c r="H18" s="43">
        <f t="shared" si="1"/>
        <v>15</v>
      </c>
      <c r="I18" s="922">
        <f t="shared" si="2"/>
        <v>0</v>
      </c>
      <c r="J18" s="214"/>
      <c r="K18" s="223"/>
      <c r="L18" s="223"/>
      <c r="M18" s="212"/>
      <c r="N18" s="212"/>
      <c r="O18" s="212"/>
      <c r="P18" s="212"/>
      <c r="Q18" s="212"/>
      <c r="R18" s="212"/>
      <c r="S18" s="212"/>
      <c r="T18" s="212"/>
      <c r="U18" s="212"/>
      <c r="V18" s="221"/>
      <c r="W18" s="223"/>
      <c r="X18" s="212"/>
      <c r="Y18" s="212"/>
      <c r="Z18" s="212"/>
      <c r="AA18" s="212"/>
      <c r="AB18" s="213"/>
      <c r="AC18" s="174">
        <v>15</v>
      </c>
      <c r="AD18" s="201"/>
      <c r="AE18" s="82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209">
        <v>45889</v>
      </c>
      <c r="B19" s="208" t="s">
        <v>1305</v>
      </c>
      <c r="C19" s="260" t="s">
        <v>1164</v>
      </c>
      <c r="D19" s="218" t="s">
        <v>676</v>
      </c>
      <c r="E19" s="205" t="s">
        <v>1306</v>
      </c>
      <c r="F19" s="213" t="s">
        <v>608</v>
      </c>
      <c r="G19" s="921">
        <f t="shared" si="0"/>
        <v>0</v>
      </c>
      <c r="H19" s="43">
        <f t="shared" si="1"/>
        <v>40</v>
      </c>
      <c r="I19" s="922">
        <f t="shared" si="2"/>
        <v>0</v>
      </c>
      <c r="J19" s="214"/>
      <c r="K19" s="223"/>
      <c r="L19" s="223"/>
      <c r="M19" s="212"/>
      <c r="N19" s="212"/>
      <c r="O19" s="212"/>
      <c r="P19" s="212"/>
      <c r="Q19" s="212"/>
      <c r="R19" s="212"/>
      <c r="S19" s="212"/>
      <c r="T19" s="212"/>
      <c r="U19" s="212"/>
      <c r="V19" s="221"/>
      <c r="W19" s="223"/>
      <c r="X19" s="212"/>
      <c r="Y19" s="212"/>
      <c r="Z19" s="212"/>
      <c r="AA19" s="212"/>
      <c r="AB19" s="213"/>
      <c r="AC19" s="174">
        <v>40</v>
      </c>
      <c r="AD19" s="201"/>
      <c r="AE19" s="82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24">
      <c r="A20" s="1210">
        <v>45894</v>
      </c>
      <c r="B20" s="208" t="s">
        <v>119</v>
      </c>
      <c r="C20" s="260" t="s">
        <v>1164</v>
      </c>
      <c r="D20" s="218" t="s">
        <v>676</v>
      </c>
      <c r="E20" s="205" t="s">
        <v>1307</v>
      </c>
      <c r="F20" s="213" t="s">
        <v>608</v>
      </c>
      <c r="G20" s="921">
        <f t="shared" si="0"/>
        <v>0</v>
      </c>
      <c r="H20" s="43">
        <f t="shared" si="1"/>
        <v>10</v>
      </c>
      <c r="I20" s="922">
        <f t="shared" si="2"/>
        <v>0</v>
      </c>
      <c r="J20" s="214"/>
      <c r="K20" s="223"/>
      <c r="L20" s="223"/>
      <c r="M20" s="212"/>
      <c r="N20" s="212"/>
      <c r="O20" s="212"/>
      <c r="P20" s="212"/>
      <c r="Q20" s="212"/>
      <c r="R20" s="212"/>
      <c r="S20" s="212"/>
      <c r="T20" s="212"/>
      <c r="U20" s="212"/>
      <c r="V20" s="221"/>
      <c r="W20" s="223"/>
      <c r="X20" s="212"/>
      <c r="Y20" s="212"/>
      <c r="Z20" s="212"/>
      <c r="AA20" s="212"/>
      <c r="AB20" s="213"/>
      <c r="AC20" s="174">
        <v>10</v>
      </c>
      <c r="AD20" s="199" t="s">
        <v>1308</v>
      </c>
      <c r="AE20" s="82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1"/>
      <c r="B21" s="208" t="s">
        <v>1309</v>
      </c>
      <c r="C21" s="260" t="s">
        <v>1151</v>
      </c>
      <c r="D21" s="218" t="s">
        <v>522</v>
      </c>
      <c r="E21" s="205" t="s">
        <v>1310</v>
      </c>
      <c r="F21" s="213" t="s">
        <v>608</v>
      </c>
      <c r="G21" s="921">
        <f t="shared" si="0"/>
        <v>1</v>
      </c>
      <c r="H21" s="43">
        <f t="shared" si="1"/>
        <v>51</v>
      </c>
      <c r="I21" s="922">
        <f t="shared" si="2"/>
        <v>1.9607843137254902E-2</v>
      </c>
      <c r="J21" s="214">
        <v>1</v>
      </c>
      <c r="K21" s="223"/>
      <c r="L21" s="223"/>
      <c r="M21" s="212"/>
      <c r="N21" s="212"/>
      <c r="O21" s="212"/>
      <c r="P21" s="212"/>
      <c r="Q21" s="212"/>
      <c r="R21" s="212"/>
      <c r="S21" s="212"/>
      <c r="T21" s="212"/>
      <c r="U21" s="212"/>
      <c r="V21" s="221"/>
      <c r="W21" s="223"/>
      <c r="X21" s="212"/>
      <c r="Y21" s="212"/>
      <c r="Z21" s="212"/>
      <c r="AA21" s="212"/>
      <c r="AB21" s="213"/>
      <c r="AC21" s="174">
        <v>50</v>
      </c>
      <c r="AD21" s="199"/>
      <c r="AE21" s="82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2"/>
      <c r="B22" s="208" t="s">
        <v>1312</v>
      </c>
      <c r="C22" s="260" t="s">
        <v>1164</v>
      </c>
      <c r="D22" s="218" t="s">
        <v>648</v>
      </c>
      <c r="E22" s="205" t="s">
        <v>1313</v>
      </c>
      <c r="F22" s="213" t="s">
        <v>608</v>
      </c>
      <c r="G22" s="921">
        <f t="shared" si="0"/>
        <v>0</v>
      </c>
      <c r="H22" s="43">
        <f t="shared" si="1"/>
        <v>20</v>
      </c>
      <c r="I22" s="922">
        <f t="shared" si="2"/>
        <v>0</v>
      </c>
      <c r="J22" s="214"/>
      <c r="K22" s="223"/>
      <c r="L22" s="223"/>
      <c r="M22" s="212"/>
      <c r="N22" s="212"/>
      <c r="O22" s="212"/>
      <c r="P22" s="212"/>
      <c r="Q22" s="212"/>
      <c r="R22" s="212"/>
      <c r="S22" s="212"/>
      <c r="T22" s="212"/>
      <c r="U22" s="212"/>
      <c r="V22" s="221"/>
      <c r="W22" s="223"/>
      <c r="X22" s="212"/>
      <c r="Y22" s="212"/>
      <c r="Z22" s="212"/>
      <c r="AA22" s="212"/>
      <c r="AB22" s="213"/>
      <c r="AC22" s="174">
        <v>20</v>
      </c>
      <c r="AD22" s="199"/>
      <c r="AE22" s="82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209">
        <v>45895</v>
      </c>
      <c r="B23" s="208" t="s">
        <v>1312</v>
      </c>
      <c r="C23" s="260" t="s">
        <v>1151</v>
      </c>
      <c r="D23" s="218" t="s">
        <v>522</v>
      </c>
      <c r="E23" s="205" t="s">
        <v>1315</v>
      </c>
      <c r="F23" s="213" t="s">
        <v>608</v>
      </c>
      <c r="G23" s="921">
        <f t="shared" si="0"/>
        <v>1</v>
      </c>
      <c r="H23" s="43">
        <f t="shared" si="1"/>
        <v>100</v>
      </c>
      <c r="I23" s="922">
        <f t="shared" si="2"/>
        <v>0.01</v>
      </c>
      <c r="J23" s="214"/>
      <c r="K23" s="223"/>
      <c r="L23" s="223"/>
      <c r="M23" s="212"/>
      <c r="N23" s="212"/>
      <c r="O23" s="212"/>
      <c r="P23" s="212"/>
      <c r="Q23" s="212"/>
      <c r="R23" s="212"/>
      <c r="S23" s="212"/>
      <c r="T23" s="212"/>
      <c r="U23" s="212"/>
      <c r="V23" s="221"/>
      <c r="W23" s="223"/>
      <c r="X23" s="212"/>
      <c r="Y23" s="212"/>
      <c r="Z23" s="212">
        <v>1</v>
      </c>
      <c r="AA23" s="212"/>
      <c r="AB23" s="213"/>
      <c r="AC23" s="174">
        <v>99</v>
      </c>
      <c r="AD23" s="199"/>
      <c r="AE23" s="82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209">
        <v>45896</v>
      </c>
      <c r="B24" s="208" t="s">
        <v>119</v>
      </c>
      <c r="C24" s="260" t="s">
        <v>1151</v>
      </c>
      <c r="D24" s="218" t="s">
        <v>522</v>
      </c>
      <c r="E24" s="205" t="s">
        <v>1314</v>
      </c>
      <c r="F24" s="213" t="s">
        <v>608</v>
      </c>
      <c r="G24" s="921">
        <f t="shared" si="0"/>
        <v>1</v>
      </c>
      <c r="H24" s="43">
        <f>AC24+G24</f>
        <v>101</v>
      </c>
      <c r="I24" s="922">
        <f t="shared" si="2"/>
        <v>9.9009900990099011E-3</v>
      </c>
      <c r="J24" s="214">
        <v>1</v>
      </c>
      <c r="K24" s="223"/>
      <c r="L24" s="223"/>
      <c r="M24" s="212"/>
      <c r="N24" s="212"/>
      <c r="O24" s="212"/>
      <c r="P24" s="212"/>
      <c r="Q24" s="212"/>
      <c r="R24" s="212"/>
      <c r="S24" s="212"/>
      <c r="T24" s="212"/>
      <c r="U24" s="212"/>
      <c r="V24" s="221"/>
      <c r="W24" s="223"/>
      <c r="X24" s="212"/>
      <c r="Y24" s="212"/>
      <c r="Z24" s="212"/>
      <c r="AA24" s="212"/>
      <c r="AB24" s="213"/>
      <c r="AC24" s="174">
        <v>100</v>
      </c>
      <c r="AD24" s="11"/>
      <c r="AE24" s="82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209">
        <v>45897</v>
      </c>
      <c r="B25" s="208" t="s">
        <v>119</v>
      </c>
      <c r="C25" s="260" t="s">
        <v>1151</v>
      </c>
      <c r="D25" s="218" t="s">
        <v>522</v>
      </c>
      <c r="E25" s="205" t="s">
        <v>1316</v>
      </c>
      <c r="F25" s="213" t="s">
        <v>608</v>
      </c>
      <c r="G25" s="921">
        <f t="shared" si="0"/>
        <v>0</v>
      </c>
      <c r="H25" s="43">
        <f t="shared" si="1"/>
        <v>50</v>
      </c>
      <c r="I25" s="922">
        <f t="shared" si="2"/>
        <v>0</v>
      </c>
      <c r="J25" s="214"/>
      <c r="K25" s="223"/>
      <c r="L25" s="223"/>
      <c r="M25" s="212"/>
      <c r="N25" s="212"/>
      <c r="O25" s="212"/>
      <c r="P25" s="212"/>
      <c r="Q25" s="212"/>
      <c r="R25" s="212"/>
      <c r="S25" s="212"/>
      <c r="T25" s="212"/>
      <c r="U25" s="212"/>
      <c r="V25" s="221"/>
      <c r="W25" s="223"/>
      <c r="X25" s="212"/>
      <c r="Y25" s="212"/>
      <c r="Z25" s="212"/>
      <c r="AA25" s="212"/>
      <c r="AB25" s="213"/>
      <c r="AC25" s="174">
        <v>50</v>
      </c>
      <c r="AD25" s="11"/>
      <c r="AE25" s="82"/>
      <c r="AG25" s="788" t="s">
        <v>214</v>
      </c>
      <c r="AH25" s="749">
        <f t="shared" si="3"/>
        <v>400</v>
      </c>
      <c r="AI25" s="749">
        <f t="shared" si="4"/>
        <v>3</v>
      </c>
      <c r="AJ25" s="382">
        <f t="shared" si="5"/>
        <v>0.75</v>
      </c>
      <c r="AL25" s="219" t="s">
        <v>214</v>
      </c>
      <c r="AM25" s="749">
        <f t="shared" si="6"/>
        <v>2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1</v>
      </c>
      <c r="BD25" s="749">
        <f t="shared" si="23"/>
        <v>0</v>
      </c>
      <c r="BE25" s="749">
        <f t="shared" si="24"/>
        <v>0</v>
      </c>
      <c r="BF25" s="159">
        <f t="shared" si="25"/>
        <v>3</v>
      </c>
    </row>
    <row r="26" spans="1:58" s="9" customFormat="1" ht="15.95" customHeight="1">
      <c r="A26" s="209">
        <v>45898</v>
      </c>
      <c r="B26" s="208" t="s">
        <v>119</v>
      </c>
      <c r="C26" s="260" t="s">
        <v>1151</v>
      </c>
      <c r="D26" s="218" t="s">
        <v>522</v>
      </c>
      <c r="E26" s="205" t="s">
        <v>1317</v>
      </c>
      <c r="F26" s="213" t="s">
        <v>608</v>
      </c>
      <c r="G26" s="921">
        <f t="shared" si="0"/>
        <v>0</v>
      </c>
      <c r="H26" s="43">
        <f t="shared" si="1"/>
        <v>50</v>
      </c>
      <c r="I26" s="922">
        <f t="shared" si="2"/>
        <v>0</v>
      </c>
      <c r="J26" s="214"/>
      <c r="K26" s="223"/>
      <c r="L26" s="223"/>
      <c r="M26" s="212"/>
      <c r="N26" s="212"/>
      <c r="O26" s="212"/>
      <c r="P26" s="212"/>
      <c r="Q26" s="212"/>
      <c r="R26" s="212"/>
      <c r="S26" s="212"/>
      <c r="T26" s="212"/>
      <c r="U26" s="212"/>
      <c r="V26" s="221"/>
      <c r="W26" s="223"/>
      <c r="X26" s="212"/>
      <c r="Y26" s="212"/>
      <c r="Z26" s="212"/>
      <c r="AA26" s="212"/>
      <c r="AB26" s="213"/>
      <c r="AC26" s="174">
        <v>50</v>
      </c>
      <c r="AD26" s="206"/>
      <c r="AE26" s="82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209"/>
      <c r="B27" s="171"/>
      <c r="C27" s="260"/>
      <c r="D27" s="218"/>
      <c r="E27" s="205"/>
      <c r="F27" s="213"/>
      <c r="G27" s="921">
        <f t="shared" si="0"/>
        <v>0</v>
      </c>
      <c r="H27" s="43">
        <f t="shared" si="1"/>
        <v>0</v>
      </c>
      <c r="I27" s="922" t="str">
        <f t="shared" si="2"/>
        <v>0</v>
      </c>
      <c r="J27" s="214"/>
      <c r="K27" s="223"/>
      <c r="L27" s="223"/>
      <c r="M27" s="212"/>
      <c r="N27" s="212"/>
      <c r="O27" s="212"/>
      <c r="P27" s="212"/>
      <c r="Q27" s="212"/>
      <c r="R27" s="212"/>
      <c r="S27" s="212"/>
      <c r="T27" s="212"/>
      <c r="U27" s="212"/>
      <c r="V27" s="221"/>
      <c r="W27" s="223"/>
      <c r="X27" s="212"/>
      <c r="Y27" s="212"/>
      <c r="Z27" s="212"/>
      <c r="AA27" s="212"/>
      <c r="AB27" s="213"/>
      <c r="AC27" s="174"/>
      <c r="AD27" s="206"/>
      <c r="AE27" s="82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209"/>
      <c r="B28" s="171"/>
      <c r="C28" s="260"/>
      <c r="D28" s="218"/>
      <c r="E28" s="205"/>
      <c r="F28" s="213"/>
      <c r="G28" s="921">
        <f t="shared" si="0"/>
        <v>0</v>
      </c>
      <c r="H28" s="43">
        <f t="shared" si="1"/>
        <v>0</v>
      </c>
      <c r="I28" s="922" t="str">
        <f t="shared" si="2"/>
        <v>0</v>
      </c>
      <c r="J28" s="12"/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103"/>
      <c r="W28" s="113"/>
      <c r="X28" s="8"/>
      <c r="Y28" s="212"/>
      <c r="Z28" s="8"/>
      <c r="AA28" s="8"/>
      <c r="AB28" s="10"/>
      <c r="AC28" s="105"/>
      <c r="AD28" s="11"/>
      <c r="AE28" s="82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209"/>
      <c r="B29" s="171"/>
      <c r="C29" s="260"/>
      <c r="D29" s="218"/>
      <c r="E29" s="245"/>
      <c r="F29" s="213"/>
      <c r="G29" s="921">
        <f t="shared" si="0"/>
        <v>0</v>
      </c>
      <c r="H29" s="43">
        <f t="shared" si="1"/>
        <v>0</v>
      </c>
      <c r="I29" s="922" t="str">
        <f t="shared" si="2"/>
        <v>0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103"/>
      <c r="W29" s="113"/>
      <c r="X29" s="8"/>
      <c r="Y29" s="212"/>
      <c r="Z29" s="8"/>
      <c r="AA29" s="8"/>
      <c r="AB29" s="10"/>
      <c r="AC29" s="105"/>
      <c r="AD29" s="11"/>
      <c r="AE29" s="82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209"/>
      <c r="B30" s="171"/>
      <c r="C30" s="260"/>
      <c r="D30" s="218"/>
      <c r="E30" s="205"/>
      <c r="F30" s="213"/>
      <c r="G30" s="921">
        <f t="shared" si="0"/>
        <v>0</v>
      </c>
      <c r="H30" s="43">
        <f t="shared" si="1"/>
        <v>0</v>
      </c>
      <c r="I30" s="922" t="str">
        <f t="shared" si="2"/>
        <v>0</v>
      </c>
      <c r="J30" s="12"/>
      <c r="K30" s="223"/>
      <c r="L30" s="223"/>
      <c r="M30" s="8"/>
      <c r="N30" s="8"/>
      <c r="O30" s="8"/>
      <c r="P30" s="8"/>
      <c r="Q30" s="8"/>
      <c r="R30" s="8"/>
      <c r="S30" s="8"/>
      <c r="T30" s="8"/>
      <c r="U30" s="8"/>
      <c r="V30" s="103"/>
      <c r="W30" s="113"/>
      <c r="X30" s="8"/>
      <c r="Y30" s="212"/>
      <c r="Z30" s="8"/>
      <c r="AA30" s="8"/>
      <c r="AB30" s="10"/>
      <c r="AC30" s="105"/>
      <c r="AD30" s="11"/>
      <c r="AE30" s="82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209"/>
      <c r="B31" s="171"/>
      <c r="C31" s="260"/>
      <c r="D31" s="218"/>
      <c r="E31" s="205"/>
      <c r="F31" s="213"/>
      <c r="G31" s="921">
        <f t="shared" si="0"/>
        <v>0</v>
      </c>
      <c r="H31" s="43">
        <f t="shared" si="1"/>
        <v>0</v>
      </c>
      <c r="I31" s="922" t="str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103"/>
      <c r="W31" s="113"/>
      <c r="X31" s="8"/>
      <c r="Y31" s="212"/>
      <c r="Z31" s="8"/>
      <c r="AA31" s="8"/>
      <c r="AB31" s="10"/>
      <c r="AC31" s="105"/>
      <c r="AD31" s="11"/>
      <c r="AE31" s="82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209"/>
      <c r="B32" s="171"/>
      <c r="C32" s="260"/>
      <c r="D32" s="218"/>
      <c r="E32" s="205"/>
      <c r="F32" s="213"/>
      <c r="G32" s="921">
        <f t="shared" si="0"/>
        <v>0</v>
      </c>
      <c r="H32" s="43">
        <f t="shared" si="1"/>
        <v>0</v>
      </c>
      <c r="I32" s="922" t="str">
        <f t="shared" si="2"/>
        <v>0</v>
      </c>
      <c r="J32" s="12"/>
      <c r="K32" s="223"/>
      <c r="L32" s="223"/>
      <c r="M32" s="8"/>
      <c r="N32" s="8"/>
      <c r="O32" s="8"/>
      <c r="P32" s="8"/>
      <c r="Q32" s="8"/>
      <c r="R32" s="8"/>
      <c r="S32" s="8"/>
      <c r="T32" s="8"/>
      <c r="U32" s="8"/>
      <c r="V32" s="103"/>
      <c r="W32" s="113"/>
      <c r="X32" s="8"/>
      <c r="Y32" s="212"/>
      <c r="Z32" s="8"/>
      <c r="AA32" s="8"/>
      <c r="AB32" s="10"/>
      <c r="AC32" s="105"/>
      <c r="AD32" s="11"/>
      <c r="AE32" s="82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09"/>
      <c r="B33" s="171"/>
      <c r="C33" s="260"/>
      <c r="D33" s="218"/>
      <c r="E33" s="205"/>
      <c r="F33" s="213"/>
      <c r="G33" s="921">
        <f t="shared" ref="G33:G64" si="26">SUM(J33:AA33)</f>
        <v>0</v>
      </c>
      <c r="H33" s="43">
        <f t="shared" si="1"/>
        <v>0</v>
      </c>
      <c r="I33" s="922" t="str">
        <f t="shared" si="2"/>
        <v>0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103"/>
      <c r="W33" s="113"/>
      <c r="X33" s="8"/>
      <c r="Y33" s="212"/>
      <c r="Z33" s="8"/>
      <c r="AA33" s="8"/>
      <c r="AB33" s="10"/>
      <c r="AC33" s="105"/>
      <c r="AD33" s="11"/>
      <c r="AE33" s="82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09"/>
      <c r="B34" s="171"/>
      <c r="C34" s="260"/>
      <c r="D34" s="218"/>
      <c r="E34" s="205"/>
      <c r="F34" s="213"/>
      <c r="G34" s="921">
        <f t="shared" si="26"/>
        <v>0</v>
      </c>
      <c r="H34" s="43">
        <f t="shared" si="1"/>
        <v>0</v>
      </c>
      <c r="I34" s="922" t="str">
        <f t="shared" si="2"/>
        <v>0</v>
      </c>
      <c r="J34" s="12"/>
      <c r="K34" s="223"/>
      <c r="L34" s="223"/>
      <c r="M34" s="8"/>
      <c r="N34" s="8"/>
      <c r="O34" s="8"/>
      <c r="P34" s="8"/>
      <c r="Q34" s="8"/>
      <c r="R34" s="8"/>
      <c r="S34" s="8"/>
      <c r="T34" s="8"/>
      <c r="U34" s="8"/>
      <c r="V34" s="103"/>
      <c r="W34" s="113"/>
      <c r="X34" s="8"/>
      <c r="Y34" s="212"/>
      <c r="Z34" s="8"/>
      <c r="AA34" s="8"/>
      <c r="AB34" s="10"/>
      <c r="AC34" s="105"/>
      <c r="AD34" s="381"/>
      <c r="AE34" s="82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209"/>
      <c r="B35" s="171"/>
      <c r="C35" s="260"/>
      <c r="D35" s="218"/>
      <c r="E35" s="205"/>
      <c r="F35" s="213"/>
      <c r="G35" s="921">
        <f t="shared" si="26"/>
        <v>0</v>
      </c>
      <c r="H35" s="43">
        <f t="shared" si="1"/>
        <v>0</v>
      </c>
      <c r="I35" s="922" t="str">
        <f t="shared" si="2"/>
        <v>0</v>
      </c>
      <c r="J35" s="12"/>
      <c r="K35" s="223"/>
      <c r="L35" s="223"/>
      <c r="M35" s="8"/>
      <c r="N35" s="8"/>
      <c r="O35" s="8"/>
      <c r="P35" s="8"/>
      <c r="Q35" s="8"/>
      <c r="R35" s="8"/>
      <c r="S35" s="8"/>
      <c r="T35" s="8"/>
      <c r="U35" s="8"/>
      <c r="V35" s="103"/>
      <c r="W35" s="113"/>
      <c r="X35" s="8"/>
      <c r="Y35" s="212"/>
      <c r="Z35" s="8"/>
      <c r="AA35" s="8"/>
      <c r="AB35" s="10"/>
      <c r="AC35" s="105"/>
      <c r="AD35" s="11"/>
      <c r="AE35" s="82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211"/>
      <c r="B36" s="171"/>
      <c r="C36" s="260"/>
      <c r="D36" s="218"/>
      <c r="E36" s="205"/>
      <c r="F36" s="213"/>
      <c r="G36" s="921">
        <f t="shared" si="26"/>
        <v>0</v>
      </c>
      <c r="H36" s="43">
        <f t="shared" si="1"/>
        <v>0</v>
      </c>
      <c r="I36" s="922" t="str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105"/>
      <c r="AD36" s="206"/>
      <c r="AE36" s="82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11"/>
      <c r="B37" s="171"/>
      <c r="C37" s="260"/>
      <c r="D37" s="218"/>
      <c r="E37" s="205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103"/>
      <c r="W37" s="113"/>
      <c r="X37" s="8"/>
      <c r="Y37" s="212"/>
      <c r="Z37" s="8"/>
      <c r="AA37" s="8"/>
      <c r="AB37" s="10"/>
      <c r="AC37" s="105"/>
      <c r="AD37" s="11"/>
      <c r="AE37" s="82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211"/>
      <c r="B38" s="171"/>
      <c r="C38" s="260"/>
      <c r="D38" s="218"/>
      <c r="E38" s="205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105"/>
      <c r="AD38" s="381"/>
      <c r="AE38" s="82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211"/>
      <c r="B39" s="198"/>
      <c r="C39" s="260"/>
      <c r="D39" s="218"/>
      <c r="E39" s="205"/>
      <c r="F39" s="213"/>
      <c r="G39" s="921">
        <f t="shared" si="26"/>
        <v>0</v>
      </c>
      <c r="H39" s="43">
        <f t="shared" si="1"/>
        <v>0</v>
      </c>
      <c r="I39" s="922" t="str">
        <f t="shared" si="2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105"/>
      <c r="AD39" s="206"/>
      <c r="AE39" s="82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11"/>
      <c r="B40" s="198"/>
      <c r="C40" s="260"/>
      <c r="D40" s="218"/>
      <c r="E40" s="205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105"/>
      <c r="AD40" s="11"/>
      <c r="AE40" s="82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11"/>
      <c r="B41" s="198"/>
      <c r="C41" s="260"/>
      <c r="D41" s="218"/>
      <c r="E41" s="205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105"/>
      <c r="AD41" s="11"/>
      <c r="AE41" s="106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11"/>
      <c r="B42" s="198"/>
      <c r="C42" s="260"/>
      <c r="D42" s="218"/>
      <c r="E42" s="205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105"/>
      <c r="AD42" s="11"/>
      <c r="AE42" s="106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11"/>
      <c r="B43" s="198"/>
      <c r="C43" s="260"/>
      <c r="D43" s="218"/>
      <c r="E43" s="205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105"/>
      <c r="AD43" s="11"/>
      <c r="AE43" s="106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/>
      <c r="B44" s="198"/>
      <c r="C44" s="260"/>
      <c r="D44" s="218"/>
      <c r="E44" s="205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105"/>
      <c r="AD44" s="11"/>
      <c r="AE44" s="106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5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105"/>
      <c r="AD45" s="11"/>
      <c r="AE45" s="106"/>
      <c r="AG45" s="407" t="s">
        <v>278</v>
      </c>
      <c r="AH45" s="749">
        <f t="shared" si="3"/>
        <v>65</v>
      </c>
      <c r="AI45" s="749">
        <f t="shared" si="4"/>
        <v>1</v>
      </c>
      <c r="AJ45" s="382">
        <f t="shared" si="5"/>
        <v>1.5384615384615385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98"/>
      <c r="C46" s="260"/>
      <c r="D46" s="218"/>
      <c r="E46" s="205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105"/>
      <c r="AD46" s="11"/>
      <c r="AE46" s="106"/>
      <c r="AG46" s="407" t="s">
        <v>279</v>
      </c>
      <c r="AH46" s="749">
        <f t="shared" si="3"/>
        <v>50</v>
      </c>
      <c r="AI46" s="749">
        <f t="shared" si="4"/>
        <v>0</v>
      </c>
      <c r="AJ46" s="382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5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105"/>
      <c r="AD47" s="11"/>
      <c r="AE47" s="106"/>
      <c r="AG47" s="407" t="s">
        <v>280</v>
      </c>
      <c r="AH47" s="749">
        <f t="shared" si="3"/>
        <v>14</v>
      </c>
      <c r="AI47" s="749">
        <f t="shared" si="4"/>
        <v>0</v>
      </c>
      <c r="AJ47" s="382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5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105"/>
      <c r="AD48" s="11"/>
      <c r="AE48" s="106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105"/>
      <c r="AD49" s="11"/>
      <c r="AE49" s="79"/>
      <c r="AG49" s="407" t="s">
        <v>281</v>
      </c>
      <c r="AH49" s="749">
        <f t="shared" si="3"/>
        <v>20</v>
      </c>
      <c r="AI49" s="749">
        <f t="shared" si="4"/>
        <v>0</v>
      </c>
      <c r="AJ49" s="382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5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105"/>
      <c r="AD50" s="11"/>
      <c r="AE50" s="79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5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105"/>
      <c r="AD51" s="11"/>
      <c r="AE51" s="79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5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105"/>
      <c r="AD52" s="11"/>
      <c r="AE52" s="79"/>
      <c r="AG52" s="407" t="s">
        <v>282</v>
      </c>
      <c r="AH52" s="749">
        <f t="shared" si="3"/>
        <v>304</v>
      </c>
      <c r="AI52" s="749">
        <f t="shared" si="4"/>
        <v>2</v>
      </c>
      <c r="AJ52" s="382">
        <f t="shared" si="5"/>
        <v>0.65789473684210531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5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105"/>
      <c r="AD53" s="206"/>
      <c r="AE53" s="79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5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105"/>
      <c r="AD54" s="11"/>
      <c r="AE54" s="79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5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105"/>
      <c r="AD55" s="11"/>
      <c r="AE55" s="79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5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105"/>
      <c r="AD56" s="11"/>
      <c r="AE56" s="79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5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105"/>
      <c r="AD57" s="11"/>
      <c r="AE57" s="79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5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105"/>
      <c r="AD58" s="11"/>
      <c r="AE58" s="79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5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105"/>
      <c r="AD59" s="11"/>
      <c r="AE59" s="79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5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105"/>
      <c r="AD60" s="11"/>
      <c r="AE60" s="79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5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105"/>
      <c r="AD61" s="11"/>
      <c r="AE61" s="79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5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105"/>
      <c r="AD62" s="11"/>
      <c r="AE62" s="79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5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105"/>
      <c r="AD63" s="11"/>
      <c r="AE63" s="79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5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105"/>
      <c r="AD64" s="11"/>
      <c r="AE64" s="79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105"/>
      <c r="AD65" s="11"/>
      <c r="AE65" s="79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105"/>
      <c r="AD66" s="11"/>
      <c r="AE66" s="79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105"/>
      <c r="AD67" s="11"/>
      <c r="AE67" s="79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105"/>
      <c r="AD68" s="11"/>
      <c r="AE68" s="79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105"/>
      <c r="AD69" s="11"/>
      <c r="AE69" s="79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105"/>
      <c r="AD70" s="11"/>
      <c r="AE70" s="79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105"/>
      <c r="AD71" s="11"/>
      <c r="AE71" s="79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105"/>
      <c r="AD72" s="11"/>
      <c r="AE72" s="79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105"/>
      <c r="AD73" s="11"/>
      <c r="AE73" s="79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105"/>
      <c r="AD74" s="11"/>
      <c r="AE74" s="79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105"/>
      <c r="AD75" s="11"/>
      <c r="AE75" s="79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105"/>
      <c r="AD76" s="11"/>
      <c r="AE76" s="79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105"/>
      <c r="AD77" s="11"/>
      <c r="AE77" s="79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105"/>
      <c r="AD78" s="11"/>
      <c r="AE78" s="79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105"/>
      <c r="AD79" s="11"/>
      <c r="AE79" s="79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105"/>
      <c r="AD80" s="11"/>
      <c r="AE80" s="79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105"/>
      <c r="AD81" s="11"/>
      <c r="AE81" s="79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105"/>
      <c r="AD82" s="11"/>
      <c r="AE82" s="79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105"/>
      <c r="AD83" s="11"/>
      <c r="AE83" s="79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31"/>
      <c r="B84" s="125"/>
      <c r="C84" s="260"/>
      <c r="D84" s="218"/>
      <c r="E84" s="118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107"/>
      <c r="AD84" s="32"/>
      <c r="AE84" s="108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6</v>
      </c>
      <c r="H85" s="51">
        <f>SUM(H7:H84)</f>
        <v>868</v>
      </c>
      <c r="I85" s="405">
        <f>IFERROR((G85*100/H85),"0")</f>
        <v>0.69124423963133641</v>
      </c>
      <c r="J85" s="51">
        <f>SUM(J7:J84)</f>
        <v>3</v>
      </c>
      <c r="K85" s="51">
        <f t="shared" ref="K85:AB85" si="50">SUM(K7:K84)</f>
        <v>0</v>
      </c>
      <c r="L85" s="51">
        <f t="shared" si="50"/>
        <v>0</v>
      </c>
      <c r="M85" s="51">
        <f t="shared" si="50"/>
        <v>2</v>
      </c>
      <c r="N85" s="51">
        <f t="shared" si="50"/>
        <v>0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0</v>
      </c>
      <c r="S85" s="51">
        <f t="shared" si="50"/>
        <v>0</v>
      </c>
      <c r="T85" s="51">
        <f t="shared" si="50"/>
        <v>0</v>
      </c>
      <c r="U85" s="51">
        <f t="shared" si="50"/>
        <v>0</v>
      </c>
      <c r="V85" s="51">
        <f t="shared" si="50"/>
        <v>0</v>
      </c>
      <c r="W85" s="51">
        <f t="shared" si="50"/>
        <v>0</v>
      </c>
      <c r="X85" s="51">
        <f t="shared" si="50"/>
        <v>0</v>
      </c>
      <c r="Y85" s="51">
        <f t="shared" si="50"/>
        <v>0</v>
      </c>
      <c r="Z85" s="51">
        <f t="shared" si="50"/>
        <v>1</v>
      </c>
      <c r="AA85" s="51">
        <f t="shared" si="50"/>
        <v>0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1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>K6</f>
        <v>GC 200</v>
      </c>
      <c r="L92" s="252" t="str">
        <f t="shared" ref="L92:AB92" si="51">L6</f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3</v>
      </c>
      <c r="K93" s="234">
        <f t="shared" ref="K93:AB93" si="52">K85</f>
        <v>0</v>
      </c>
      <c r="L93" s="234">
        <f t="shared" si="52"/>
        <v>0</v>
      </c>
      <c r="M93" s="234">
        <f t="shared" si="52"/>
        <v>2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0</v>
      </c>
      <c r="T93" s="234">
        <f t="shared" si="52"/>
        <v>0</v>
      </c>
      <c r="U93" s="234">
        <f t="shared" si="52"/>
        <v>0</v>
      </c>
      <c r="V93" s="234">
        <f t="shared" si="52"/>
        <v>0</v>
      </c>
      <c r="W93" s="234">
        <f t="shared" si="52"/>
        <v>0</v>
      </c>
      <c r="X93" s="234">
        <f t="shared" si="52"/>
        <v>0</v>
      </c>
      <c r="Y93" s="234">
        <f t="shared" si="52"/>
        <v>0</v>
      </c>
      <c r="Z93" s="234">
        <f t="shared" si="52"/>
        <v>1</v>
      </c>
      <c r="AA93" s="234">
        <f t="shared" si="52"/>
        <v>0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1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1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3</v>
      </c>
      <c r="K97" s="86">
        <f t="shared" si="53"/>
        <v>0</v>
      </c>
      <c r="L97" s="86">
        <f t="shared" si="53"/>
        <v>0</v>
      </c>
      <c r="M97" s="86">
        <f t="shared" si="53"/>
        <v>2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0</v>
      </c>
      <c r="T97" s="86">
        <f t="shared" si="53"/>
        <v>0</v>
      </c>
      <c r="U97" s="86">
        <f t="shared" si="53"/>
        <v>0</v>
      </c>
      <c r="V97" s="86">
        <f t="shared" si="53"/>
        <v>0</v>
      </c>
      <c r="W97" s="86">
        <f t="shared" si="53"/>
        <v>0</v>
      </c>
      <c r="X97" s="86">
        <f t="shared" si="53"/>
        <v>0</v>
      </c>
      <c r="Y97" s="86">
        <f t="shared" si="53"/>
        <v>0</v>
      </c>
      <c r="Z97" s="86">
        <f t="shared" si="53"/>
        <v>1</v>
      </c>
      <c r="AA97" s="86">
        <f t="shared" si="53"/>
        <v>0</v>
      </c>
      <c r="AB97" s="86">
        <f t="shared" si="53"/>
        <v>0</v>
      </c>
      <c r="AC97" s="121">
        <f>SUM(J97:AB97)</f>
        <v>6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50</v>
      </c>
      <c r="K98" s="256">
        <f>K97*100/AC97</f>
        <v>0</v>
      </c>
      <c r="L98" s="256">
        <f>L97*100/AC97</f>
        <v>0</v>
      </c>
      <c r="M98" s="256">
        <f>M97*100/AC97</f>
        <v>33.333333333333336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0</v>
      </c>
      <c r="U98" s="256">
        <f>U97*100/AC97</f>
        <v>0</v>
      </c>
      <c r="V98" s="256">
        <f>V97*100/AC97</f>
        <v>0</v>
      </c>
      <c r="W98" s="256">
        <f>W97*100/AC97</f>
        <v>0</v>
      </c>
      <c r="X98" s="256">
        <f>X97*100/AC97</f>
        <v>0</v>
      </c>
      <c r="Y98" s="256">
        <f>Y97*100/AC97</f>
        <v>0</v>
      </c>
      <c r="Z98" s="256">
        <f>Z97*100/AC97</f>
        <v>16.666666666666668</v>
      </c>
      <c r="AA98" s="256">
        <f>AA97*100/AC97</f>
        <v>0</v>
      </c>
      <c r="AB98" s="256">
        <f>AB97*100/AC97</f>
        <v>0</v>
      </c>
      <c r="AC98" s="121">
        <f>SUM(J98:AB98)</f>
        <v>100.00000000000001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1</v>
      </c>
      <c r="AN98" s="749">
        <f t="shared" si="31"/>
        <v>0</v>
      </c>
      <c r="AO98" s="749">
        <f t="shared" si="32"/>
        <v>0</v>
      </c>
      <c r="AP98" s="749">
        <f t="shared" si="33"/>
        <v>1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2</v>
      </c>
    </row>
    <row r="99" spans="1:58" ht="12.75" thickBot="1">
      <c r="J99" s="235">
        <f>J98</f>
        <v>50</v>
      </c>
      <c r="K99" s="236">
        <f>J99+K98</f>
        <v>50</v>
      </c>
      <c r="L99" s="236">
        <f>K99+L98</f>
        <v>50</v>
      </c>
      <c r="M99" s="236">
        <f>K99+M98</f>
        <v>83.333333333333343</v>
      </c>
      <c r="N99" s="236">
        <f t="shared" ref="N99:AB99" si="54">M99+N98</f>
        <v>83.333333333333343</v>
      </c>
      <c r="O99" s="236">
        <f t="shared" si="54"/>
        <v>83.333333333333343</v>
      </c>
      <c r="P99" s="236">
        <f t="shared" si="54"/>
        <v>83.333333333333343</v>
      </c>
      <c r="Q99" s="236">
        <f t="shared" si="54"/>
        <v>83.333333333333343</v>
      </c>
      <c r="R99" s="236">
        <f t="shared" si="54"/>
        <v>83.333333333333343</v>
      </c>
      <c r="S99" s="236">
        <f t="shared" si="54"/>
        <v>83.333333333333343</v>
      </c>
      <c r="T99" s="236">
        <f t="shared" si="54"/>
        <v>83.333333333333343</v>
      </c>
      <c r="U99" s="236">
        <f t="shared" si="54"/>
        <v>83.333333333333343</v>
      </c>
      <c r="V99" s="236">
        <f t="shared" si="54"/>
        <v>83.333333333333343</v>
      </c>
      <c r="W99" s="236">
        <f t="shared" si="54"/>
        <v>83.333333333333343</v>
      </c>
      <c r="X99" s="236">
        <f t="shared" si="54"/>
        <v>83.333333333333343</v>
      </c>
      <c r="Y99" s="236">
        <f t="shared" si="54"/>
        <v>83.333333333333343</v>
      </c>
      <c r="Z99" s="236">
        <f t="shared" si="54"/>
        <v>100.00000000000001</v>
      </c>
      <c r="AA99" s="236">
        <f t="shared" si="54"/>
        <v>100.00000000000001</v>
      </c>
      <c r="AB99" s="236">
        <f t="shared" si="54"/>
        <v>100.00000000000001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278</v>
      </c>
      <c r="B101" s="268">
        <f>IFERROR(VLOOKUP(A101,$AG$8:$AJ$182,4,0),"")</f>
        <v>1.5384615384615385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788" t="s">
        <v>214</v>
      </c>
      <c r="B102" s="268">
        <f>IFERROR(VLOOKUP(A102,$AG$8:$AJ$182,4,0),"")</f>
        <v>0.75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407" t="s">
        <v>282</v>
      </c>
      <c r="B103" s="268">
        <f>IFERROR(VLOOKUP(A103,$AG$8:$AJ$182,4,0),"")</f>
        <v>0.65789473684210531</v>
      </c>
      <c r="S103" s="903" t="s">
        <v>1114</v>
      </c>
      <c r="T103" s="159">
        <f>SUM(AH8:AH65)-SUM(AI8:AI65)</f>
        <v>847</v>
      </c>
      <c r="U103" s="159">
        <f>SUM(AH66:AH76)-SUM(AI66:AI76)</f>
        <v>0</v>
      </c>
      <c r="V103" s="159">
        <f>SUM(AH77:AH176)-SUM(AI77:AI176)</f>
        <v>15</v>
      </c>
      <c r="W103" s="159">
        <f>SUM(AH177:AH187)-SUM(AI177:AI187)</f>
        <v>0</v>
      </c>
      <c r="X103" s="796">
        <f>SUM(T103:W103)</f>
        <v>862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788" t="s">
        <v>198</v>
      </c>
      <c r="B104" s="268" t="str">
        <f>IFERROR(VLOOKUP(A104,$AG$8:$AJ$182,4,0),"")</f>
        <v>0</v>
      </c>
      <c r="S104" s="903" t="s">
        <v>1115</v>
      </c>
      <c r="T104" s="792">
        <f>IFERROR(T103*100/X103,"0")</f>
        <v>98.259860788863108</v>
      </c>
      <c r="U104" s="792">
        <f>IFERROR(U103*100/X103,"0")</f>
        <v>0</v>
      </c>
      <c r="V104" s="792">
        <f>IFERROR(V103*100/X103,"0")</f>
        <v>1.740139211136891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788" t="s">
        <v>199</v>
      </c>
      <c r="B105" s="268" t="str">
        <f t="shared" ref="B105:B169" si="55">IFERROR(VLOOKUP(A105,$AG$8:$AJ$182,4,0),"")</f>
        <v>0</v>
      </c>
      <c r="S105" s="1139" t="s">
        <v>1113</v>
      </c>
      <c r="T105" s="928">
        <f>IFERROR(T104/X104,"0")</f>
        <v>0.98259860788863107</v>
      </c>
      <c r="U105" s="928">
        <f>IFERROR(U104/X104,"0")</f>
        <v>0</v>
      </c>
      <c r="V105" s="928">
        <f>IFERROR(V104/X104,"0")</f>
        <v>1.7401392111368909E-2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788" t="s">
        <v>200</v>
      </c>
      <c r="B106" s="268" t="str">
        <f t="shared" si="55"/>
        <v>0</v>
      </c>
      <c r="S106" s="1140"/>
      <c r="T106" s="929">
        <f>IFERROR(T102*T105,"0")</f>
        <v>2.4564965197215778</v>
      </c>
      <c r="U106" s="929">
        <f>IFERROR(U102*U105,"0")</f>
        <v>0</v>
      </c>
      <c r="V106" s="929">
        <f>IFERROR(V102*V105,"0")</f>
        <v>3.6542923433874712E-2</v>
      </c>
      <c r="W106" s="929">
        <f>IFERROR(W102*W105,"0")</f>
        <v>0</v>
      </c>
      <c r="X106" s="812">
        <f>SUM(T106:W106)</f>
        <v>2.4930394431554523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8" t="s">
        <v>201</v>
      </c>
      <c r="B107" s="268" t="str">
        <f t="shared" si="55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202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203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204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205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206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207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208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209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210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211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212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9" t="s">
        <v>294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213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215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788" t="s">
        <v>985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9" t="s">
        <v>272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8" t="s">
        <v>216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217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9" t="s">
        <v>218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9" t="s">
        <v>553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789" t="s">
        <v>219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9" t="s">
        <v>220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9" t="s">
        <v>221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8" t="s">
        <v>222</v>
      </c>
      <c r="B131" s="268" t="str">
        <f t="shared" si="55"/>
        <v>0</v>
      </c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223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562</v>
      </c>
      <c r="B133" s="268" t="str">
        <f t="shared" si="55"/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306</v>
      </c>
      <c r="B134" s="268" t="str">
        <f t="shared" si="55"/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543</v>
      </c>
      <c r="B135" s="268" t="str">
        <f t="shared" si="55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318</v>
      </c>
      <c r="B136" s="268" t="str">
        <f t="shared" si="55"/>
        <v>0</v>
      </c>
      <c r="AG136" s="787" t="s">
        <v>290</v>
      </c>
      <c r="AH136" s="749">
        <f t="shared" si="57"/>
        <v>0</v>
      </c>
      <c r="AI136" s="749">
        <f t="shared" si="58"/>
        <v>0</v>
      </c>
      <c r="AJ136" s="382" t="str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789" t="s">
        <v>319</v>
      </c>
      <c r="B137" s="268" t="str">
        <f t="shared" si="55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789" t="s">
        <v>320</v>
      </c>
      <c r="B138" s="268" t="str">
        <f t="shared" si="55"/>
        <v>0</v>
      </c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789" t="s">
        <v>321</v>
      </c>
      <c r="B139" s="268" t="str">
        <f t="shared" si="55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407" t="s">
        <v>279</v>
      </c>
      <c r="B140" s="268">
        <f t="shared" si="55"/>
        <v>0</v>
      </c>
      <c r="AG140" s="787" t="s">
        <v>131</v>
      </c>
      <c r="AH140" s="749">
        <f t="shared" si="57"/>
        <v>15</v>
      </c>
      <c r="AI140" s="749">
        <f t="shared" si="58"/>
        <v>0</v>
      </c>
      <c r="AJ140" s="382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407" t="s">
        <v>280</v>
      </c>
      <c r="B141" s="268">
        <f t="shared" si="55"/>
        <v>0</v>
      </c>
      <c r="AG141" s="787" t="s">
        <v>132</v>
      </c>
      <c r="AH141" s="749">
        <f t="shared" si="57"/>
        <v>0</v>
      </c>
      <c r="AI141" s="749">
        <f t="shared" si="58"/>
        <v>0</v>
      </c>
      <c r="AJ141" s="382" t="str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407" t="s">
        <v>855</v>
      </c>
      <c r="B142" s="268" t="str">
        <f t="shared" si="55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281</v>
      </c>
      <c r="B143" s="268">
        <f t="shared" si="55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407" t="s">
        <v>283</v>
      </c>
      <c r="B144" s="268" t="str">
        <f t="shared" si="55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407" t="s">
        <v>284</v>
      </c>
      <c r="B145" s="268" t="str">
        <f t="shared" si="55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285</v>
      </c>
      <c r="B146" s="268" t="str">
        <f t="shared" si="55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286</v>
      </c>
      <c r="B147" s="268" t="str">
        <f t="shared" si="55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407" t="s">
        <v>854</v>
      </c>
      <c r="B148" s="268" t="str">
        <f t="shared" si="55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287</v>
      </c>
      <c r="B149" s="268" t="str">
        <f t="shared" si="55"/>
        <v>0</v>
      </c>
      <c r="AG149" s="787" t="s">
        <v>137</v>
      </c>
      <c r="AH149" s="749">
        <f t="shared" si="57"/>
        <v>0</v>
      </c>
      <c r="AI149" s="749">
        <f t="shared" si="58"/>
        <v>0</v>
      </c>
      <c r="AJ149" s="382" t="str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576</v>
      </c>
      <c r="B150" s="268" t="str">
        <f t="shared" si="55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579</v>
      </c>
      <c r="B151" s="268" t="str">
        <f t="shared" si="55"/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1371</v>
      </c>
      <c r="B152" s="268" t="str">
        <f>IFERROR(VLOOKUP(A152,$AG$8:$AJ$187,4,0),"")</f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1369</v>
      </c>
      <c r="B153" s="268" t="str">
        <f>IFERROR(VLOOKUP(A153,$AG$8:$AJ$187,4,0),"")</f>
        <v>0</v>
      </c>
      <c r="AG153" s="787" t="s">
        <v>293</v>
      </c>
      <c r="AH153" s="749">
        <f t="shared" si="57"/>
        <v>0</v>
      </c>
      <c r="AI153" s="749">
        <f t="shared" si="58"/>
        <v>0</v>
      </c>
      <c r="AJ153" s="382" t="str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1372</v>
      </c>
      <c r="B154" s="268" t="str">
        <f>IFERROR(VLOOKUP(A154,$AG$8:$AJ$187,4,0),"")</f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1373</v>
      </c>
      <c r="B155" s="268" t="str">
        <f>IFERROR(VLOOKUP(A155,$AG$8:$AJ$187,4,0),"")</f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0">SUM(AM155:BE155)</f>
        <v>0</v>
      </c>
    </row>
    <row r="156" spans="1:58">
      <c r="A156" s="407" t="s">
        <v>584</v>
      </c>
      <c r="B156" s="268" t="str">
        <f t="shared" si="55"/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1">SUMIF($D$7:$D$84,AL156,$J$7:$J$84)</f>
        <v>0</v>
      </c>
      <c r="AN156" s="749">
        <f t="shared" ref="AN156:AN188" si="62">SUMIF($D$7:$D$84,AL156,$K$7:$K$84)</f>
        <v>0</v>
      </c>
      <c r="AO156" s="749">
        <f t="shared" ref="AO156:AO188" si="63">SUMIF($D$7:$D$84,AL156,$L$7:$L$84)</f>
        <v>0</v>
      </c>
      <c r="AP156" s="749">
        <f t="shared" ref="AP156:AP188" si="64">SUMIF($D$7:$D$84,AL156,$M$7:$M$84)</f>
        <v>0</v>
      </c>
      <c r="AQ156" s="749">
        <f t="shared" ref="AQ156:AQ188" si="65">SUMIF($D$7:$D$84,AL156,$N$7:$N$84)</f>
        <v>0</v>
      </c>
      <c r="AR156" s="749">
        <f t="shared" ref="AR156:AR188" si="66">SUMIF($D$7:$D$84,AL156,$O$7:$O$84)</f>
        <v>0</v>
      </c>
      <c r="AS156" s="749">
        <f t="shared" ref="AS156:AS188" si="67">SUMIF($D$7:$D$84,AL156,$P$7:$P$84)</f>
        <v>0</v>
      </c>
      <c r="AT156" s="749">
        <f t="shared" ref="AT156:AT188" si="68">SUMIF($D$7:$D$84,AL156,$Q$7:$Q$84)</f>
        <v>0</v>
      </c>
      <c r="AU156" s="749">
        <f t="shared" ref="AU156:AU188" si="69">SUMIF($D$7:$D$84,AL156,$R$7:$R$84)</f>
        <v>0</v>
      </c>
      <c r="AV156" s="749">
        <f t="shared" ref="AV156:AV188" si="70">SUMIF($D$7:$D$84,AL156,$S$7:$S$84)</f>
        <v>0</v>
      </c>
      <c r="AW156" s="749">
        <f t="shared" ref="AW156:AW188" si="71">SUMIF($D$7:$D$84,AL156,$T$7:$T$84)</f>
        <v>0</v>
      </c>
      <c r="AX156" s="749">
        <f t="shared" ref="AX156:AX188" si="72">SUMIF($D$7:$D$84,AL156,$U$7:$U$84)</f>
        <v>0</v>
      </c>
      <c r="AY156" s="749">
        <f t="shared" ref="AY156:AY188" si="73">SUMIF($D$7:$D$84,AL156,$V$7:$V$84)</f>
        <v>0</v>
      </c>
      <c r="AZ156" s="749">
        <f t="shared" ref="AZ156:AZ188" si="74">SUMIF($D$7:$D$84,AL156,$W$7:$W$84)</f>
        <v>0</v>
      </c>
      <c r="BA156" s="749">
        <f t="shared" ref="BA156:BA188" si="75">SUMIF($D$7:$D$84,AL156,$X$7:$X$84)</f>
        <v>0</v>
      </c>
      <c r="BB156" s="749">
        <f t="shared" ref="BB156:BB188" si="76">SUMIF($D$7:$D$84,AL156,$Y$7:$Y$84)</f>
        <v>0</v>
      </c>
      <c r="BC156" s="749">
        <f t="shared" ref="BC156:BC188" si="77">SUMIF($D$7:$D$84,AL156,$Z$7:$Z$84)</f>
        <v>0</v>
      </c>
      <c r="BD156" s="749">
        <f t="shared" ref="BD156:BD188" si="78">SUMIF($D$7:$D$84,AL156,$AA$7:$AA$84)</f>
        <v>0</v>
      </c>
      <c r="BE156" s="749">
        <f t="shared" ref="BE156:BE188" si="79">SUMIF($D$7:$D$84,AL156,$AB$7:$AB$84)</f>
        <v>0</v>
      </c>
      <c r="BF156" s="159">
        <f t="shared" si="60"/>
        <v>0</v>
      </c>
    </row>
    <row r="157" spans="1:58">
      <c r="A157" s="407" t="s">
        <v>585</v>
      </c>
      <c r="B157" s="268" t="str">
        <f t="shared" si="55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1"/>
        <v>0</v>
      </c>
      <c r="AN157" s="749">
        <f t="shared" si="62"/>
        <v>0</v>
      </c>
      <c r="AO157" s="749">
        <f t="shared" si="63"/>
        <v>0</v>
      </c>
      <c r="AP157" s="749">
        <f t="shared" si="64"/>
        <v>0</v>
      </c>
      <c r="AQ157" s="749">
        <f t="shared" si="65"/>
        <v>0</v>
      </c>
      <c r="AR157" s="749">
        <f t="shared" si="66"/>
        <v>0</v>
      </c>
      <c r="AS157" s="749">
        <f t="shared" si="67"/>
        <v>0</v>
      </c>
      <c r="AT157" s="749">
        <f t="shared" si="68"/>
        <v>0</v>
      </c>
      <c r="AU157" s="749">
        <f t="shared" si="69"/>
        <v>0</v>
      </c>
      <c r="AV157" s="749">
        <f t="shared" si="70"/>
        <v>0</v>
      </c>
      <c r="AW157" s="749">
        <f t="shared" si="71"/>
        <v>0</v>
      </c>
      <c r="AX157" s="749">
        <f t="shared" si="72"/>
        <v>0</v>
      </c>
      <c r="AY157" s="749">
        <f t="shared" si="73"/>
        <v>0</v>
      </c>
      <c r="AZ157" s="749">
        <f t="shared" si="74"/>
        <v>0</v>
      </c>
      <c r="BA157" s="749">
        <f t="shared" si="75"/>
        <v>0</v>
      </c>
      <c r="BB157" s="749">
        <f t="shared" si="76"/>
        <v>0</v>
      </c>
      <c r="BC157" s="749">
        <f t="shared" si="77"/>
        <v>0</v>
      </c>
      <c r="BD157" s="749">
        <f t="shared" si="78"/>
        <v>0</v>
      </c>
      <c r="BE157" s="749">
        <f t="shared" si="79"/>
        <v>0</v>
      </c>
      <c r="BF157" s="159">
        <f t="shared" si="60"/>
        <v>0</v>
      </c>
    </row>
    <row r="158" spans="1:58">
      <c r="A158" s="407" t="s">
        <v>586</v>
      </c>
      <c r="B158" s="268" t="str">
        <f t="shared" si="55"/>
        <v>0</v>
      </c>
      <c r="AG158" s="787" t="s">
        <v>143</v>
      </c>
      <c r="AH158" s="749">
        <f t="shared" si="57"/>
        <v>0</v>
      </c>
      <c r="AI158" s="749">
        <f t="shared" si="58"/>
        <v>0</v>
      </c>
      <c r="AJ158" s="382" t="str">
        <f t="shared" si="59"/>
        <v>0</v>
      </c>
      <c r="AL158" s="244" t="s">
        <v>303</v>
      </c>
      <c r="AM158" s="749">
        <f t="shared" si="61"/>
        <v>0</v>
      </c>
      <c r="AN158" s="749">
        <f t="shared" si="62"/>
        <v>0</v>
      </c>
      <c r="AO158" s="749">
        <f t="shared" si="63"/>
        <v>0</v>
      </c>
      <c r="AP158" s="749">
        <f t="shared" si="64"/>
        <v>0</v>
      </c>
      <c r="AQ158" s="749">
        <f t="shared" si="65"/>
        <v>0</v>
      </c>
      <c r="AR158" s="749">
        <f t="shared" si="66"/>
        <v>0</v>
      </c>
      <c r="AS158" s="749">
        <f t="shared" si="67"/>
        <v>0</v>
      </c>
      <c r="AT158" s="749">
        <f t="shared" si="68"/>
        <v>0</v>
      </c>
      <c r="AU158" s="749">
        <f t="shared" si="69"/>
        <v>0</v>
      </c>
      <c r="AV158" s="749">
        <f t="shared" si="70"/>
        <v>0</v>
      </c>
      <c r="AW158" s="749">
        <f t="shared" si="71"/>
        <v>0</v>
      </c>
      <c r="AX158" s="749">
        <f t="shared" si="72"/>
        <v>0</v>
      </c>
      <c r="AY158" s="749">
        <f t="shared" si="73"/>
        <v>0</v>
      </c>
      <c r="AZ158" s="749">
        <f t="shared" si="74"/>
        <v>0</v>
      </c>
      <c r="BA158" s="749">
        <f t="shared" si="75"/>
        <v>0</v>
      </c>
      <c r="BB158" s="749">
        <f t="shared" si="76"/>
        <v>0</v>
      </c>
      <c r="BC158" s="749">
        <f t="shared" si="77"/>
        <v>0</v>
      </c>
      <c r="BD158" s="749">
        <f t="shared" si="78"/>
        <v>0</v>
      </c>
      <c r="BE158" s="749">
        <f t="shared" si="79"/>
        <v>0</v>
      </c>
      <c r="BF158" s="159">
        <f t="shared" si="60"/>
        <v>0</v>
      </c>
    </row>
    <row r="159" spans="1:58">
      <c r="A159" s="790" t="s">
        <v>835</v>
      </c>
      <c r="B159" s="268" t="str">
        <f t="shared" si="55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1"/>
        <v>0</v>
      </c>
      <c r="AN159" s="749">
        <f t="shared" si="62"/>
        <v>0</v>
      </c>
      <c r="AO159" s="749">
        <f t="shared" si="63"/>
        <v>0</v>
      </c>
      <c r="AP159" s="749">
        <f t="shared" si="64"/>
        <v>0</v>
      </c>
      <c r="AQ159" s="749">
        <f t="shared" si="65"/>
        <v>0</v>
      </c>
      <c r="AR159" s="749">
        <f t="shared" si="66"/>
        <v>0</v>
      </c>
      <c r="AS159" s="749">
        <f t="shared" si="67"/>
        <v>0</v>
      </c>
      <c r="AT159" s="749">
        <f t="shared" si="68"/>
        <v>0</v>
      </c>
      <c r="AU159" s="749">
        <f t="shared" si="69"/>
        <v>0</v>
      </c>
      <c r="AV159" s="749">
        <f t="shared" si="70"/>
        <v>0</v>
      </c>
      <c r="AW159" s="749">
        <f t="shared" si="71"/>
        <v>0</v>
      </c>
      <c r="AX159" s="749">
        <f t="shared" si="72"/>
        <v>0</v>
      </c>
      <c r="AY159" s="749">
        <f t="shared" si="73"/>
        <v>0</v>
      </c>
      <c r="AZ159" s="749">
        <f t="shared" si="74"/>
        <v>0</v>
      </c>
      <c r="BA159" s="749">
        <f t="shared" si="75"/>
        <v>0</v>
      </c>
      <c r="BB159" s="749">
        <f t="shared" si="76"/>
        <v>0</v>
      </c>
      <c r="BC159" s="749">
        <f t="shared" si="77"/>
        <v>0</v>
      </c>
      <c r="BD159" s="749">
        <f t="shared" si="78"/>
        <v>0</v>
      </c>
      <c r="BE159" s="749">
        <f t="shared" si="79"/>
        <v>0</v>
      </c>
      <c r="BF159" s="159">
        <f t="shared" si="60"/>
        <v>0</v>
      </c>
    </row>
    <row r="160" spans="1:58">
      <c r="A160" s="791" t="s">
        <v>299</v>
      </c>
      <c r="B160" s="268" t="str">
        <f t="shared" si="55"/>
        <v>0</v>
      </c>
      <c r="AG160" s="787" t="s">
        <v>147</v>
      </c>
      <c r="AH160" s="749">
        <f t="shared" si="57"/>
        <v>0</v>
      </c>
      <c r="AI160" s="749">
        <f t="shared" si="58"/>
        <v>0</v>
      </c>
      <c r="AJ160" s="382" t="str">
        <f t="shared" si="59"/>
        <v>0</v>
      </c>
      <c r="AL160" s="244" t="s">
        <v>305</v>
      </c>
      <c r="AM160" s="749">
        <f t="shared" si="61"/>
        <v>0</v>
      </c>
      <c r="AN160" s="749">
        <f t="shared" si="62"/>
        <v>0</v>
      </c>
      <c r="AO160" s="749">
        <f t="shared" si="63"/>
        <v>0</v>
      </c>
      <c r="AP160" s="749">
        <f t="shared" si="64"/>
        <v>0</v>
      </c>
      <c r="AQ160" s="749">
        <f t="shared" si="65"/>
        <v>0</v>
      </c>
      <c r="AR160" s="749">
        <f t="shared" si="66"/>
        <v>0</v>
      </c>
      <c r="AS160" s="749">
        <f t="shared" si="67"/>
        <v>0</v>
      </c>
      <c r="AT160" s="749">
        <f t="shared" si="68"/>
        <v>0</v>
      </c>
      <c r="AU160" s="749">
        <f t="shared" si="69"/>
        <v>0</v>
      </c>
      <c r="AV160" s="749">
        <f t="shared" si="70"/>
        <v>0</v>
      </c>
      <c r="AW160" s="749">
        <f t="shared" si="71"/>
        <v>0</v>
      </c>
      <c r="AX160" s="749">
        <f t="shared" si="72"/>
        <v>0</v>
      </c>
      <c r="AY160" s="749">
        <f t="shared" si="73"/>
        <v>0</v>
      </c>
      <c r="AZ160" s="749">
        <f t="shared" si="74"/>
        <v>0</v>
      </c>
      <c r="BA160" s="749">
        <f t="shared" si="75"/>
        <v>0</v>
      </c>
      <c r="BB160" s="749">
        <f t="shared" si="76"/>
        <v>0</v>
      </c>
      <c r="BC160" s="749">
        <f t="shared" si="77"/>
        <v>0</v>
      </c>
      <c r="BD160" s="749">
        <f t="shared" si="78"/>
        <v>0</v>
      </c>
      <c r="BE160" s="749">
        <f t="shared" si="79"/>
        <v>0</v>
      </c>
      <c r="BF160" s="159">
        <f t="shared" si="60"/>
        <v>0</v>
      </c>
    </row>
    <row r="161" spans="1:58">
      <c r="A161" s="791" t="s">
        <v>359</v>
      </c>
      <c r="B161" s="268" t="str">
        <f t="shared" si="55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1"/>
        <v>0</v>
      </c>
      <c r="AN161" s="749">
        <f t="shared" si="62"/>
        <v>0</v>
      </c>
      <c r="AO161" s="749">
        <f t="shared" si="63"/>
        <v>0</v>
      </c>
      <c r="AP161" s="749">
        <f t="shared" si="64"/>
        <v>0</v>
      </c>
      <c r="AQ161" s="749">
        <f t="shared" si="65"/>
        <v>0</v>
      </c>
      <c r="AR161" s="749">
        <f t="shared" si="66"/>
        <v>0</v>
      </c>
      <c r="AS161" s="749">
        <f t="shared" si="67"/>
        <v>0</v>
      </c>
      <c r="AT161" s="749">
        <f t="shared" si="68"/>
        <v>0</v>
      </c>
      <c r="AU161" s="749">
        <f t="shared" si="69"/>
        <v>0</v>
      </c>
      <c r="AV161" s="749">
        <f t="shared" si="70"/>
        <v>0</v>
      </c>
      <c r="AW161" s="749">
        <f t="shared" si="71"/>
        <v>0</v>
      </c>
      <c r="AX161" s="749">
        <f t="shared" si="72"/>
        <v>0</v>
      </c>
      <c r="AY161" s="749">
        <f t="shared" si="73"/>
        <v>0</v>
      </c>
      <c r="AZ161" s="749">
        <f t="shared" si="74"/>
        <v>0</v>
      </c>
      <c r="BA161" s="749">
        <f t="shared" si="75"/>
        <v>0</v>
      </c>
      <c r="BB161" s="749">
        <f t="shared" si="76"/>
        <v>0</v>
      </c>
      <c r="BC161" s="749">
        <f t="shared" si="77"/>
        <v>0</v>
      </c>
      <c r="BD161" s="749">
        <f t="shared" si="78"/>
        <v>0</v>
      </c>
      <c r="BE161" s="749">
        <f t="shared" si="79"/>
        <v>0</v>
      </c>
      <c r="BF161" s="159">
        <f t="shared" si="60"/>
        <v>0</v>
      </c>
    </row>
    <row r="162" spans="1:58">
      <c r="A162" s="791" t="s">
        <v>300</v>
      </c>
      <c r="B162" s="268" t="str">
        <f t="shared" si="55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1"/>
        <v>0</v>
      </c>
      <c r="AN162" s="749">
        <f t="shared" si="62"/>
        <v>0</v>
      </c>
      <c r="AO162" s="749">
        <f t="shared" si="63"/>
        <v>0</v>
      </c>
      <c r="AP162" s="749">
        <f t="shared" si="64"/>
        <v>0</v>
      </c>
      <c r="AQ162" s="749">
        <f t="shared" si="65"/>
        <v>0</v>
      </c>
      <c r="AR162" s="749">
        <f t="shared" si="66"/>
        <v>0</v>
      </c>
      <c r="AS162" s="749">
        <f t="shared" si="67"/>
        <v>0</v>
      </c>
      <c r="AT162" s="749">
        <f t="shared" si="68"/>
        <v>0</v>
      </c>
      <c r="AU162" s="749">
        <f t="shared" si="69"/>
        <v>0</v>
      </c>
      <c r="AV162" s="749">
        <f t="shared" si="70"/>
        <v>0</v>
      </c>
      <c r="AW162" s="749">
        <f t="shared" si="71"/>
        <v>0</v>
      </c>
      <c r="AX162" s="749">
        <f t="shared" si="72"/>
        <v>0</v>
      </c>
      <c r="AY162" s="749">
        <f t="shared" si="73"/>
        <v>0</v>
      </c>
      <c r="AZ162" s="749">
        <f t="shared" si="74"/>
        <v>0</v>
      </c>
      <c r="BA162" s="749">
        <f t="shared" si="75"/>
        <v>0</v>
      </c>
      <c r="BB162" s="749">
        <f t="shared" si="76"/>
        <v>0</v>
      </c>
      <c r="BC162" s="749">
        <f t="shared" si="77"/>
        <v>0</v>
      </c>
      <c r="BD162" s="749">
        <f t="shared" si="78"/>
        <v>0</v>
      </c>
      <c r="BE162" s="749">
        <f t="shared" si="79"/>
        <v>0</v>
      </c>
      <c r="BF162" s="159">
        <f t="shared" ref="BF162:BF188" si="80">SUM(AM162:BE162)</f>
        <v>0</v>
      </c>
    </row>
    <row r="163" spans="1:58">
      <c r="A163" s="791" t="s">
        <v>301</v>
      </c>
      <c r="B163" s="268" t="str">
        <f t="shared" si="55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1"/>
        <v>0</v>
      </c>
      <c r="AN163" s="749">
        <f t="shared" si="62"/>
        <v>0</v>
      </c>
      <c r="AO163" s="749">
        <f t="shared" si="63"/>
        <v>0</v>
      </c>
      <c r="AP163" s="749">
        <f t="shared" si="64"/>
        <v>0</v>
      </c>
      <c r="AQ163" s="749">
        <f t="shared" si="65"/>
        <v>0</v>
      </c>
      <c r="AR163" s="749">
        <f t="shared" si="66"/>
        <v>0</v>
      </c>
      <c r="AS163" s="749">
        <f t="shared" si="67"/>
        <v>0</v>
      </c>
      <c r="AT163" s="749">
        <f t="shared" si="68"/>
        <v>0</v>
      </c>
      <c r="AU163" s="749">
        <f t="shared" si="69"/>
        <v>0</v>
      </c>
      <c r="AV163" s="749">
        <f t="shared" si="70"/>
        <v>0</v>
      </c>
      <c r="AW163" s="749">
        <f t="shared" si="71"/>
        <v>0</v>
      </c>
      <c r="AX163" s="749">
        <f t="shared" si="72"/>
        <v>0</v>
      </c>
      <c r="AY163" s="749">
        <f t="shared" si="73"/>
        <v>0</v>
      </c>
      <c r="AZ163" s="749">
        <f t="shared" si="74"/>
        <v>0</v>
      </c>
      <c r="BA163" s="749">
        <f t="shared" si="75"/>
        <v>0</v>
      </c>
      <c r="BB163" s="749">
        <f t="shared" si="76"/>
        <v>0</v>
      </c>
      <c r="BC163" s="749">
        <f t="shared" si="77"/>
        <v>0</v>
      </c>
      <c r="BD163" s="749">
        <f t="shared" si="78"/>
        <v>0</v>
      </c>
      <c r="BE163" s="749">
        <f t="shared" si="79"/>
        <v>0</v>
      </c>
      <c r="BF163" s="159">
        <f t="shared" si="80"/>
        <v>0</v>
      </c>
    </row>
    <row r="164" spans="1:58">
      <c r="A164" s="791" t="s">
        <v>302</v>
      </c>
      <c r="B164" s="268" t="str">
        <f t="shared" si="55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1"/>
        <v>0</v>
      </c>
      <c r="AN164" s="749">
        <f t="shared" si="62"/>
        <v>0</v>
      </c>
      <c r="AO164" s="749">
        <f t="shared" si="63"/>
        <v>0</v>
      </c>
      <c r="AP164" s="749">
        <f t="shared" si="64"/>
        <v>0</v>
      </c>
      <c r="AQ164" s="749">
        <f t="shared" si="65"/>
        <v>0</v>
      </c>
      <c r="AR164" s="749">
        <f t="shared" si="66"/>
        <v>0</v>
      </c>
      <c r="AS164" s="749">
        <f t="shared" si="67"/>
        <v>0</v>
      </c>
      <c r="AT164" s="749">
        <f t="shared" si="68"/>
        <v>0</v>
      </c>
      <c r="AU164" s="749">
        <f t="shared" si="69"/>
        <v>0</v>
      </c>
      <c r="AV164" s="749">
        <f t="shared" si="70"/>
        <v>0</v>
      </c>
      <c r="AW164" s="749">
        <f t="shared" si="71"/>
        <v>0</v>
      </c>
      <c r="AX164" s="749">
        <f t="shared" si="72"/>
        <v>0</v>
      </c>
      <c r="AY164" s="749">
        <f t="shared" si="73"/>
        <v>0</v>
      </c>
      <c r="AZ164" s="749">
        <f t="shared" si="74"/>
        <v>0</v>
      </c>
      <c r="BA164" s="749">
        <f t="shared" si="75"/>
        <v>0</v>
      </c>
      <c r="BB164" s="749">
        <f t="shared" si="76"/>
        <v>0</v>
      </c>
      <c r="BC164" s="749">
        <f t="shared" si="77"/>
        <v>0</v>
      </c>
      <c r="BD164" s="749">
        <f t="shared" si="78"/>
        <v>0</v>
      </c>
      <c r="BE164" s="749">
        <f t="shared" si="79"/>
        <v>0</v>
      </c>
      <c r="BF164" s="159">
        <f t="shared" si="80"/>
        <v>0</v>
      </c>
    </row>
    <row r="165" spans="1:58">
      <c r="A165" s="791" t="s">
        <v>303</v>
      </c>
      <c r="B165" s="268" t="str">
        <f t="shared" si="55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1"/>
        <v>0</v>
      </c>
      <c r="AN165" s="749">
        <f t="shared" si="62"/>
        <v>0</v>
      </c>
      <c r="AO165" s="749">
        <f t="shared" si="63"/>
        <v>0</v>
      </c>
      <c r="AP165" s="749">
        <f t="shared" si="64"/>
        <v>0</v>
      </c>
      <c r="AQ165" s="749">
        <f t="shared" si="65"/>
        <v>0</v>
      </c>
      <c r="AR165" s="749">
        <f t="shared" si="66"/>
        <v>0</v>
      </c>
      <c r="AS165" s="749">
        <f t="shared" si="67"/>
        <v>0</v>
      </c>
      <c r="AT165" s="749">
        <f t="shared" si="68"/>
        <v>0</v>
      </c>
      <c r="AU165" s="749">
        <f t="shared" si="69"/>
        <v>0</v>
      </c>
      <c r="AV165" s="749">
        <f t="shared" si="70"/>
        <v>0</v>
      </c>
      <c r="AW165" s="749">
        <f t="shared" si="71"/>
        <v>0</v>
      </c>
      <c r="AX165" s="749">
        <f t="shared" si="72"/>
        <v>0</v>
      </c>
      <c r="AY165" s="749">
        <f t="shared" si="73"/>
        <v>0</v>
      </c>
      <c r="AZ165" s="749">
        <f t="shared" si="74"/>
        <v>0</v>
      </c>
      <c r="BA165" s="749">
        <f t="shared" si="75"/>
        <v>0</v>
      </c>
      <c r="BB165" s="749">
        <f t="shared" si="76"/>
        <v>0</v>
      </c>
      <c r="BC165" s="749">
        <f t="shared" si="77"/>
        <v>0</v>
      </c>
      <c r="BD165" s="749">
        <f t="shared" si="78"/>
        <v>0</v>
      </c>
      <c r="BE165" s="749">
        <f t="shared" si="79"/>
        <v>0</v>
      </c>
      <c r="BF165" s="159">
        <f t="shared" si="80"/>
        <v>0</v>
      </c>
    </row>
    <row r="166" spans="1:58">
      <c r="A166" s="791" t="s">
        <v>358</v>
      </c>
      <c r="B166" s="268" t="str">
        <f t="shared" si="55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1"/>
        <v>0</v>
      </c>
      <c r="AN166" s="749">
        <f t="shared" si="62"/>
        <v>0</v>
      </c>
      <c r="AO166" s="749">
        <f t="shared" si="63"/>
        <v>0</v>
      </c>
      <c r="AP166" s="749">
        <f t="shared" si="64"/>
        <v>0</v>
      </c>
      <c r="AQ166" s="749">
        <f t="shared" si="65"/>
        <v>0</v>
      </c>
      <c r="AR166" s="749">
        <f t="shared" si="66"/>
        <v>0</v>
      </c>
      <c r="AS166" s="749">
        <f t="shared" si="67"/>
        <v>0</v>
      </c>
      <c r="AT166" s="749">
        <f t="shared" si="68"/>
        <v>0</v>
      </c>
      <c r="AU166" s="749">
        <f t="shared" si="69"/>
        <v>0</v>
      </c>
      <c r="AV166" s="749">
        <f t="shared" si="70"/>
        <v>0</v>
      </c>
      <c r="AW166" s="749">
        <f t="shared" si="71"/>
        <v>0</v>
      </c>
      <c r="AX166" s="749">
        <f t="shared" si="72"/>
        <v>0</v>
      </c>
      <c r="AY166" s="749">
        <f t="shared" si="73"/>
        <v>0</v>
      </c>
      <c r="AZ166" s="749">
        <f t="shared" si="74"/>
        <v>0</v>
      </c>
      <c r="BA166" s="749">
        <f t="shared" si="75"/>
        <v>0</v>
      </c>
      <c r="BB166" s="749">
        <f t="shared" si="76"/>
        <v>0</v>
      </c>
      <c r="BC166" s="749">
        <f t="shared" si="77"/>
        <v>0</v>
      </c>
      <c r="BD166" s="749">
        <f t="shared" si="78"/>
        <v>0</v>
      </c>
      <c r="BE166" s="749">
        <f t="shared" si="79"/>
        <v>0</v>
      </c>
      <c r="BF166" s="159">
        <f t="shared" si="80"/>
        <v>0</v>
      </c>
    </row>
    <row r="167" spans="1:58">
      <c r="A167" s="791" t="s">
        <v>322</v>
      </c>
      <c r="B167" s="268" t="str">
        <f t="shared" si="55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1"/>
        <v>0</v>
      </c>
      <c r="AN167" s="749">
        <f t="shared" si="62"/>
        <v>0</v>
      </c>
      <c r="AO167" s="749">
        <f t="shared" si="63"/>
        <v>0</v>
      </c>
      <c r="AP167" s="749">
        <f t="shared" si="64"/>
        <v>0</v>
      </c>
      <c r="AQ167" s="749">
        <f t="shared" si="65"/>
        <v>0</v>
      </c>
      <c r="AR167" s="749">
        <f t="shared" si="66"/>
        <v>0</v>
      </c>
      <c r="AS167" s="749">
        <f t="shared" si="67"/>
        <v>0</v>
      </c>
      <c r="AT167" s="749">
        <f t="shared" si="68"/>
        <v>0</v>
      </c>
      <c r="AU167" s="749">
        <f t="shared" si="69"/>
        <v>0</v>
      </c>
      <c r="AV167" s="749">
        <f t="shared" si="70"/>
        <v>0</v>
      </c>
      <c r="AW167" s="749">
        <f t="shared" si="71"/>
        <v>0</v>
      </c>
      <c r="AX167" s="749">
        <f t="shared" si="72"/>
        <v>0</v>
      </c>
      <c r="AY167" s="749">
        <f t="shared" si="73"/>
        <v>0</v>
      </c>
      <c r="AZ167" s="749">
        <f t="shared" si="74"/>
        <v>0</v>
      </c>
      <c r="BA167" s="749">
        <f t="shared" si="75"/>
        <v>0</v>
      </c>
      <c r="BB167" s="749">
        <f t="shared" si="76"/>
        <v>0</v>
      </c>
      <c r="BC167" s="749">
        <f t="shared" si="77"/>
        <v>0</v>
      </c>
      <c r="BD167" s="749">
        <f t="shared" si="78"/>
        <v>0</v>
      </c>
      <c r="BE167" s="749">
        <f t="shared" si="79"/>
        <v>0</v>
      </c>
      <c r="BF167" s="159">
        <f t="shared" si="80"/>
        <v>0</v>
      </c>
    </row>
    <row r="168" spans="1:58">
      <c r="A168" s="791" t="s">
        <v>1023</v>
      </c>
      <c r="B168" s="268" t="str">
        <f t="shared" si="55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2"/>
        <v>0</v>
      </c>
      <c r="AO168" s="749">
        <f t="shared" si="63"/>
        <v>0</v>
      </c>
      <c r="AP168" s="749">
        <f t="shared" si="64"/>
        <v>0</v>
      </c>
      <c r="AQ168" s="749">
        <f t="shared" si="65"/>
        <v>0</v>
      </c>
      <c r="AR168" s="749">
        <f t="shared" si="66"/>
        <v>0</v>
      </c>
      <c r="AS168" s="749">
        <f t="shared" si="67"/>
        <v>0</v>
      </c>
      <c r="AT168" s="749">
        <f t="shared" si="68"/>
        <v>0</v>
      </c>
      <c r="AU168" s="749">
        <f t="shared" si="69"/>
        <v>0</v>
      </c>
      <c r="AV168" s="749">
        <f t="shared" si="70"/>
        <v>0</v>
      </c>
      <c r="AW168" s="749">
        <f t="shared" si="71"/>
        <v>0</v>
      </c>
      <c r="AX168" s="749">
        <f t="shared" si="72"/>
        <v>0</v>
      </c>
      <c r="AY168" s="749">
        <f t="shared" si="73"/>
        <v>0</v>
      </c>
      <c r="AZ168" s="749">
        <f t="shared" si="74"/>
        <v>0</v>
      </c>
      <c r="BA168" s="749">
        <f t="shared" si="75"/>
        <v>0</v>
      </c>
      <c r="BB168" s="749">
        <f t="shared" si="76"/>
        <v>0</v>
      </c>
      <c r="BC168" s="749">
        <f t="shared" si="77"/>
        <v>0</v>
      </c>
      <c r="BD168" s="749">
        <f t="shared" si="78"/>
        <v>0</v>
      </c>
      <c r="BE168" s="749">
        <f t="shared" si="79"/>
        <v>0</v>
      </c>
      <c r="BF168" s="159">
        <f t="shared" si="80"/>
        <v>0</v>
      </c>
    </row>
    <row r="169" spans="1:58">
      <c r="A169" s="791" t="s">
        <v>1024</v>
      </c>
      <c r="B169" s="268" t="str">
        <f t="shared" si="55"/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2"/>
        <v>0</v>
      </c>
      <c r="AO169" s="749">
        <f t="shared" si="63"/>
        <v>0</v>
      </c>
      <c r="AP169" s="749">
        <f t="shared" si="64"/>
        <v>0</v>
      </c>
      <c r="AQ169" s="749">
        <f t="shared" si="65"/>
        <v>0</v>
      </c>
      <c r="AR169" s="749">
        <f t="shared" si="66"/>
        <v>0</v>
      </c>
      <c r="AS169" s="749">
        <f t="shared" si="67"/>
        <v>0</v>
      </c>
      <c r="AT169" s="749">
        <f t="shared" si="68"/>
        <v>0</v>
      </c>
      <c r="AU169" s="749">
        <f t="shared" si="69"/>
        <v>0</v>
      </c>
      <c r="AV169" s="749">
        <f t="shared" si="70"/>
        <v>0</v>
      </c>
      <c r="AW169" s="749">
        <f t="shared" si="71"/>
        <v>0</v>
      </c>
      <c r="AX169" s="749">
        <f t="shared" si="72"/>
        <v>0</v>
      </c>
      <c r="AY169" s="749">
        <f t="shared" si="73"/>
        <v>0</v>
      </c>
      <c r="AZ169" s="749">
        <f t="shared" si="74"/>
        <v>0</v>
      </c>
      <c r="BA169" s="749">
        <f t="shared" si="75"/>
        <v>0</v>
      </c>
      <c r="BB169" s="749">
        <f t="shared" si="76"/>
        <v>0</v>
      </c>
      <c r="BC169" s="749">
        <f t="shared" si="77"/>
        <v>0</v>
      </c>
      <c r="BD169" s="749">
        <f t="shared" si="78"/>
        <v>0</v>
      </c>
      <c r="BE169" s="749">
        <f t="shared" si="79"/>
        <v>0</v>
      </c>
      <c r="BF169" s="159">
        <f t="shared" si="80"/>
        <v>0</v>
      </c>
    </row>
    <row r="170" spans="1:58">
      <c r="A170" s="407" t="s">
        <v>224</v>
      </c>
      <c r="B170" s="268" t="str">
        <f t="shared" ref="B170:B233" si="81">IFERROR(VLOOKUP(A170,$AG$8:$AJ$182,4,0),"")</f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2"/>
        <v>0</v>
      </c>
      <c r="AO170" s="749">
        <f t="shared" si="63"/>
        <v>0</v>
      </c>
      <c r="AP170" s="749">
        <f t="shared" si="64"/>
        <v>0</v>
      </c>
      <c r="AQ170" s="749">
        <f t="shared" si="65"/>
        <v>0</v>
      </c>
      <c r="AR170" s="749">
        <f t="shared" si="66"/>
        <v>0</v>
      </c>
      <c r="AS170" s="749">
        <f t="shared" si="67"/>
        <v>0</v>
      </c>
      <c r="AT170" s="749">
        <f t="shared" si="68"/>
        <v>0</v>
      </c>
      <c r="AU170" s="749">
        <f t="shared" si="69"/>
        <v>0</v>
      </c>
      <c r="AV170" s="749">
        <f t="shared" si="70"/>
        <v>0</v>
      </c>
      <c r="AW170" s="749">
        <f t="shared" si="71"/>
        <v>0</v>
      </c>
      <c r="AX170" s="749">
        <f t="shared" si="72"/>
        <v>0</v>
      </c>
      <c r="AY170" s="749">
        <f t="shared" si="73"/>
        <v>0</v>
      </c>
      <c r="AZ170" s="749">
        <f t="shared" si="74"/>
        <v>0</v>
      </c>
      <c r="BA170" s="749">
        <f t="shared" si="75"/>
        <v>0</v>
      </c>
      <c r="BB170" s="749">
        <f t="shared" si="76"/>
        <v>0</v>
      </c>
      <c r="BC170" s="749">
        <f t="shared" si="77"/>
        <v>0</v>
      </c>
      <c r="BD170" s="749">
        <f t="shared" si="78"/>
        <v>0</v>
      </c>
      <c r="BE170" s="749">
        <f t="shared" si="79"/>
        <v>0</v>
      </c>
      <c r="BF170" s="159">
        <f t="shared" si="80"/>
        <v>0</v>
      </c>
    </row>
    <row r="171" spans="1:58">
      <c r="A171" s="407" t="s">
        <v>225</v>
      </c>
      <c r="B171" s="268" t="str">
        <f t="shared" si="81"/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1"/>
        <v>0</v>
      </c>
      <c r="AN171" s="749">
        <f t="shared" si="62"/>
        <v>0</v>
      </c>
      <c r="AO171" s="749">
        <f t="shared" si="63"/>
        <v>0</v>
      </c>
      <c r="AP171" s="749">
        <f t="shared" si="64"/>
        <v>0</v>
      </c>
      <c r="AQ171" s="749">
        <f t="shared" si="65"/>
        <v>0</v>
      </c>
      <c r="AR171" s="749">
        <f t="shared" si="66"/>
        <v>0</v>
      </c>
      <c r="AS171" s="749">
        <f t="shared" si="67"/>
        <v>0</v>
      </c>
      <c r="AT171" s="749">
        <f t="shared" si="68"/>
        <v>0</v>
      </c>
      <c r="AU171" s="749">
        <f t="shared" si="69"/>
        <v>0</v>
      </c>
      <c r="AV171" s="749">
        <f t="shared" si="70"/>
        <v>0</v>
      </c>
      <c r="AW171" s="749">
        <f t="shared" si="71"/>
        <v>0</v>
      </c>
      <c r="AX171" s="749">
        <f t="shared" si="72"/>
        <v>0</v>
      </c>
      <c r="AY171" s="749">
        <f t="shared" si="73"/>
        <v>0</v>
      </c>
      <c r="AZ171" s="749">
        <f t="shared" si="74"/>
        <v>0</v>
      </c>
      <c r="BA171" s="749">
        <f t="shared" si="75"/>
        <v>0</v>
      </c>
      <c r="BB171" s="749">
        <f t="shared" si="76"/>
        <v>0</v>
      </c>
      <c r="BC171" s="749">
        <f t="shared" si="77"/>
        <v>0</v>
      </c>
      <c r="BD171" s="749">
        <f t="shared" si="78"/>
        <v>0</v>
      </c>
      <c r="BE171" s="749">
        <f t="shared" si="79"/>
        <v>0</v>
      </c>
      <c r="BF171" s="159">
        <f t="shared" si="80"/>
        <v>0</v>
      </c>
    </row>
    <row r="172" spans="1:58">
      <c r="A172" s="407" t="s">
        <v>226</v>
      </c>
      <c r="B172" s="268" t="str">
        <f t="shared" si="81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1"/>
        <v>0</v>
      </c>
      <c r="AN172" s="749">
        <f t="shared" si="62"/>
        <v>0</v>
      </c>
      <c r="AO172" s="749">
        <f t="shared" si="63"/>
        <v>0</v>
      </c>
      <c r="AP172" s="749">
        <f t="shared" si="64"/>
        <v>0</v>
      </c>
      <c r="AQ172" s="749">
        <f t="shared" si="65"/>
        <v>0</v>
      </c>
      <c r="AR172" s="749">
        <f t="shared" si="66"/>
        <v>0</v>
      </c>
      <c r="AS172" s="749">
        <f t="shared" si="67"/>
        <v>0</v>
      </c>
      <c r="AT172" s="749">
        <f t="shared" si="68"/>
        <v>0</v>
      </c>
      <c r="AU172" s="749">
        <f t="shared" si="69"/>
        <v>0</v>
      </c>
      <c r="AV172" s="749">
        <f t="shared" si="70"/>
        <v>0</v>
      </c>
      <c r="AW172" s="749">
        <f t="shared" si="71"/>
        <v>0</v>
      </c>
      <c r="AX172" s="749">
        <f t="shared" si="72"/>
        <v>0</v>
      </c>
      <c r="AY172" s="749">
        <f t="shared" si="73"/>
        <v>0</v>
      </c>
      <c r="AZ172" s="749">
        <f t="shared" si="74"/>
        <v>0</v>
      </c>
      <c r="BA172" s="749">
        <f t="shared" si="75"/>
        <v>0</v>
      </c>
      <c r="BB172" s="749">
        <f t="shared" si="76"/>
        <v>0</v>
      </c>
      <c r="BC172" s="749">
        <f t="shared" si="77"/>
        <v>0</v>
      </c>
      <c r="BD172" s="749">
        <f t="shared" si="78"/>
        <v>0</v>
      </c>
      <c r="BE172" s="749">
        <f t="shared" si="79"/>
        <v>0</v>
      </c>
      <c r="BF172" s="159">
        <f t="shared" si="80"/>
        <v>0</v>
      </c>
    </row>
    <row r="173" spans="1:58">
      <c r="A173" s="407" t="s">
        <v>227</v>
      </c>
      <c r="B173" s="268" t="str">
        <f t="shared" si="81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2"/>
        <v>0</v>
      </c>
      <c r="AO173" s="749">
        <f t="shared" si="63"/>
        <v>0</v>
      </c>
      <c r="AP173" s="749">
        <f t="shared" si="64"/>
        <v>0</v>
      </c>
      <c r="AQ173" s="749">
        <f t="shared" si="65"/>
        <v>0</v>
      </c>
      <c r="AR173" s="749">
        <f t="shared" si="66"/>
        <v>0</v>
      </c>
      <c r="AS173" s="749">
        <f t="shared" si="67"/>
        <v>0</v>
      </c>
      <c r="AT173" s="749">
        <f t="shared" si="68"/>
        <v>0</v>
      </c>
      <c r="AU173" s="749">
        <f t="shared" si="69"/>
        <v>0</v>
      </c>
      <c r="AV173" s="749">
        <f t="shared" si="70"/>
        <v>0</v>
      </c>
      <c r="AW173" s="749">
        <f t="shared" si="71"/>
        <v>0</v>
      </c>
      <c r="AX173" s="749">
        <f t="shared" si="72"/>
        <v>0</v>
      </c>
      <c r="AY173" s="749">
        <f t="shared" si="73"/>
        <v>0</v>
      </c>
      <c r="AZ173" s="749">
        <f t="shared" si="74"/>
        <v>0</v>
      </c>
      <c r="BA173" s="749">
        <f t="shared" si="75"/>
        <v>0</v>
      </c>
      <c r="BB173" s="749">
        <f t="shared" si="76"/>
        <v>0</v>
      </c>
      <c r="BC173" s="749">
        <f t="shared" si="77"/>
        <v>0</v>
      </c>
      <c r="BD173" s="749">
        <f t="shared" si="78"/>
        <v>0</v>
      </c>
      <c r="BE173" s="749">
        <f t="shared" si="79"/>
        <v>0</v>
      </c>
      <c r="BF173" s="159">
        <f t="shared" si="80"/>
        <v>0</v>
      </c>
    </row>
    <row r="174" spans="1:58">
      <c r="A174" s="407" t="s">
        <v>228</v>
      </c>
      <c r="B174" s="268" t="str">
        <f t="shared" si="81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2">SUMIF($D$7:$D$84,AL174,$J$7:$J$84)</f>
        <v>0</v>
      </c>
      <c r="AN174" s="749">
        <f t="shared" si="62"/>
        <v>0</v>
      </c>
      <c r="AO174" s="749">
        <f t="shared" si="63"/>
        <v>0</v>
      </c>
      <c r="AP174" s="749">
        <f t="shared" si="64"/>
        <v>0</v>
      </c>
      <c r="AQ174" s="749">
        <f t="shared" si="65"/>
        <v>0</v>
      </c>
      <c r="AR174" s="749">
        <f t="shared" si="66"/>
        <v>0</v>
      </c>
      <c r="AS174" s="749">
        <f t="shared" si="67"/>
        <v>0</v>
      </c>
      <c r="AT174" s="749">
        <f t="shared" si="68"/>
        <v>0</v>
      </c>
      <c r="AU174" s="749">
        <f t="shared" si="69"/>
        <v>0</v>
      </c>
      <c r="AV174" s="749">
        <f t="shared" si="70"/>
        <v>0</v>
      </c>
      <c r="AW174" s="749">
        <f t="shared" si="71"/>
        <v>0</v>
      </c>
      <c r="AX174" s="749">
        <f t="shared" si="72"/>
        <v>0</v>
      </c>
      <c r="AY174" s="749">
        <f t="shared" si="73"/>
        <v>0</v>
      </c>
      <c r="AZ174" s="749">
        <f t="shared" si="74"/>
        <v>0</v>
      </c>
      <c r="BA174" s="749">
        <f t="shared" si="75"/>
        <v>0</v>
      </c>
      <c r="BB174" s="749">
        <f t="shared" si="76"/>
        <v>0</v>
      </c>
      <c r="BC174" s="749">
        <f t="shared" si="77"/>
        <v>0</v>
      </c>
      <c r="BD174" s="749">
        <f t="shared" si="78"/>
        <v>0</v>
      </c>
      <c r="BE174" s="749">
        <f t="shared" si="79"/>
        <v>0</v>
      </c>
      <c r="BF174" s="159">
        <f t="shared" si="80"/>
        <v>0</v>
      </c>
    </row>
    <row r="175" spans="1:58">
      <c r="A175" s="407" t="s">
        <v>229</v>
      </c>
      <c r="B175" s="268" t="str">
        <f t="shared" si="81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2"/>
        <v>0</v>
      </c>
      <c r="AN175" s="749">
        <f t="shared" si="62"/>
        <v>0</v>
      </c>
      <c r="AO175" s="749">
        <f t="shared" si="63"/>
        <v>0</v>
      </c>
      <c r="AP175" s="749">
        <f t="shared" si="64"/>
        <v>0</v>
      </c>
      <c r="AQ175" s="749">
        <f t="shared" si="65"/>
        <v>0</v>
      </c>
      <c r="AR175" s="749">
        <f t="shared" si="66"/>
        <v>0</v>
      </c>
      <c r="AS175" s="749">
        <f t="shared" si="67"/>
        <v>0</v>
      </c>
      <c r="AT175" s="749">
        <f t="shared" si="68"/>
        <v>0</v>
      </c>
      <c r="AU175" s="749">
        <f t="shared" si="69"/>
        <v>0</v>
      </c>
      <c r="AV175" s="749">
        <f t="shared" si="70"/>
        <v>0</v>
      </c>
      <c r="AW175" s="749">
        <f t="shared" si="71"/>
        <v>0</v>
      </c>
      <c r="AX175" s="749">
        <f t="shared" si="72"/>
        <v>0</v>
      </c>
      <c r="AY175" s="749">
        <f t="shared" si="73"/>
        <v>0</v>
      </c>
      <c r="AZ175" s="749">
        <f t="shared" si="74"/>
        <v>0</v>
      </c>
      <c r="BA175" s="749">
        <f t="shared" si="75"/>
        <v>0</v>
      </c>
      <c r="BB175" s="749">
        <f t="shared" si="76"/>
        <v>0</v>
      </c>
      <c r="BC175" s="749">
        <f t="shared" si="77"/>
        <v>0</v>
      </c>
      <c r="BD175" s="749">
        <f t="shared" si="78"/>
        <v>0</v>
      </c>
      <c r="BE175" s="749">
        <f t="shared" si="79"/>
        <v>0</v>
      </c>
      <c r="BF175" s="159">
        <f t="shared" si="80"/>
        <v>0</v>
      </c>
    </row>
    <row r="176" spans="1:58">
      <c r="A176" s="407" t="s">
        <v>230</v>
      </c>
      <c r="B176" s="268" t="str">
        <f t="shared" si="81"/>
        <v>0</v>
      </c>
      <c r="AG176" s="407" t="s">
        <v>595</v>
      </c>
      <c r="AH176" s="87">
        <f t="shared" si="57"/>
        <v>0</v>
      </c>
      <c r="AI176" s="87">
        <f t="shared" si="58"/>
        <v>0</v>
      </c>
      <c r="AJ176" s="331" t="str">
        <f t="shared" si="59"/>
        <v>0</v>
      </c>
      <c r="AL176" s="407" t="s">
        <v>586</v>
      </c>
      <c r="AM176" s="749">
        <f t="shared" si="82"/>
        <v>0</v>
      </c>
      <c r="AN176" s="749">
        <f t="shared" si="62"/>
        <v>0</v>
      </c>
      <c r="AO176" s="749">
        <f t="shared" si="63"/>
        <v>0</v>
      </c>
      <c r="AP176" s="749">
        <f t="shared" si="64"/>
        <v>0</v>
      </c>
      <c r="AQ176" s="749">
        <f t="shared" si="65"/>
        <v>0</v>
      </c>
      <c r="AR176" s="749">
        <f t="shared" si="66"/>
        <v>0</v>
      </c>
      <c r="AS176" s="749">
        <f t="shared" si="67"/>
        <v>0</v>
      </c>
      <c r="AT176" s="749">
        <f t="shared" si="68"/>
        <v>0</v>
      </c>
      <c r="AU176" s="749">
        <f t="shared" si="69"/>
        <v>0</v>
      </c>
      <c r="AV176" s="749">
        <f t="shared" si="70"/>
        <v>0</v>
      </c>
      <c r="AW176" s="749">
        <f t="shared" si="71"/>
        <v>0</v>
      </c>
      <c r="AX176" s="749">
        <f t="shared" si="72"/>
        <v>0</v>
      </c>
      <c r="AY176" s="749">
        <f t="shared" si="73"/>
        <v>0</v>
      </c>
      <c r="AZ176" s="749">
        <f t="shared" si="74"/>
        <v>0</v>
      </c>
      <c r="BA176" s="749">
        <f t="shared" si="75"/>
        <v>0</v>
      </c>
      <c r="BB176" s="749">
        <f t="shared" si="76"/>
        <v>0</v>
      </c>
      <c r="BC176" s="749">
        <f t="shared" si="77"/>
        <v>0</v>
      </c>
      <c r="BD176" s="749">
        <f t="shared" si="78"/>
        <v>0</v>
      </c>
      <c r="BE176" s="749">
        <f t="shared" si="79"/>
        <v>0</v>
      </c>
      <c r="BF176" s="159">
        <f t="shared" si="80"/>
        <v>0</v>
      </c>
    </row>
    <row r="177" spans="1:58">
      <c r="A177" s="407" t="s">
        <v>231</v>
      </c>
      <c r="B177" s="268" t="str">
        <f t="shared" si="81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2"/>
        <v>0</v>
      </c>
      <c r="AN177" s="749">
        <f t="shared" si="62"/>
        <v>0</v>
      </c>
      <c r="AO177" s="749">
        <f t="shared" si="63"/>
        <v>0</v>
      </c>
      <c r="AP177" s="749">
        <f t="shared" si="64"/>
        <v>0</v>
      </c>
      <c r="AQ177" s="749">
        <f t="shared" si="65"/>
        <v>0</v>
      </c>
      <c r="AR177" s="749">
        <f t="shared" si="66"/>
        <v>0</v>
      </c>
      <c r="AS177" s="749">
        <f t="shared" si="67"/>
        <v>0</v>
      </c>
      <c r="AT177" s="749">
        <f t="shared" si="68"/>
        <v>0</v>
      </c>
      <c r="AU177" s="749">
        <f t="shared" si="69"/>
        <v>0</v>
      </c>
      <c r="AV177" s="749">
        <f t="shared" si="70"/>
        <v>0</v>
      </c>
      <c r="AW177" s="749">
        <f t="shared" si="71"/>
        <v>0</v>
      </c>
      <c r="AX177" s="749">
        <f t="shared" si="72"/>
        <v>0</v>
      </c>
      <c r="AY177" s="749">
        <f t="shared" si="73"/>
        <v>0</v>
      </c>
      <c r="AZ177" s="749">
        <f t="shared" si="74"/>
        <v>0</v>
      </c>
      <c r="BA177" s="749">
        <f t="shared" si="75"/>
        <v>0</v>
      </c>
      <c r="BB177" s="749">
        <f t="shared" si="76"/>
        <v>0</v>
      </c>
      <c r="BC177" s="749">
        <f t="shared" si="77"/>
        <v>0</v>
      </c>
      <c r="BD177" s="749">
        <f t="shared" si="78"/>
        <v>0</v>
      </c>
      <c r="BE177" s="749">
        <f t="shared" si="79"/>
        <v>0</v>
      </c>
      <c r="BF177" s="159">
        <f t="shared" si="80"/>
        <v>0</v>
      </c>
    </row>
    <row r="178" spans="1:58">
      <c r="A178" s="407" t="s">
        <v>232</v>
      </c>
      <c r="B178" s="268" t="str">
        <f t="shared" si="81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2"/>
        <v>0</v>
      </c>
      <c r="AN178" s="749">
        <f t="shared" si="62"/>
        <v>0</v>
      </c>
      <c r="AO178" s="749">
        <f t="shared" si="63"/>
        <v>0</v>
      </c>
      <c r="AP178" s="749">
        <f t="shared" si="64"/>
        <v>0</v>
      </c>
      <c r="AQ178" s="749">
        <f t="shared" si="65"/>
        <v>0</v>
      </c>
      <c r="AR178" s="749">
        <f t="shared" si="66"/>
        <v>0</v>
      </c>
      <c r="AS178" s="749">
        <f t="shared" si="67"/>
        <v>0</v>
      </c>
      <c r="AT178" s="749">
        <f t="shared" si="68"/>
        <v>0</v>
      </c>
      <c r="AU178" s="749">
        <f t="shared" si="69"/>
        <v>0</v>
      </c>
      <c r="AV178" s="749">
        <f t="shared" si="70"/>
        <v>0</v>
      </c>
      <c r="AW178" s="749">
        <f t="shared" si="71"/>
        <v>0</v>
      </c>
      <c r="AX178" s="749">
        <f t="shared" si="72"/>
        <v>0</v>
      </c>
      <c r="AY178" s="749">
        <f t="shared" si="73"/>
        <v>0</v>
      </c>
      <c r="AZ178" s="749">
        <f t="shared" si="74"/>
        <v>0</v>
      </c>
      <c r="BA178" s="749">
        <f t="shared" si="75"/>
        <v>0</v>
      </c>
      <c r="BB178" s="749">
        <f t="shared" si="76"/>
        <v>0</v>
      </c>
      <c r="BC178" s="749">
        <f t="shared" si="77"/>
        <v>0</v>
      </c>
      <c r="BD178" s="749">
        <f t="shared" si="78"/>
        <v>0</v>
      </c>
      <c r="BE178" s="749">
        <f t="shared" si="79"/>
        <v>0</v>
      </c>
      <c r="BF178" s="159">
        <f t="shared" si="80"/>
        <v>0</v>
      </c>
    </row>
    <row r="179" spans="1:58">
      <c r="A179" s="407" t="s">
        <v>233</v>
      </c>
      <c r="B179" s="268" t="str">
        <f t="shared" si="81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2"/>
        <v>0</v>
      </c>
      <c r="AN179" s="749">
        <f t="shared" si="62"/>
        <v>0</v>
      </c>
      <c r="AO179" s="749">
        <f t="shared" si="63"/>
        <v>0</v>
      </c>
      <c r="AP179" s="749">
        <f t="shared" si="64"/>
        <v>0</v>
      </c>
      <c r="AQ179" s="749">
        <f t="shared" si="65"/>
        <v>0</v>
      </c>
      <c r="AR179" s="749">
        <f t="shared" si="66"/>
        <v>0</v>
      </c>
      <c r="AS179" s="749">
        <f t="shared" si="67"/>
        <v>0</v>
      </c>
      <c r="AT179" s="749">
        <f t="shared" si="68"/>
        <v>0</v>
      </c>
      <c r="AU179" s="749">
        <f t="shared" si="69"/>
        <v>0</v>
      </c>
      <c r="AV179" s="749">
        <f t="shared" si="70"/>
        <v>0</v>
      </c>
      <c r="AW179" s="749">
        <f t="shared" si="71"/>
        <v>0</v>
      </c>
      <c r="AX179" s="749">
        <f t="shared" si="72"/>
        <v>0</v>
      </c>
      <c r="AY179" s="749">
        <f t="shared" si="73"/>
        <v>0</v>
      </c>
      <c r="AZ179" s="749">
        <f t="shared" si="74"/>
        <v>0</v>
      </c>
      <c r="BA179" s="749">
        <f t="shared" si="75"/>
        <v>0</v>
      </c>
      <c r="BB179" s="749">
        <f t="shared" si="76"/>
        <v>0</v>
      </c>
      <c r="BC179" s="749">
        <f t="shared" si="77"/>
        <v>0</v>
      </c>
      <c r="BD179" s="749">
        <f t="shared" si="78"/>
        <v>0</v>
      </c>
      <c r="BE179" s="749">
        <f t="shared" si="79"/>
        <v>0</v>
      </c>
      <c r="BF179" s="159">
        <f t="shared" si="80"/>
        <v>0</v>
      </c>
    </row>
    <row r="180" spans="1:58">
      <c r="A180" s="407" t="s">
        <v>234</v>
      </c>
      <c r="B180" s="268" t="str">
        <f t="shared" si="81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2"/>
        <v>0</v>
      </c>
      <c r="AN180" s="749">
        <f t="shared" si="62"/>
        <v>0</v>
      </c>
      <c r="AO180" s="749">
        <f t="shared" si="63"/>
        <v>0</v>
      </c>
      <c r="AP180" s="749">
        <f t="shared" si="64"/>
        <v>0</v>
      </c>
      <c r="AQ180" s="749">
        <f t="shared" si="65"/>
        <v>0</v>
      </c>
      <c r="AR180" s="749">
        <f t="shared" si="66"/>
        <v>0</v>
      </c>
      <c r="AS180" s="749">
        <f t="shared" si="67"/>
        <v>0</v>
      </c>
      <c r="AT180" s="749">
        <f t="shared" si="68"/>
        <v>0</v>
      </c>
      <c r="AU180" s="749">
        <f t="shared" si="69"/>
        <v>0</v>
      </c>
      <c r="AV180" s="749">
        <f t="shared" si="70"/>
        <v>0</v>
      </c>
      <c r="AW180" s="749">
        <f t="shared" si="71"/>
        <v>0</v>
      </c>
      <c r="AX180" s="749">
        <f t="shared" si="72"/>
        <v>0</v>
      </c>
      <c r="AY180" s="749">
        <f t="shared" si="73"/>
        <v>0</v>
      </c>
      <c r="AZ180" s="749">
        <f t="shared" si="74"/>
        <v>0</v>
      </c>
      <c r="BA180" s="749">
        <f t="shared" si="75"/>
        <v>0</v>
      </c>
      <c r="BB180" s="749">
        <f t="shared" si="76"/>
        <v>0</v>
      </c>
      <c r="BC180" s="749">
        <f t="shared" si="77"/>
        <v>0</v>
      </c>
      <c r="BD180" s="749">
        <f t="shared" si="78"/>
        <v>0</v>
      </c>
      <c r="BE180" s="749">
        <f t="shared" si="79"/>
        <v>0</v>
      </c>
      <c r="BF180" s="159">
        <f t="shared" si="80"/>
        <v>0</v>
      </c>
    </row>
    <row r="181" spans="1:58">
      <c r="A181" s="407" t="s">
        <v>235</v>
      </c>
      <c r="B181" s="268" t="str">
        <f t="shared" si="81"/>
        <v>0</v>
      </c>
      <c r="AG181" s="407" t="s">
        <v>857</v>
      </c>
      <c r="AH181" s="87">
        <f t="shared" ref="AH181:AH187" si="83">SUMIF($D$7:$D$84,AG181,$H$7:$H$84)</f>
        <v>0</v>
      </c>
      <c r="AI181" s="87">
        <f t="shared" ref="AI181:AI187" si="84">SUMIF($D$7:$D$84,AG181,$G$7:$G$84)</f>
        <v>0</v>
      </c>
      <c r="AJ181" s="87" t="str">
        <f t="shared" ref="AJ181:AJ188" si="85">IFERROR(AI181*100/AH181,"0")</f>
        <v>0</v>
      </c>
      <c r="AL181" s="407" t="s">
        <v>591</v>
      </c>
      <c r="AM181" s="749">
        <f t="shared" si="82"/>
        <v>0</v>
      </c>
      <c r="AN181" s="749">
        <f t="shared" si="62"/>
        <v>0</v>
      </c>
      <c r="AO181" s="749">
        <f t="shared" si="63"/>
        <v>0</v>
      </c>
      <c r="AP181" s="749">
        <f t="shared" si="64"/>
        <v>0</v>
      </c>
      <c r="AQ181" s="749">
        <f t="shared" si="65"/>
        <v>0</v>
      </c>
      <c r="AR181" s="749">
        <f t="shared" si="66"/>
        <v>0</v>
      </c>
      <c r="AS181" s="749">
        <f t="shared" si="67"/>
        <v>0</v>
      </c>
      <c r="AT181" s="749">
        <f t="shared" si="68"/>
        <v>0</v>
      </c>
      <c r="AU181" s="749">
        <f t="shared" si="69"/>
        <v>0</v>
      </c>
      <c r="AV181" s="749">
        <f t="shared" si="70"/>
        <v>0</v>
      </c>
      <c r="AW181" s="749">
        <f t="shared" si="71"/>
        <v>0</v>
      </c>
      <c r="AX181" s="749">
        <f t="shared" si="72"/>
        <v>0</v>
      </c>
      <c r="AY181" s="749">
        <f t="shared" si="73"/>
        <v>0</v>
      </c>
      <c r="AZ181" s="749">
        <f t="shared" si="74"/>
        <v>0</v>
      </c>
      <c r="BA181" s="749">
        <f t="shared" si="75"/>
        <v>0</v>
      </c>
      <c r="BB181" s="749">
        <f t="shared" si="76"/>
        <v>0</v>
      </c>
      <c r="BC181" s="749">
        <f t="shared" si="77"/>
        <v>0</v>
      </c>
      <c r="BD181" s="749">
        <f t="shared" si="78"/>
        <v>0</v>
      </c>
      <c r="BE181" s="749">
        <f t="shared" si="79"/>
        <v>0</v>
      </c>
      <c r="BF181" s="159">
        <f t="shared" si="80"/>
        <v>0</v>
      </c>
    </row>
    <row r="182" spans="1:58">
      <c r="A182" s="407" t="s">
        <v>236</v>
      </c>
      <c r="B182" s="268" t="str">
        <f t="shared" si="81"/>
        <v>0</v>
      </c>
      <c r="AG182" s="407" t="s">
        <v>273</v>
      </c>
      <c r="AH182" s="749">
        <f t="shared" si="83"/>
        <v>0</v>
      </c>
      <c r="AI182" s="749">
        <f t="shared" si="84"/>
        <v>0</v>
      </c>
      <c r="AJ182" s="382" t="str">
        <f t="shared" si="85"/>
        <v>0</v>
      </c>
      <c r="AL182" s="407" t="s">
        <v>592</v>
      </c>
      <c r="AM182" s="749">
        <f t="shared" si="82"/>
        <v>0</v>
      </c>
      <c r="AN182" s="749">
        <f t="shared" si="62"/>
        <v>0</v>
      </c>
      <c r="AO182" s="749">
        <f t="shared" si="63"/>
        <v>0</v>
      </c>
      <c r="AP182" s="749">
        <f t="shared" si="64"/>
        <v>0</v>
      </c>
      <c r="AQ182" s="749">
        <f t="shared" si="65"/>
        <v>0</v>
      </c>
      <c r="AR182" s="749">
        <f t="shared" si="66"/>
        <v>0</v>
      </c>
      <c r="AS182" s="749">
        <f t="shared" si="67"/>
        <v>0</v>
      </c>
      <c r="AT182" s="749">
        <f t="shared" si="68"/>
        <v>0</v>
      </c>
      <c r="AU182" s="749">
        <f t="shared" si="69"/>
        <v>0</v>
      </c>
      <c r="AV182" s="749">
        <f t="shared" si="70"/>
        <v>0</v>
      </c>
      <c r="AW182" s="749">
        <f t="shared" si="71"/>
        <v>0</v>
      </c>
      <c r="AX182" s="749">
        <f t="shared" si="72"/>
        <v>0</v>
      </c>
      <c r="AY182" s="749">
        <f t="shared" si="73"/>
        <v>0</v>
      </c>
      <c r="AZ182" s="749">
        <f t="shared" si="74"/>
        <v>0</v>
      </c>
      <c r="BA182" s="749">
        <f t="shared" si="75"/>
        <v>0</v>
      </c>
      <c r="BB182" s="749">
        <f t="shared" si="76"/>
        <v>0</v>
      </c>
      <c r="BC182" s="749">
        <f t="shared" si="77"/>
        <v>0</v>
      </c>
      <c r="BD182" s="749">
        <f t="shared" si="78"/>
        <v>0</v>
      </c>
      <c r="BE182" s="749">
        <f t="shared" si="79"/>
        <v>0</v>
      </c>
      <c r="BF182" s="159">
        <f t="shared" si="80"/>
        <v>0</v>
      </c>
    </row>
    <row r="183" spans="1:58">
      <c r="A183" s="407" t="s">
        <v>237</v>
      </c>
      <c r="B183" s="268" t="str">
        <f t="shared" si="81"/>
        <v>0</v>
      </c>
      <c r="AG183" s="407" t="s">
        <v>274</v>
      </c>
      <c r="AH183" s="749">
        <f t="shared" si="83"/>
        <v>0</v>
      </c>
      <c r="AI183" s="749">
        <f t="shared" si="84"/>
        <v>0</v>
      </c>
      <c r="AJ183" s="382" t="str">
        <f t="shared" si="85"/>
        <v>0</v>
      </c>
      <c r="AL183" s="407" t="s">
        <v>593</v>
      </c>
      <c r="AM183" s="749">
        <f t="shared" si="82"/>
        <v>0</v>
      </c>
      <c r="AN183" s="749">
        <f t="shared" si="62"/>
        <v>0</v>
      </c>
      <c r="AO183" s="749">
        <f t="shared" si="63"/>
        <v>0</v>
      </c>
      <c r="AP183" s="749">
        <f t="shared" si="64"/>
        <v>0</v>
      </c>
      <c r="AQ183" s="749">
        <f t="shared" si="65"/>
        <v>0</v>
      </c>
      <c r="AR183" s="749">
        <f t="shared" si="66"/>
        <v>0</v>
      </c>
      <c r="AS183" s="749">
        <f t="shared" si="67"/>
        <v>0</v>
      </c>
      <c r="AT183" s="749">
        <f t="shared" si="68"/>
        <v>0</v>
      </c>
      <c r="AU183" s="749">
        <f t="shared" si="69"/>
        <v>0</v>
      </c>
      <c r="AV183" s="749">
        <f t="shared" si="70"/>
        <v>0</v>
      </c>
      <c r="AW183" s="749">
        <f t="shared" si="71"/>
        <v>0</v>
      </c>
      <c r="AX183" s="749">
        <f t="shared" si="72"/>
        <v>0</v>
      </c>
      <c r="AY183" s="749">
        <f t="shared" si="73"/>
        <v>0</v>
      </c>
      <c r="AZ183" s="749">
        <f t="shared" si="74"/>
        <v>0</v>
      </c>
      <c r="BA183" s="749">
        <f t="shared" si="75"/>
        <v>0</v>
      </c>
      <c r="BB183" s="749">
        <f t="shared" si="76"/>
        <v>0</v>
      </c>
      <c r="BC183" s="749">
        <f t="shared" si="77"/>
        <v>0</v>
      </c>
      <c r="BD183" s="749">
        <f t="shared" si="78"/>
        <v>0</v>
      </c>
      <c r="BE183" s="749">
        <f t="shared" si="79"/>
        <v>0</v>
      </c>
      <c r="BF183" s="159">
        <f t="shared" si="80"/>
        <v>0</v>
      </c>
    </row>
    <row r="184" spans="1:58">
      <c r="A184" s="407" t="s">
        <v>238</v>
      </c>
      <c r="B184" s="268" t="str">
        <f t="shared" si="81"/>
        <v>0</v>
      </c>
      <c r="AG184" s="407" t="s">
        <v>275</v>
      </c>
      <c r="AH184" s="749">
        <f t="shared" si="83"/>
        <v>0</v>
      </c>
      <c r="AI184" s="749">
        <f t="shared" si="84"/>
        <v>0</v>
      </c>
      <c r="AJ184" s="382" t="str">
        <f t="shared" si="85"/>
        <v>0</v>
      </c>
      <c r="AL184" s="407" t="s">
        <v>594</v>
      </c>
      <c r="AM184" s="749">
        <f t="shared" si="82"/>
        <v>0</v>
      </c>
      <c r="AN184" s="749">
        <f t="shared" si="62"/>
        <v>0</v>
      </c>
      <c r="AO184" s="749">
        <f t="shared" si="63"/>
        <v>0</v>
      </c>
      <c r="AP184" s="749">
        <f t="shared" si="64"/>
        <v>0</v>
      </c>
      <c r="AQ184" s="749">
        <f t="shared" si="65"/>
        <v>0</v>
      </c>
      <c r="AR184" s="749">
        <f t="shared" si="66"/>
        <v>0</v>
      </c>
      <c r="AS184" s="749">
        <f t="shared" si="67"/>
        <v>0</v>
      </c>
      <c r="AT184" s="749">
        <f t="shared" si="68"/>
        <v>0</v>
      </c>
      <c r="AU184" s="749">
        <f t="shared" si="69"/>
        <v>0</v>
      </c>
      <c r="AV184" s="749">
        <f t="shared" si="70"/>
        <v>0</v>
      </c>
      <c r="AW184" s="749">
        <f t="shared" si="71"/>
        <v>0</v>
      </c>
      <c r="AX184" s="749">
        <f t="shared" si="72"/>
        <v>0</v>
      </c>
      <c r="AY184" s="749">
        <f t="shared" si="73"/>
        <v>0</v>
      </c>
      <c r="AZ184" s="749">
        <f t="shared" si="74"/>
        <v>0</v>
      </c>
      <c r="BA184" s="749">
        <f t="shared" si="75"/>
        <v>0</v>
      </c>
      <c r="BB184" s="749">
        <f t="shared" si="76"/>
        <v>0</v>
      </c>
      <c r="BC184" s="749">
        <f t="shared" si="77"/>
        <v>0</v>
      </c>
      <c r="BD184" s="749">
        <f t="shared" si="78"/>
        <v>0</v>
      </c>
      <c r="BE184" s="749">
        <f t="shared" si="79"/>
        <v>0</v>
      </c>
      <c r="BF184" s="159">
        <f t="shared" si="80"/>
        <v>0</v>
      </c>
    </row>
    <row r="185" spans="1:58">
      <c r="A185" s="407" t="s">
        <v>239</v>
      </c>
      <c r="B185" s="268" t="str">
        <f t="shared" si="81"/>
        <v>0</v>
      </c>
      <c r="AG185" s="407" t="s">
        <v>276</v>
      </c>
      <c r="AH185" s="749">
        <f t="shared" si="83"/>
        <v>0</v>
      </c>
      <c r="AI185" s="749">
        <f t="shared" si="84"/>
        <v>0</v>
      </c>
      <c r="AJ185" s="382" t="str">
        <f t="shared" si="85"/>
        <v>0</v>
      </c>
      <c r="AL185" s="407" t="s">
        <v>595</v>
      </c>
      <c r="AM185" s="749">
        <f>SUMIF($D$7:$D$84,AL185,$J$7:$J$84)</f>
        <v>0</v>
      </c>
      <c r="AN185" s="749">
        <f t="shared" si="62"/>
        <v>0</v>
      </c>
      <c r="AO185" s="749">
        <f t="shared" si="63"/>
        <v>0</v>
      </c>
      <c r="AP185" s="749">
        <f t="shared" si="64"/>
        <v>0</v>
      </c>
      <c r="AQ185" s="749">
        <f t="shared" si="65"/>
        <v>0</v>
      </c>
      <c r="AR185" s="749">
        <f t="shared" si="66"/>
        <v>0</v>
      </c>
      <c r="AS185" s="749">
        <f t="shared" si="67"/>
        <v>0</v>
      </c>
      <c r="AT185" s="749">
        <f t="shared" si="68"/>
        <v>0</v>
      </c>
      <c r="AU185" s="749">
        <f t="shared" si="69"/>
        <v>0</v>
      </c>
      <c r="AV185" s="749">
        <f t="shared" si="70"/>
        <v>0</v>
      </c>
      <c r="AW185" s="749">
        <f t="shared" si="71"/>
        <v>0</v>
      </c>
      <c r="AX185" s="749">
        <f t="shared" si="72"/>
        <v>0</v>
      </c>
      <c r="AY185" s="749">
        <f t="shared" si="73"/>
        <v>0</v>
      </c>
      <c r="AZ185" s="749">
        <f t="shared" si="74"/>
        <v>0</v>
      </c>
      <c r="BA185" s="749">
        <f t="shared" si="75"/>
        <v>0</v>
      </c>
      <c r="BB185" s="749">
        <f t="shared" si="76"/>
        <v>0</v>
      </c>
      <c r="BC185" s="749">
        <f t="shared" si="77"/>
        <v>0</v>
      </c>
      <c r="BD185" s="749">
        <f t="shared" si="78"/>
        <v>0</v>
      </c>
      <c r="BE185" s="749">
        <f t="shared" si="79"/>
        <v>0</v>
      </c>
      <c r="BF185" s="159">
        <f t="shared" si="80"/>
        <v>0</v>
      </c>
    </row>
    <row r="186" spans="1:58">
      <c r="A186" s="407" t="s">
        <v>240</v>
      </c>
      <c r="B186" s="268" t="str">
        <f t="shared" si="81"/>
        <v>0</v>
      </c>
      <c r="AG186" s="407" t="s">
        <v>277</v>
      </c>
      <c r="AH186" s="749">
        <f t="shared" si="83"/>
        <v>0</v>
      </c>
      <c r="AI186" s="749">
        <f t="shared" si="84"/>
        <v>0</v>
      </c>
      <c r="AJ186" s="382" t="str">
        <f t="shared" si="85"/>
        <v>0</v>
      </c>
      <c r="AL186" s="288" t="s">
        <v>835</v>
      </c>
      <c r="AM186" s="87">
        <f>SUMIF($D$7:$D$84,AL186,$J$7:$J$84)</f>
        <v>0</v>
      </c>
      <c r="AN186" s="87">
        <f t="shared" si="62"/>
        <v>0</v>
      </c>
      <c r="AO186" s="87">
        <f t="shared" si="63"/>
        <v>0</v>
      </c>
      <c r="AP186" s="87">
        <f t="shared" si="64"/>
        <v>0</v>
      </c>
      <c r="AQ186" s="87">
        <f t="shared" si="65"/>
        <v>0</v>
      </c>
      <c r="AR186" s="87">
        <f t="shared" si="66"/>
        <v>0</v>
      </c>
      <c r="AS186" s="87">
        <f t="shared" si="67"/>
        <v>0</v>
      </c>
      <c r="AT186" s="87">
        <f t="shared" si="68"/>
        <v>0</v>
      </c>
      <c r="AU186" s="87">
        <f t="shared" si="69"/>
        <v>0</v>
      </c>
      <c r="AV186" s="87">
        <f t="shared" si="70"/>
        <v>0</v>
      </c>
      <c r="AW186" s="87">
        <f t="shared" si="71"/>
        <v>0</v>
      </c>
      <c r="AX186" s="87">
        <f t="shared" si="72"/>
        <v>0</v>
      </c>
      <c r="AY186" s="87">
        <f t="shared" si="73"/>
        <v>0</v>
      </c>
      <c r="AZ186" s="87">
        <f t="shared" si="74"/>
        <v>0</v>
      </c>
      <c r="BA186" s="87">
        <f t="shared" si="75"/>
        <v>0</v>
      </c>
      <c r="BB186" s="87">
        <f t="shared" si="76"/>
        <v>0</v>
      </c>
      <c r="BC186" s="87">
        <f t="shared" si="77"/>
        <v>0</v>
      </c>
      <c r="BD186" s="87">
        <f t="shared" si="78"/>
        <v>0</v>
      </c>
      <c r="BE186" s="87">
        <f t="shared" si="79"/>
        <v>0</v>
      </c>
      <c r="BF186" s="87">
        <f t="shared" si="80"/>
        <v>0</v>
      </c>
    </row>
    <row r="187" spans="1:58">
      <c r="A187" s="407" t="s">
        <v>241</v>
      </c>
      <c r="B187" s="268" t="str">
        <f t="shared" si="81"/>
        <v>0</v>
      </c>
      <c r="AG187" s="407" t="s">
        <v>297</v>
      </c>
      <c r="AH187" s="749">
        <f t="shared" si="83"/>
        <v>0</v>
      </c>
      <c r="AI187" s="749">
        <f t="shared" si="84"/>
        <v>0</v>
      </c>
      <c r="AJ187" s="382" t="str">
        <f t="shared" si="85"/>
        <v>0</v>
      </c>
      <c r="AL187" s="288" t="s">
        <v>856</v>
      </c>
      <c r="AM187" s="87">
        <f>SUMIF($D$7:$D$84,AL187,$J$7:$J$84)</f>
        <v>0</v>
      </c>
      <c r="AN187" s="87">
        <f t="shared" si="62"/>
        <v>0</v>
      </c>
      <c r="AO187" s="87">
        <f t="shared" si="63"/>
        <v>0</v>
      </c>
      <c r="AP187" s="87">
        <f t="shared" si="64"/>
        <v>0</v>
      </c>
      <c r="AQ187" s="87">
        <f t="shared" si="65"/>
        <v>0</v>
      </c>
      <c r="AR187" s="87">
        <f t="shared" si="66"/>
        <v>0</v>
      </c>
      <c r="AS187" s="87">
        <f t="shared" si="67"/>
        <v>0</v>
      </c>
      <c r="AT187" s="87">
        <f t="shared" si="68"/>
        <v>0</v>
      </c>
      <c r="AU187" s="87">
        <f t="shared" si="69"/>
        <v>0</v>
      </c>
      <c r="AV187" s="87">
        <f t="shared" si="70"/>
        <v>0</v>
      </c>
      <c r="AW187" s="87">
        <f t="shared" si="71"/>
        <v>0</v>
      </c>
      <c r="AX187" s="87">
        <f t="shared" si="72"/>
        <v>0</v>
      </c>
      <c r="AY187" s="87">
        <f t="shared" si="73"/>
        <v>0</v>
      </c>
      <c r="AZ187" s="87">
        <f t="shared" si="74"/>
        <v>0</v>
      </c>
      <c r="BA187" s="87">
        <f t="shared" si="75"/>
        <v>0</v>
      </c>
      <c r="BB187" s="87">
        <f t="shared" si="76"/>
        <v>0</v>
      </c>
      <c r="BC187" s="87">
        <f t="shared" si="77"/>
        <v>0</v>
      </c>
      <c r="BD187" s="87">
        <f t="shared" si="78"/>
        <v>0</v>
      </c>
      <c r="BE187" s="87">
        <f t="shared" si="79"/>
        <v>0</v>
      </c>
      <c r="BF187" s="87">
        <f t="shared" si="80"/>
        <v>0</v>
      </c>
    </row>
    <row r="188" spans="1:58">
      <c r="A188" s="407" t="s">
        <v>242</v>
      </c>
      <c r="B188" s="268" t="str">
        <f t="shared" si="81"/>
        <v>0</v>
      </c>
      <c r="AG188" s="749" t="s">
        <v>197</v>
      </c>
      <c r="AH188" s="749">
        <f>SUM(AH8:AH181)</f>
        <v>868</v>
      </c>
      <c r="AI188" s="749">
        <f>SUM(AI8:AI181)</f>
        <v>6</v>
      </c>
      <c r="AJ188" s="289">
        <f t="shared" si="85"/>
        <v>0.69124423963133641</v>
      </c>
      <c r="AL188" s="288" t="s">
        <v>857</v>
      </c>
      <c r="AM188" s="87">
        <f>SUMIF($D$7:$D$84,AL188,$J$7:$J$84)</f>
        <v>0</v>
      </c>
      <c r="AN188" s="87">
        <f t="shared" si="62"/>
        <v>0</v>
      </c>
      <c r="AO188" s="87">
        <f t="shared" si="63"/>
        <v>0</v>
      </c>
      <c r="AP188" s="87">
        <f t="shared" si="64"/>
        <v>0</v>
      </c>
      <c r="AQ188" s="87">
        <f t="shared" si="65"/>
        <v>0</v>
      </c>
      <c r="AR188" s="87">
        <f t="shared" si="66"/>
        <v>0</v>
      </c>
      <c r="AS188" s="87">
        <f t="shared" si="67"/>
        <v>0</v>
      </c>
      <c r="AT188" s="87">
        <f t="shared" si="68"/>
        <v>0</v>
      </c>
      <c r="AU188" s="87">
        <f t="shared" si="69"/>
        <v>0</v>
      </c>
      <c r="AV188" s="87">
        <f t="shared" si="70"/>
        <v>0</v>
      </c>
      <c r="AW188" s="87">
        <f t="shared" si="71"/>
        <v>0</v>
      </c>
      <c r="AX188" s="87">
        <f t="shared" si="72"/>
        <v>0</v>
      </c>
      <c r="AY188" s="87">
        <f t="shared" si="73"/>
        <v>0</v>
      </c>
      <c r="AZ188" s="87">
        <f t="shared" si="74"/>
        <v>0</v>
      </c>
      <c r="BA188" s="87">
        <f t="shared" si="75"/>
        <v>0</v>
      </c>
      <c r="BB188" s="87">
        <f t="shared" si="76"/>
        <v>0</v>
      </c>
      <c r="BC188" s="87">
        <f t="shared" si="77"/>
        <v>0</v>
      </c>
      <c r="BD188" s="87">
        <f t="shared" si="78"/>
        <v>0</v>
      </c>
      <c r="BE188" s="87">
        <f t="shared" si="79"/>
        <v>0</v>
      </c>
      <c r="BF188" s="87">
        <f t="shared" si="80"/>
        <v>0</v>
      </c>
    </row>
    <row r="189" spans="1:58">
      <c r="A189" s="407" t="s">
        <v>243</v>
      </c>
      <c r="B189" s="268" t="str">
        <f t="shared" si="81"/>
        <v>0</v>
      </c>
      <c r="AG189" s="9"/>
      <c r="AL189" s="159" t="s">
        <v>197</v>
      </c>
      <c r="AM189" s="749">
        <f t="shared" ref="AM189:BF189" si="86">SUM(AM9:AM188)</f>
        <v>3</v>
      </c>
      <c r="AN189" s="749">
        <f t="shared" si="86"/>
        <v>0</v>
      </c>
      <c r="AO189" s="749">
        <f t="shared" si="86"/>
        <v>0</v>
      </c>
      <c r="AP189" s="749">
        <f t="shared" si="86"/>
        <v>2</v>
      </c>
      <c r="AQ189" s="749">
        <f t="shared" si="86"/>
        <v>0</v>
      </c>
      <c r="AR189" s="749">
        <f t="shared" si="86"/>
        <v>0</v>
      </c>
      <c r="AS189" s="749">
        <f t="shared" si="86"/>
        <v>0</v>
      </c>
      <c r="AT189" s="749">
        <f t="shared" si="86"/>
        <v>0</v>
      </c>
      <c r="AU189" s="749">
        <f t="shared" si="86"/>
        <v>0</v>
      </c>
      <c r="AV189" s="749">
        <f t="shared" si="86"/>
        <v>0</v>
      </c>
      <c r="AW189" s="749">
        <f t="shared" si="86"/>
        <v>0</v>
      </c>
      <c r="AX189" s="749">
        <f t="shared" si="86"/>
        <v>0</v>
      </c>
      <c r="AY189" s="749">
        <f t="shared" si="86"/>
        <v>0</v>
      </c>
      <c r="AZ189" s="749">
        <f t="shared" si="86"/>
        <v>0</v>
      </c>
      <c r="BA189" s="749">
        <f t="shared" si="86"/>
        <v>0</v>
      </c>
      <c r="BB189" s="749">
        <f t="shared" si="86"/>
        <v>0</v>
      </c>
      <c r="BC189" s="749">
        <f t="shared" si="86"/>
        <v>1</v>
      </c>
      <c r="BD189" s="749">
        <f t="shared" si="86"/>
        <v>0</v>
      </c>
      <c r="BE189" s="749">
        <f t="shared" si="86"/>
        <v>0</v>
      </c>
      <c r="BF189" s="749">
        <f t="shared" si="86"/>
        <v>6</v>
      </c>
    </row>
    <row r="190" spans="1:58">
      <c r="A190" s="407" t="s">
        <v>244</v>
      </c>
      <c r="B190" s="268" t="str">
        <f t="shared" si="81"/>
        <v>0</v>
      </c>
    </row>
    <row r="191" spans="1:58">
      <c r="A191" s="407" t="s">
        <v>245</v>
      </c>
      <c r="B191" s="268" t="str">
        <f t="shared" si="81"/>
        <v>0</v>
      </c>
    </row>
    <row r="192" spans="1:58">
      <c r="A192" s="407" t="s">
        <v>246</v>
      </c>
      <c r="B192" s="268" t="str">
        <f t="shared" si="81"/>
        <v>0</v>
      </c>
    </row>
    <row r="193" spans="1:2">
      <c r="A193" s="407" t="s">
        <v>247</v>
      </c>
      <c r="B193" s="268" t="str">
        <f t="shared" si="81"/>
        <v>0</v>
      </c>
    </row>
    <row r="194" spans="1:2">
      <c r="A194" s="407" t="s">
        <v>248</v>
      </c>
      <c r="B194" s="268" t="str">
        <f t="shared" si="81"/>
        <v>0</v>
      </c>
    </row>
    <row r="195" spans="1:2">
      <c r="A195" s="407" t="s">
        <v>249</v>
      </c>
      <c r="B195" s="268" t="str">
        <f t="shared" si="81"/>
        <v>0</v>
      </c>
    </row>
    <row r="196" spans="1:2">
      <c r="A196" s="407" t="s">
        <v>250</v>
      </c>
      <c r="B196" s="268" t="str">
        <f t="shared" si="81"/>
        <v>0</v>
      </c>
    </row>
    <row r="197" spans="1:2">
      <c r="A197" s="407" t="s">
        <v>251</v>
      </c>
      <c r="B197" s="268" t="str">
        <f t="shared" si="81"/>
        <v>0</v>
      </c>
    </row>
    <row r="198" spans="1:2">
      <c r="A198" s="407" t="s">
        <v>252</v>
      </c>
      <c r="B198" s="268" t="str">
        <f t="shared" si="81"/>
        <v>0</v>
      </c>
    </row>
    <row r="199" spans="1:2">
      <c r="A199" s="407" t="s">
        <v>253</v>
      </c>
      <c r="B199" s="268" t="str">
        <f t="shared" si="81"/>
        <v>0</v>
      </c>
    </row>
    <row r="200" spans="1:2">
      <c r="A200" s="407" t="s">
        <v>254</v>
      </c>
      <c r="B200" s="268" t="str">
        <f t="shared" si="81"/>
        <v>0</v>
      </c>
    </row>
    <row r="201" spans="1:2">
      <c r="A201" s="407" t="s">
        <v>255</v>
      </c>
      <c r="B201" s="268" t="str">
        <f t="shared" si="81"/>
        <v>0</v>
      </c>
    </row>
    <row r="202" spans="1:2">
      <c r="A202" s="407" t="s">
        <v>256</v>
      </c>
      <c r="B202" s="268" t="str">
        <f t="shared" si="81"/>
        <v>0</v>
      </c>
    </row>
    <row r="203" spans="1:2">
      <c r="A203" s="407" t="s">
        <v>257</v>
      </c>
      <c r="B203" s="268" t="str">
        <f t="shared" si="81"/>
        <v>0</v>
      </c>
    </row>
    <row r="204" spans="1:2">
      <c r="A204" s="407" t="s">
        <v>258</v>
      </c>
      <c r="B204" s="268" t="str">
        <f t="shared" si="81"/>
        <v>0</v>
      </c>
    </row>
    <row r="205" spans="1:2">
      <c r="A205" s="407" t="s">
        <v>259</v>
      </c>
      <c r="B205" s="268" t="str">
        <f t="shared" si="81"/>
        <v>0</v>
      </c>
    </row>
    <row r="206" spans="1:2">
      <c r="A206" s="407" t="s">
        <v>260</v>
      </c>
      <c r="B206" s="268" t="str">
        <f t="shared" si="81"/>
        <v>0</v>
      </c>
    </row>
    <row r="207" spans="1:2">
      <c r="A207" s="407" t="s">
        <v>261</v>
      </c>
      <c r="B207" s="268" t="str">
        <f t="shared" si="81"/>
        <v>0</v>
      </c>
    </row>
    <row r="208" spans="1:2">
      <c r="A208" s="407" t="s">
        <v>262</v>
      </c>
      <c r="B208" s="268" t="str">
        <f t="shared" si="81"/>
        <v>0</v>
      </c>
    </row>
    <row r="209" spans="1:2">
      <c r="A209" s="407" t="s">
        <v>263</v>
      </c>
      <c r="B209" s="268" t="str">
        <f t="shared" si="81"/>
        <v>0</v>
      </c>
    </row>
    <row r="210" spans="1:2">
      <c r="A210" s="407" t="s">
        <v>264</v>
      </c>
      <c r="B210" s="268" t="str">
        <f t="shared" si="81"/>
        <v>0</v>
      </c>
    </row>
    <row r="211" spans="1:2">
      <c r="A211" s="407" t="s">
        <v>265</v>
      </c>
      <c r="B211" s="268" t="str">
        <f t="shared" si="81"/>
        <v>0</v>
      </c>
    </row>
    <row r="212" spans="1:2">
      <c r="A212" s="407" t="s">
        <v>266</v>
      </c>
      <c r="B212" s="268" t="str">
        <f t="shared" si="81"/>
        <v>0</v>
      </c>
    </row>
    <row r="213" spans="1:2">
      <c r="A213" s="407" t="s">
        <v>267</v>
      </c>
      <c r="B213" s="268" t="str">
        <f t="shared" si="81"/>
        <v>0</v>
      </c>
    </row>
    <row r="214" spans="1:2">
      <c r="A214" s="407" t="s">
        <v>268</v>
      </c>
      <c r="B214" s="268" t="str">
        <f t="shared" si="81"/>
        <v>0</v>
      </c>
    </row>
    <row r="215" spans="1:2">
      <c r="A215" s="407" t="s">
        <v>269</v>
      </c>
      <c r="B215" s="268" t="str">
        <f t="shared" si="81"/>
        <v>0</v>
      </c>
    </row>
    <row r="216" spans="1:2">
      <c r="A216" s="407" t="s">
        <v>270</v>
      </c>
      <c r="B216" s="268" t="str">
        <f t="shared" si="81"/>
        <v>0</v>
      </c>
    </row>
    <row r="217" spans="1:2">
      <c r="A217" s="407" t="s">
        <v>271</v>
      </c>
      <c r="B217" s="268" t="str">
        <f t="shared" si="81"/>
        <v>0</v>
      </c>
    </row>
    <row r="218" spans="1:2">
      <c r="A218" s="787" t="s">
        <v>310</v>
      </c>
      <c r="B218" s="268" t="str">
        <f t="shared" si="81"/>
        <v>0</v>
      </c>
    </row>
    <row r="219" spans="1:2">
      <c r="A219" s="787" t="s">
        <v>309</v>
      </c>
      <c r="B219" s="268" t="str">
        <f t="shared" si="81"/>
        <v>0</v>
      </c>
    </row>
    <row r="220" spans="1:2">
      <c r="A220" s="787" t="s">
        <v>288</v>
      </c>
      <c r="B220" s="268" t="str">
        <f t="shared" si="81"/>
        <v>0</v>
      </c>
    </row>
    <row r="221" spans="1:2">
      <c r="A221" s="787" t="s">
        <v>124</v>
      </c>
      <c r="B221" s="268" t="str">
        <f t="shared" si="81"/>
        <v>0</v>
      </c>
    </row>
    <row r="222" spans="1:2">
      <c r="A222" s="787" t="s">
        <v>289</v>
      </c>
      <c r="B222" s="268" t="str">
        <f t="shared" si="81"/>
        <v>0</v>
      </c>
    </row>
    <row r="223" spans="1:2">
      <c r="A223" s="787" t="s">
        <v>125</v>
      </c>
      <c r="B223" s="268" t="str">
        <f t="shared" si="81"/>
        <v>0</v>
      </c>
    </row>
    <row r="224" spans="1:2">
      <c r="A224" s="787" t="s">
        <v>126</v>
      </c>
      <c r="B224" s="268" t="str">
        <f t="shared" si="81"/>
        <v>0</v>
      </c>
    </row>
    <row r="225" spans="1:2">
      <c r="A225" s="787" t="s">
        <v>127</v>
      </c>
      <c r="B225" s="268" t="str">
        <f t="shared" si="81"/>
        <v>0</v>
      </c>
    </row>
    <row r="226" spans="1:2">
      <c r="A226" s="787" t="s">
        <v>312</v>
      </c>
      <c r="B226" s="268" t="str">
        <f t="shared" si="81"/>
        <v>0</v>
      </c>
    </row>
    <row r="227" spans="1:2">
      <c r="A227" s="787" t="s">
        <v>128</v>
      </c>
      <c r="B227" s="268" t="str">
        <f t="shared" si="81"/>
        <v>0</v>
      </c>
    </row>
    <row r="228" spans="1:2">
      <c r="A228" s="787" t="s">
        <v>290</v>
      </c>
      <c r="B228" s="268" t="str">
        <f t="shared" si="81"/>
        <v>0</v>
      </c>
    </row>
    <row r="229" spans="1:2">
      <c r="A229" s="787" t="s">
        <v>129</v>
      </c>
      <c r="B229" s="268" t="str">
        <f t="shared" si="81"/>
        <v>0</v>
      </c>
    </row>
    <row r="230" spans="1:2">
      <c r="A230" s="787" t="s">
        <v>291</v>
      </c>
      <c r="B230" s="268" t="str">
        <f t="shared" si="81"/>
        <v>0</v>
      </c>
    </row>
    <row r="231" spans="1:2">
      <c r="A231" s="787" t="s">
        <v>130</v>
      </c>
      <c r="B231" s="268" t="str">
        <f t="shared" si="81"/>
        <v>0</v>
      </c>
    </row>
    <row r="232" spans="1:2">
      <c r="A232" s="787" t="s">
        <v>131</v>
      </c>
      <c r="B232" s="268">
        <f t="shared" si="81"/>
        <v>0</v>
      </c>
    </row>
    <row r="233" spans="1:2">
      <c r="A233" s="787" t="s">
        <v>132</v>
      </c>
      <c r="B233" s="268" t="str">
        <f t="shared" si="81"/>
        <v>0</v>
      </c>
    </row>
    <row r="234" spans="1:2">
      <c r="A234" s="787" t="s">
        <v>313</v>
      </c>
      <c r="B234" s="268" t="str">
        <f t="shared" ref="B234:B280" si="87">IFERROR(VLOOKUP(A234,$AG$8:$AJ$182,4,0),"")</f>
        <v>0</v>
      </c>
    </row>
    <row r="235" spans="1:2">
      <c r="A235" s="787" t="s">
        <v>133</v>
      </c>
      <c r="B235" s="268" t="str">
        <f t="shared" si="87"/>
        <v>0</v>
      </c>
    </row>
    <row r="236" spans="1:2">
      <c r="A236" s="787" t="s">
        <v>292</v>
      </c>
      <c r="B236" s="268" t="str">
        <f t="shared" si="87"/>
        <v>0</v>
      </c>
    </row>
    <row r="237" spans="1:2">
      <c r="A237" s="787" t="s">
        <v>134</v>
      </c>
      <c r="B237" s="268" t="str">
        <f t="shared" si="87"/>
        <v>0</v>
      </c>
    </row>
    <row r="238" spans="1:2">
      <c r="A238" s="787" t="s">
        <v>135</v>
      </c>
      <c r="B238" s="268" t="str">
        <f t="shared" si="87"/>
        <v>0</v>
      </c>
    </row>
    <row r="239" spans="1:2">
      <c r="A239" s="787" t="s">
        <v>136</v>
      </c>
      <c r="B239" s="268" t="str">
        <f t="shared" si="87"/>
        <v>0</v>
      </c>
    </row>
    <row r="240" spans="1:2">
      <c r="A240" s="787" t="s">
        <v>146</v>
      </c>
      <c r="B240" s="268" t="str">
        <f t="shared" si="87"/>
        <v>0</v>
      </c>
    </row>
    <row r="241" spans="1:2">
      <c r="A241" s="787" t="s">
        <v>137</v>
      </c>
      <c r="B241" s="268" t="str">
        <f t="shared" si="87"/>
        <v>0</v>
      </c>
    </row>
    <row r="242" spans="1:2">
      <c r="A242" s="787" t="s">
        <v>1263</v>
      </c>
      <c r="B242" s="268" t="str">
        <f t="shared" si="87"/>
        <v>0</v>
      </c>
    </row>
    <row r="243" spans="1:2">
      <c r="A243" s="787" t="s">
        <v>314</v>
      </c>
      <c r="B243" s="268" t="str">
        <f t="shared" si="87"/>
        <v>0</v>
      </c>
    </row>
    <row r="244" spans="1:2">
      <c r="A244" s="787" t="s">
        <v>138</v>
      </c>
      <c r="B244" s="268" t="str">
        <f t="shared" si="87"/>
        <v>0</v>
      </c>
    </row>
    <row r="245" spans="1:2">
      <c r="A245" s="787" t="s">
        <v>293</v>
      </c>
      <c r="B245" s="268" t="str">
        <f t="shared" si="87"/>
        <v>0</v>
      </c>
    </row>
    <row r="246" spans="1:2">
      <c r="A246" s="787" t="s">
        <v>139</v>
      </c>
      <c r="B246" s="268" t="str">
        <f t="shared" si="87"/>
        <v>0</v>
      </c>
    </row>
    <row r="247" spans="1:2">
      <c r="A247" s="787" t="s">
        <v>140</v>
      </c>
      <c r="B247" s="268" t="str">
        <f t="shared" si="87"/>
        <v>0</v>
      </c>
    </row>
    <row r="248" spans="1:2">
      <c r="A248" s="787" t="s">
        <v>141</v>
      </c>
      <c r="B248" s="268" t="str">
        <f t="shared" si="87"/>
        <v>0</v>
      </c>
    </row>
    <row r="249" spans="1:2">
      <c r="A249" s="787" t="s">
        <v>142</v>
      </c>
      <c r="B249" s="268" t="str">
        <f t="shared" si="87"/>
        <v>0</v>
      </c>
    </row>
    <row r="250" spans="1:2">
      <c r="A250" s="787" t="s">
        <v>143</v>
      </c>
      <c r="B250" s="268" t="str">
        <f t="shared" si="87"/>
        <v>0</v>
      </c>
    </row>
    <row r="251" spans="1:2">
      <c r="A251" s="787" t="s">
        <v>315</v>
      </c>
      <c r="B251" s="268" t="str">
        <f t="shared" si="87"/>
        <v>0</v>
      </c>
    </row>
    <row r="252" spans="1:2">
      <c r="A252" s="787" t="s">
        <v>147</v>
      </c>
      <c r="B252" s="268" t="str">
        <f t="shared" si="87"/>
        <v>0</v>
      </c>
    </row>
    <row r="253" spans="1:2">
      <c r="A253" s="787" t="s">
        <v>144</v>
      </c>
      <c r="B253" s="268" t="str">
        <f t="shared" si="87"/>
        <v>0</v>
      </c>
    </row>
    <row r="254" spans="1:2">
      <c r="A254" s="787" t="s">
        <v>316</v>
      </c>
      <c r="B254" s="268" t="str">
        <f t="shared" si="87"/>
        <v>0</v>
      </c>
    </row>
    <row r="255" spans="1:2">
      <c r="A255" s="787" t="s">
        <v>148</v>
      </c>
      <c r="B255" s="268" t="str">
        <f t="shared" si="87"/>
        <v>0</v>
      </c>
    </row>
    <row r="256" spans="1:2">
      <c r="A256" s="787" t="s">
        <v>145</v>
      </c>
      <c r="B256" s="268" t="str">
        <f t="shared" si="87"/>
        <v>0</v>
      </c>
    </row>
    <row r="257" spans="1:2">
      <c r="A257" s="407" t="s">
        <v>295</v>
      </c>
      <c r="B257" s="268" t="str">
        <f t="shared" si="87"/>
        <v>0</v>
      </c>
    </row>
    <row r="258" spans="1:2">
      <c r="A258" s="407" t="s">
        <v>296</v>
      </c>
      <c r="B258" s="268" t="str">
        <f t="shared" si="87"/>
        <v>0</v>
      </c>
    </row>
    <row r="259" spans="1:2">
      <c r="A259" s="407" t="s">
        <v>298</v>
      </c>
      <c r="B259" s="268" t="str">
        <f t="shared" si="87"/>
        <v>0</v>
      </c>
    </row>
    <row r="260" spans="1:2">
      <c r="A260" s="407" t="s">
        <v>1350</v>
      </c>
      <c r="B260" s="268" t="str">
        <f t="shared" si="87"/>
        <v>0</v>
      </c>
    </row>
    <row r="261" spans="1:2">
      <c r="A261" s="407" t="s">
        <v>587</v>
      </c>
      <c r="B261" s="268" t="str">
        <f t="shared" si="87"/>
        <v>0</v>
      </c>
    </row>
    <row r="262" spans="1:2">
      <c r="A262" s="407" t="s">
        <v>588</v>
      </c>
      <c r="B262" s="268" t="str">
        <f t="shared" si="87"/>
        <v>0</v>
      </c>
    </row>
    <row r="263" spans="1:2">
      <c r="A263" s="407" t="s">
        <v>589</v>
      </c>
      <c r="B263" s="268" t="str">
        <f t="shared" si="87"/>
        <v>0</v>
      </c>
    </row>
    <row r="264" spans="1:2">
      <c r="A264" s="407" t="s">
        <v>590</v>
      </c>
      <c r="B264" s="268" t="str">
        <f t="shared" si="87"/>
        <v>0</v>
      </c>
    </row>
    <row r="265" spans="1:2">
      <c r="A265" s="407" t="s">
        <v>591</v>
      </c>
      <c r="B265" s="268" t="str">
        <f t="shared" si="87"/>
        <v>0</v>
      </c>
    </row>
    <row r="266" spans="1:2">
      <c r="A266" s="407" t="s">
        <v>592</v>
      </c>
      <c r="B266" s="268" t="str">
        <f t="shared" si="87"/>
        <v>0</v>
      </c>
    </row>
    <row r="267" spans="1:2">
      <c r="A267" s="407" t="s">
        <v>593</v>
      </c>
      <c r="B267" s="268" t="str">
        <f t="shared" si="87"/>
        <v>0</v>
      </c>
    </row>
    <row r="268" spans="1:2">
      <c r="A268" s="407" t="s">
        <v>594</v>
      </c>
      <c r="B268" s="268" t="str">
        <f t="shared" si="87"/>
        <v>0</v>
      </c>
    </row>
    <row r="269" spans="1:2">
      <c r="A269" s="407" t="s">
        <v>595</v>
      </c>
      <c r="B269" s="268" t="str">
        <f t="shared" si="87"/>
        <v>0</v>
      </c>
    </row>
    <row r="270" spans="1:2">
      <c r="A270" s="407" t="s">
        <v>304</v>
      </c>
      <c r="B270" s="268" t="str">
        <f t="shared" si="87"/>
        <v>0</v>
      </c>
    </row>
    <row r="271" spans="1:2">
      <c r="A271" s="407" t="s">
        <v>305</v>
      </c>
      <c r="B271" s="268" t="str">
        <f t="shared" si="87"/>
        <v>0</v>
      </c>
    </row>
    <row r="272" spans="1:2">
      <c r="A272" s="407" t="s">
        <v>574</v>
      </c>
      <c r="B272" s="268" t="str">
        <f t="shared" si="87"/>
        <v>0</v>
      </c>
    </row>
    <row r="273" spans="1:2">
      <c r="A273" s="407" t="s">
        <v>856</v>
      </c>
      <c r="B273" s="268" t="str">
        <f t="shared" si="87"/>
        <v>0</v>
      </c>
    </row>
    <row r="274" spans="1:2">
      <c r="A274" s="407" t="s">
        <v>857</v>
      </c>
      <c r="B274" s="268" t="str">
        <f t="shared" si="87"/>
        <v>0</v>
      </c>
    </row>
    <row r="275" spans="1:2">
      <c r="A275" s="407" t="s">
        <v>273</v>
      </c>
      <c r="B275" s="268" t="str">
        <f t="shared" si="87"/>
        <v>0</v>
      </c>
    </row>
    <row r="276" spans="1:2">
      <c r="A276" s="407" t="s">
        <v>274</v>
      </c>
      <c r="B276" s="268" t="str">
        <f t="shared" si="87"/>
        <v/>
      </c>
    </row>
    <row r="277" spans="1:2">
      <c r="A277" s="407" t="s">
        <v>275</v>
      </c>
      <c r="B277" s="268" t="str">
        <f t="shared" si="87"/>
        <v/>
      </c>
    </row>
    <row r="278" spans="1:2">
      <c r="A278" s="407" t="s">
        <v>276</v>
      </c>
      <c r="B278" s="268" t="str">
        <f t="shared" si="87"/>
        <v/>
      </c>
    </row>
    <row r="279" spans="1:2">
      <c r="A279" s="407" t="s">
        <v>277</v>
      </c>
      <c r="B279" s="268" t="str">
        <f t="shared" si="87"/>
        <v/>
      </c>
    </row>
    <row r="280" spans="1:2">
      <c r="A280" s="407" t="s">
        <v>297</v>
      </c>
      <c r="B280" s="268" t="str">
        <f t="shared" si="87"/>
        <v/>
      </c>
    </row>
  </sheetData>
  <autoFilter ref="A4:I6"/>
  <mergeCells count="43">
    <mergeCell ref="S105:S106"/>
    <mergeCell ref="A1:AA2"/>
    <mergeCell ref="U3:V3"/>
    <mergeCell ref="E4:E6"/>
    <mergeCell ref="F4:F6"/>
    <mergeCell ref="D4:D6"/>
    <mergeCell ref="A4:A6"/>
    <mergeCell ref="B4:B6"/>
    <mergeCell ref="C4:C6"/>
    <mergeCell ref="G4:G6"/>
    <mergeCell ref="H4:H6"/>
    <mergeCell ref="I4:I6"/>
    <mergeCell ref="A3:B3"/>
    <mergeCell ref="D3:E3"/>
    <mergeCell ref="J4:AB5"/>
    <mergeCell ref="A20:A22"/>
    <mergeCell ref="L3:M3"/>
    <mergeCell ref="AD4:AD6"/>
    <mergeCell ref="AC4:AC6"/>
    <mergeCell ref="BF7:BF8"/>
    <mergeCell ref="AY7:AY8"/>
    <mergeCell ref="BB7:BB8"/>
    <mergeCell ref="BA7:BA8"/>
    <mergeCell ref="AW7:AW8"/>
    <mergeCell ref="AE4:AE6"/>
    <mergeCell ref="AV7:AV8"/>
    <mergeCell ref="AX7:AX8"/>
    <mergeCell ref="BD7:BD8"/>
    <mergeCell ref="BE7:BE8"/>
    <mergeCell ref="AQ7:AQ8"/>
    <mergeCell ref="AZ7:AZ8"/>
    <mergeCell ref="AL7:AL8"/>
    <mergeCell ref="A14:A15"/>
    <mergeCell ref="AN7:AN8"/>
    <mergeCell ref="A7:A8"/>
    <mergeCell ref="AM7:AM8"/>
    <mergeCell ref="BC7:BC8"/>
    <mergeCell ref="AU7:AU8"/>
    <mergeCell ref="AR7:AR8"/>
    <mergeCell ref="AS7:AS8"/>
    <mergeCell ref="AT7:AT8"/>
    <mergeCell ref="AO7:AO8"/>
    <mergeCell ref="AP7:AP8"/>
  </mergeCells>
  <phoneticPr fontId="23" type="noConversion"/>
  <conditionalFormatting sqref="I87:Y90 AE41 I86:AD86 I91:AD91 BG7:JA36 I92:I99 AD92:AD99 I100:AD100 I101:R106 A41 AF7:AF85 A50:B50 A86:G91 A99:G99 B59:B62 A63:B63 AE49:AE84 A65:B84 B64 AC87:AD90 AC101:AD106 I107:AD135 AD1:IX2 AF4:IZ6 BG37:IZ85 J7:AB32 J33:AC84 I136:AF65536 AG190:AJ65535 AK190:AK65536 BF190:IX65536 AL190:BE65535 F188:G189 E35:E36 C92:G98 E42 E44 E190:G244 C283:D65539 C100:G131 E132:G137 AF3:IX3 E139:G187 F138:G138 E248:G252 F245:G247 E254:G255 E257:G65536 A281:B65285 F253:G253 F256:G256 E38 B42:B44 E46 E49:E50 B46:B49 E52:E56 B51:B56 E59:E84 A57 Y101:Z103 BG86:IX189">
    <cfRule type="containsText" priority="1400" operator="containsText" text="X">
      <formula>NOT(ISERROR(SEARCH("X",A1)))</formula>
    </cfRule>
  </conditionalFormatting>
  <conditionalFormatting sqref="I4:I6 AE4:AE6 A4:D6 AB1:AC2 E15:E17">
    <cfRule type="containsText" priority="1391" operator="containsText" text="X">
      <formula>NOT(ISERROR(SEARCH("X",A1)))</formula>
    </cfRule>
  </conditionalFormatting>
  <conditionalFormatting sqref="F4:G4">
    <cfRule type="containsText" priority="1390" operator="containsText" text="X">
      <formula>NOT(ISERROR(SEARCH("X",F4)))</formula>
    </cfRule>
  </conditionalFormatting>
  <conditionalFormatting sqref="H86:H65536">
    <cfRule type="containsText" priority="1396" operator="containsText" text="X">
      <formula>NOT(ISERROR(SEARCH("X",H86)))</formula>
    </cfRule>
  </conditionalFormatting>
  <conditionalFormatting sqref="H4">
    <cfRule type="containsText" priority="1388" operator="containsText" text="X">
      <formula>NOT(ISERROR(SEARCH("X",H4)))</formula>
    </cfRule>
  </conditionalFormatting>
  <conditionalFormatting sqref="AC10:AC32 AE14:AE32">
    <cfRule type="containsText" priority="1385" operator="containsText" text="X">
      <formula>NOT(ISERROR(SEARCH("X",AC10)))</formula>
    </cfRule>
  </conditionalFormatting>
  <conditionalFormatting sqref="AA87:AB90">
    <cfRule type="containsText" priority="1382" operator="containsText" text="X">
      <formula>NOT(ISERROR(SEARCH("X",AA87)))</formula>
    </cfRule>
  </conditionalFormatting>
  <conditionalFormatting sqref="AA87:AB90">
    <cfRule type="containsText" priority="1381" operator="containsText" text="X">
      <formula>NOT(ISERROR(SEARCH("X",AA87)))</formula>
    </cfRule>
  </conditionalFormatting>
  <conditionalFormatting sqref="AD4">
    <cfRule type="containsText" priority="1347" operator="containsText" text="X">
      <formula>NOT(ISERROR(SEARCH("X",AD4)))</formula>
    </cfRule>
  </conditionalFormatting>
  <conditionalFormatting sqref="AC4:AC6">
    <cfRule type="containsText" priority="1348" operator="containsText" text="X">
      <formula>NOT(ISERROR(SEARCH("X",AC4)))</formula>
    </cfRule>
  </conditionalFormatting>
  <conditionalFormatting sqref="AC7 AE7">
    <cfRule type="containsText" priority="1324" operator="containsText" text="X">
      <formula>NOT(ISERROR(SEARCH("X",AC7)))</formula>
    </cfRule>
  </conditionalFormatting>
  <conditionalFormatting sqref="AD7:AD9">
    <cfRule type="containsText" priority="1323" operator="containsText" text="X">
      <formula>NOT(ISERROR(SEARCH("X",AD7)))</formula>
    </cfRule>
  </conditionalFormatting>
  <conditionalFormatting sqref="AE8">
    <cfRule type="containsText" priority="1320" operator="containsText" text="X">
      <formula>NOT(ISERROR(SEARCH("X",AE8)))</formula>
    </cfRule>
  </conditionalFormatting>
  <conditionalFormatting sqref="E8 AC8:AC9">
    <cfRule type="containsText" priority="1328" operator="containsText" text="X">
      <formula>NOT(ISERROR(SEARCH("X",E8)))</formula>
    </cfRule>
  </conditionalFormatting>
  <conditionalFormatting sqref="E7 A7:B7">
    <cfRule type="containsText" priority="1327" operator="containsText" text="X">
      <formula>NOT(ISERROR(SEARCH("X",A7)))</formula>
    </cfRule>
  </conditionalFormatting>
  <conditionalFormatting sqref="AD7:AD9">
    <cfRule type="containsText" dxfId="61" priority="1322" operator="containsText" text="RE">
      <formula>NOT(ISERROR(SEARCH("RE",AD7)))</formula>
    </cfRule>
  </conditionalFormatting>
  <conditionalFormatting sqref="AD7:AD84">
    <cfRule type="notContainsBlanks" dxfId="60" priority="573">
      <formula>LEN(TRIM(AD7))&gt;0</formula>
    </cfRule>
  </conditionalFormatting>
  <conditionalFormatting sqref="P3">
    <cfRule type="cellIs" dxfId="59" priority="21" stopIfTrue="1" operator="lessThan">
      <formula>$N$3</formula>
    </cfRule>
  </conditionalFormatting>
  <conditionalFormatting sqref="E9">
    <cfRule type="containsText" priority="17" operator="containsText" text="X">
      <formula>NOT(ISERROR(SEARCH("X",E9)))</formula>
    </cfRule>
  </conditionalFormatting>
  <conditionalFormatting sqref="E10">
    <cfRule type="containsText" priority="16" operator="containsText" text="X">
      <formula>NOT(ISERROR(SEARCH("X",E10)))</formula>
    </cfRule>
  </conditionalFormatting>
  <conditionalFormatting sqref="E11">
    <cfRule type="containsText" priority="15" operator="containsText" text="X">
      <formula>NOT(ISERROR(SEARCH("X",E11)))</formula>
    </cfRule>
  </conditionalFormatting>
  <conditionalFormatting sqref="E12">
    <cfRule type="containsText" priority="14" operator="containsText" text="X">
      <formula>NOT(ISERROR(SEARCH("X",E12)))</formula>
    </cfRule>
  </conditionalFormatting>
  <conditionalFormatting sqref="E13">
    <cfRule type="containsText" priority="13" operator="containsText" text="X">
      <formula>NOT(ISERROR(SEARCH("X",E13)))</formula>
    </cfRule>
  </conditionalFormatting>
  <conditionalFormatting sqref="E14">
    <cfRule type="containsText" priority="12" operator="containsText" text="X">
      <formula>NOT(ISERROR(SEARCH("X",E14)))</formula>
    </cfRule>
  </conditionalFormatting>
  <conditionalFormatting sqref="AK184:AK189">
    <cfRule type="containsText" priority="9" operator="containsText" text="X">
      <formula>NOT(ISERROR(SEARCH("X",AK184)))</formula>
    </cfRule>
  </conditionalFormatting>
  <conditionalFormatting sqref="G7:G84">
    <cfRule type="cellIs" dxfId="58" priority="6" operator="greaterThan">
      <formula>0</formula>
    </cfRule>
    <cfRule type="cellIs" dxfId="57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56" priority="2" operator="equal">
      <formula>0</formula>
    </cfRule>
    <cfRule type="cellIs" dxfId="55" priority="3" operator="greaterThan">
      <formula>0</formula>
    </cfRule>
    <cfRule type="cellIs" dxfId="54" priority="4" operator="greaterThan">
      <formula>0</formula>
    </cfRule>
  </conditionalFormatting>
  <conditionalFormatting sqref="I3">
    <cfRule type="cellIs" dxfId="53" priority="1" operator="greaterThan">
      <formula>3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10" zoomScaleNormal="110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7" sqref="J7"/>
    </sheetView>
  </sheetViews>
  <sheetFormatPr defaultColWidth="9" defaultRowHeight="12"/>
  <cols>
    <col min="1" max="1" width="13.875" style="129" bestFit="1" customWidth="1"/>
    <col min="2" max="2" width="9.625" style="127" bestFit="1" customWidth="1"/>
    <col min="3" max="3" width="13.125" style="17" bestFit="1" customWidth="1"/>
    <col min="4" max="4" width="11" style="18" bestFit="1" customWidth="1"/>
    <col min="5" max="5" width="16" style="18" bestFit="1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6" width="8.625" style="19" customWidth="1"/>
    <col min="27" max="27" width="8.625" style="16" customWidth="1"/>
    <col min="28" max="28" width="8.625" style="19" customWidth="1"/>
    <col min="29" max="29" width="8.625" style="20" customWidth="1"/>
    <col min="30" max="30" width="21.625" style="20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32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922</v>
      </c>
      <c r="D3" s="1209" t="s">
        <v>43</v>
      </c>
      <c r="E3" s="1209"/>
      <c r="F3" s="55">
        <f>G85</f>
        <v>11</v>
      </c>
      <c r="G3" s="55"/>
      <c r="H3" s="49" t="s">
        <v>42</v>
      </c>
      <c r="I3" s="50">
        <f>IFERROR(F3*100/C3,"0")</f>
        <v>1.1930585683297179</v>
      </c>
      <c r="J3" s="465" t="s">
        <v>664</v>
      </c>
      <c r="K3" s="466">
        <f>가동율!AM13</f>
        <v>22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41.409090909090907</v>
      </c>
      <c r="Q3" s="623" t="s">
        <v>872</v>
      </c>
      <c r="R3" s="467">
        <f>P3/8</f>
        <v>5.1761363636363633</v>
      </c>
      <c r="S3" s="779" t="s">
        <v>1102</v>
      </c>
      <c r="T3" s="624">
        <f>가동율!AN13</f>
        <v>100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263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264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65"/>
      <c r="AD6" s="1198"/>
      <c r="AE6" s="1245"/>
    </row>
    <row r="7" spans="1:58" s="9" customFormat="1" ht="15.95" customHeight="1">
      <c r="A7" s="1253">
        <v>45901</v>
      </c>
      <c r="B7" s="418" t="s">
        <v>1318</v>
      </c>
      <c r="C7" s="627" t="s">
        <v>1164</v>
      </c>
      <c r="D7" s="628" t="s">
        <v>880</v>
      </c>
      <c r="E7" s="400" t="s">
        <v>1319</v>
      </c>
      <c r="F7" s="193" t="s">
        <v>608</v>
      </c>
      <c r="G7" s="920">
        <f t="shared" ref="G7:G32" si="0">SUM(J7:AB7)</f>
        <v>1</v>
      </c>
      <c r="H7" s="243">
        <f t="shared" ref="H7:H70" si="1">AC7+G7</f>
        <v>16</v>
      </c>
      <c r="I7" s="922">
        <f t="shared" ref="I7:I70" si="2">IFERROR(G7/H7,"0")</f>
        <v>6.25E-2</v>
      </c>
      <c r="J7" s="33"/>
      <c r="K7" s="222"/>
      <c r="L7" s="222"/>
      <c r="M7" s="21"/>
      <c r="N7" s="21"/>
      <c r="O7" s="21"/>
      <c r="P7" s="21"/>
      <c r="Q7" s="21"/>
      <c r="R7" s="21"/>
      <c r="S7" s="21"/>
      <c r="T7" s="21"/>
      <c r="U7" s="215"/>
      <c r="V7" s="111"/>
      <c r="W7" s="112"/>
      <c r="X7" s="21"/>
      <c r="Y7" s="215"/>
      <c r="Z7" s="21">
        <v>1</v>
      </c>
      <c r="AA7" s="21"/>
      <c r="AB7" s="22"/>
      <c r="AC7" s="74">
        <v>15</v>
      </c>
      <c r="AD7" s="23"/>
      <c r="AE7" s="83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1"/>
      <c r="B8" s="208" t="s">
        <v>1318</v>
      </c>
      <c r="C8" s="260" t="s">
        <v>1164</v>
      </c>
      <c r="D8" s="218" t="s">
        <v>698</v>
      </c>
      <c r="E8" s="205" t="s">
        <v>1320</v>
      </c>
      <c r="F8" s="213" t="s">
        <v>608</v>
      </c>
      <c r="G8" s="921">
        <f t="shared" si="0"/>
        <v>0</v>
      </c>
      <c r="H8" s="43">
        <f t="shared" si="1"/>
        <v>15</v>
      </c>
      <c r="I8" s="922">
        <f t="shared" si="2"/>
        <v>0</v>
      </c>
      <c r="J8" s="12"/>
      <c r="K8" s="223"/>
      <c r="L8" s="223"/>
      <c r="M8" s="8"/>
      <c r="N8" s="8"/>
      <c r="O8" s="8"/>
      <c r="P8" s="8"/>
      <c r="Q8" s="8"/>
      <c r="R8" s="8"/>
      <c r="S8" s="8"/>
      <c r="T8" s="8"/>
      <c r="U8" s="8"/>
      <c r="V8" s="103"/>
      <c r="W8" s="113"/>
      <c r="X8" s="8"/>
      <c r="Y8" s="212"/>
      <c r="Z8" s="8"/>
      <c r="AA8" s="8"/>
      <c r="AB8" s="10"/>
      <c r="AC8" s="74">
        <v>15</v>
      </c>
      <c r="AD8" s="23"/>
      <c r="AE8" s="1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2"/>
      <c r="B9" s="208" t="s">
        <v>1318</v>
      </c>
      <c r="C9" s="260" t="s">
        <v>1164</v>
      </c>
      <c r="D9" s="218" t="s">
        <v>676</v>
      </c>
      <c r="E9" s="205" t="s">
        <v>1321</v>
      </c>
      <c r="F9" s="213" t="s">
        <v>608</v>
      </c>
      <c r="G9" s="921">
        <f t="shared" si="0"/>
        <v>0</v>
      </c>
      <c r="H9" s="43">
        <f t="shared" si="1"/>
        <v>25</v>
      </c>
      <c r="I9" s="922">
        <f t="shared" si="2"/>
        <v>0</v>
      </c>
      <c r="J9" s="12"/>
      <c r="K9" s="223"/>
      <c r="L9" s="223"/>
      <c r="M9" s="8"/>
      <c r="N9" s="8"/>
      <c r="O9" s="8"/>
      <c r="P9" s="8"/>
      <c r="Q9" s="8"/>
      <c r="R9" s="8"/>
      <c r="S9" s="8"/>
      <c r="T9" s="8"/>
      <c r="U9" s="8"/>
      <c r="V9" s="103"/>
      <c r="W9" s="113"/>
      <c r="X9" s="8"/>
      <c r="Y9" s="212"/>
      <c r="Z9" s="8"/>
      <c r="AA9" s="8"/>
      <c r="AB9" s="10"/>
      <c r="AC9" s="74">
        <v>25</v>
      </c>
      <c r="AD9" s="23"/>
      <c r="AE9" s="1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0">
        <v>45902</v>
      </c>
      <c r="B10" s="208" t="s">
        <v>1322</v>
      </c>
      <c r="C10" s="260" t="s">
        <v>1151</v>
      </c>
      <c r="D10" s="218" t="s">
        <v>522</v>
      </c>
      <c r="E10" s="205" t="s">
        <v>1323</v>
      </c>
      <c r="F10" s="213" t="s">
        <v>608</v>
      </c>
      <c r="G10" s="921">
        <f t="shared" si="0"/>
        <v>0</v>
      </c>
      <c r="H10" s="43">
        <f t="shared" si="1"/>
        <v>50</v>
      </c>
      <c r="I10" s="922">
        <f t="shared" si="2"/>
        <v>0</v>
      </c>
      <c r="J10" s="12"/>
      <c r="K10" s="223"/>
      <c r="L10" s="223"/>
      <c r="M10" s="8"/>
      <c r="N10" s="8"/>
      <c r="O10" s="8"/>
      <c r="P10" s="8"/>
      <c r="Q10" s="8"/>
      <c r="R10" s="8"/>
      <c r="S10" s="8"/>
      <c r="T10" s="8"/>
      <c r="U10" s="8"/>
      <c r="V10" s="103"/>
      <c r="W10" s="113"/>
      <c r="X10" s="8"/>
      <c r="Y10" s="212"/>
      <c r="Z10" s="8"/>
      <c r="AA10" s="8"/>
      <c r="AB10" s="10"/>
      <c r="AC10" s="74">
        <v>50</v>
      </c>
      <c r="AD10" s="23"/>
      <c r="AE10" s="69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2"/>
      <c r="B11" s="208" t="s">
        <v>1324</v>
      </c>
      <c r="C11" s="260" t="s">
        <v>1164</v>
      </c>
      <c r="D11" s="218" t="s">
        <v>1325</v>
      </c>
      <c r="E11" s="205" t="s">
        <v>1326</v>
      </c>
      <c r="F11" s="213" t="s">
        <v>608</v>
      </c>
      <c r="G11" s="921">
        <f t="shared" si="0"/>
        <v>0</v>
      </c>
      <c r="H11" s="43">
        <f t="shared" si="1"/>
        <v>15</v>
      </c>
      <c r="I11" s="922">
        <f t="shared" si="2"/>
        <v>0</v>
      </c>
      <c r="J11" s="12"/>
      <c r="K11" s="223"/>
      <c r="L11" s="223"/>
      <c r="M11" s="8"/>
      <c r="N11" s="8"/>
      <c r="O11" s="8"/>
      <c r="P11" s="8"/>
      <c r="Q11" s="8"/>
      <c r="R11" s="8"/>
      <c r="S11" s="8"/>
      <c r="T11" s="8"/>
      <c r="U11" s="8"/>
      <c r="V11" s="103"/>
      <c r="W11" s="113"/>
      <c r="X11" s="8"/>
      <c r="Y11" s="212"/>
      <c r="Z11" s="8"/>
      <c r="AA11" s="8"/>
      <c r="AB11" s="10"/>
      <c r="AC11" s="74">
        <v>15</v>
      </c>
      <c r="AD11" s="23"/>
      <c r="AE11" s="1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0">
        <v>45904</v>
      </c>
      <c r="B12" s="208" t="s">
        <v>119</v>
      </c>
      <c r="C12" s="260" t="s">
        <v>1151</v>
      </c>
      <c r="D12" s="218" t="s">
        <v>522</v>
      </c>
      <c r="E12" s="205" t="s">
        <v>1328</v>
      </c>
      <c r="F12" s="213" t="s">
        <v>608</v>
      </c>
      <c r="G12" s="921">
        <f t="shared" si="0"/>
        <v>0</v>
      </c>
      <c r="H12" s="43">
        <f t="shared" si="1"/>
        <v>50</v>
      </c>
      <c r="I12" s="922">
        <f t="shared" si="2"/>
        <v>0</v>
      </c>
      <c r="J12" s="12"/>
      <c r="K12" s="223"/>
      <c r="L12" s="223"/>
      <c r="M12" s="8"/>
      <c r="N12" s="8"/>
      <c r="O12" s="8"/>
      <c r="P12" s="8"/>
      <c r="Q12" s="8"/>
      <c r="R12" s="8"/>
      <c r="S12" s="8"/>
      <c r="T12" s="8"/>
      <c r="U12" s="8"/>
      <c r="V12" s="103"/>
      <c r="W12" s="113"/>
      <c r="X12" s="8"/>
      <c r="Y12" s="212"/>
      <c r="Z12" s="8"/>
      <c r="AA12" s="8"/>
      <c r="AB12" s="10"/>
      <c r="AC12" s="74">
        <v>50</v>
      </c>
      <c r="AD12" s="23"/>
      <c r="AE12" s="1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1"/>
      <c r="B13" s="208" t="s">
        <v>119</v>
      </c>
      <c r="C13" s="260" t="s">
        <v>1164</v>
      </c>
      <c r="D13" s="218" t="s">
        <v>868</v>
      </c>
      <c r="E13" s="205" t="s">
        <v>1329</v>
      </c>
      <c r="F13" s="213" t="s">
        <v>608</v>
      </c>
      <c r="G13" s="921">
        <f t="shared" si="0"/>
        <v>0</v>
      </c>
      <c r="H13" s="43">
        <f t="shared" si="1"/>
        <v>4</v>
      </c>
      <c r="I13" s="922">
        <f t="shared" si="2"/>
        <v>0</v>
      </c>
      <c r="J13" s="12"/>
      <c r="K13" s="223"/>
      <c r="L13" s="223"/>
      <c r="M13" s="8"/>
      <c r="N13" s="8"/>
      <c r="O13" s="8"/>
      <c r="P13" s="8"/>
      <c r="Q13" s="8"/>
      <c r="R13" s="8"/>
      <c r="S13" s="8"/>
      <c r="T13" s="8"/>
      <c r="U13" s="8"/>
      <c r="V13" s="103"/>
      <c r="W13" s="113"/>
      <c r="X13" s="8"/>
      <c r="Y13" s="212"/>
      <c r="Z13" s="8"/>
      <c r="AA13" s="8"/>
      <c r="AB13" s="10"/>
      <c r="AC13" s="74">
        <v>4</v>
      </c>
      <c r="AD13" s="199"/>
      <c r="AE13" s="1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2"/>
      <c r="B14" s="208" t="s">
        <v>1330</v>
      </c>
      <c r="C14" s="260" t="s">
        <v>1151</v>
      </c>
      <c r="D14" s="218" t="s">
        <v>369</v>
      </c>
      <c r="E14" s="205" t="s">
        <v>1331</v>
      </c>
      <c r="F14" s="213" t="s">
        <v>608</v>
      </c>
      <c r="G14" s="921">
        <f t="shared" si="0"/>
        <v>0</v>
      </c>
      <c r="H14" s="43">
        <f t="shared" si="1"/>
        <v>30</v>
      </c>
      <c r="I14" s="922">
        <f t="shared" si="2"/>
        <v>0</v>
      </c>
      <c r="J14" s="12"/>
      <c r="K14" s="223"/>
      <c r="L14" s="223"/>
      <c r="M14" s="8"/>
      <c r="N14" s="8"/>
      <c r="O14" s="8"/>
      <c r="P14" s="8"/>
      <c r="Q14" s="8"/>
      <c r="R14" s="8"/>
      <c r="S14" s="8"/>
      <c r="T14" s="8"/>
      <c r="U14" s="8"/>
      <c r="V14" s="103"/>
      <c r="W14" s="113"/>
      <c r="X14" s="8"/>
      <c r="Y14" s="212"/>
      <c r="Z14" s="8"/>
      <c r="AA14" s="8"/>
      <c r="AB14" s="10"/>
      <c r="AC14" s="74">
        <v>30</v>
      </c>
      <c r="AD14" s="199"/>
      <c r="AE14" s="82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209">
        <v>45905</v>
      </c>
      <c r="B15" s="208" t="s">
        <v>119</v>
      </c>
      <c r="C15" s="260" t="s">
        <v>1151</v>
      </c>
      <c r="D15" s="218" t="s">
        <v>522</v>
      </c>
      <c r="E15" s="205" t="s">
        <v>1332</v>
      </c>
      <c r="F15" s="213" t="s">
        <v>608</v>
      </c>
      <c r="G15" s="921">
        <f t="shared" si="0"/>
        <v>0</v>
      </c>
      <c r="H15" s="43">
        <f t="shared" si="1"/>
        <v>49</v>
      </c>
      <c r="I15" s="922">
        <f t="shared" si="2"/>
        <v>0</v>
      </c>
      <c r="J15" s="12"/>
      <c r="K15" s="223"/>
      <c r="L15" s="223"/>
      <c r="M15" s="8"/>
      <c r="N15" s="8"/>
      <c r="O15" s="8"/>
      <c r="P15" s="8"/>
      <c r="Q15" s="8"/>
      <c r="R15" s="8"/>
      <c r="S15" s="8"/>
      <c r="T15" s="8"/>
      <c r="U15" s="8"/>
      <c r="V15" s="103"/>
      <c r="W15" s="113"/>
      <c r="X15" s="8"/>
      <c r="Y15" s="212"/>
      <c r="Z15" s="8"/>
      <c r="AA15" s="8"/>
      <c r="AB15" s="10"/>
      <c r="AC15" s="74">
        <v>49</v>
      </c>
      <c r="AD15" s="23"/>
      <c r="AE15" s="1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0">
        <v>45908</v>
      </c>
      <c r="B16" s="208" t="s">
        <v>1333</v>
      </c>
      <c r="C16" s="260" t="s">
        <v>1151</v>
      </c>
      <c r="D16" s="218" t="s">
        <v>1097</v>
      </c>
      <c r="E16" s="205" t="s">
        <v>1334</v>
      </c>
      <c r="F16" s="213" t="s">
        <v>608</v>
      </c>
      <c r="G16" s="921">
        <f t="shared" si="0"/>
        <v>2</v>
      </c>
      <c r="H16" s="43">
        <f t="shared" si="1"/>
        <v>4</v>
      </c>
      <c r="I16" s="922">
        <f t="shared" si="2"/>
        <v>0.5</v>
      </c>
      <c r="J16" s="12"/>
      <c r="K16" s="223"/>
      <c r="L16" s="223"/>
      <c r="M16" s="8"/>
      <c r="N16" s="8"/>
      <c r="O16" s="8"/>
      <c r="P16" s="8"/>
      <c r="Q16" s="8"/>
      <c r="R16" s="8"/>
      <c r="S16" s="8"/>
      <c r="T16" s="8">
        <v>2</v>
      </c>
      <c r="U16" s="8"/>
      <c r="V16" s="103"/>
      <c r="W16" s="113"/>
      <c r="X16" s="8"/>
      <c r="Y16" s="212"/>
      <c r="Z16" s="8"/>
      <c r="AA16" s="8"/>
      <c r="AB16" s="10"/>
      <c r="AC16" s="75">
        <v>2</v>
      </c>
      <c r="AD16" s="381"/>
      <c r="AE16" s="1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2"/>
      <c r="B17" s="208" t="s">
        <v>119</v>
      </c>
      <c r="C17" s="260" t="s">
        <v>1151</v>
      </c>
      <c r="D17" s="218" t="s">
        <v>522</v>
      </c>
      <c r="E17" s="205" t="s">
        <v>1335</v>
      </c>
      <c r="F17" s="213" t="s">
        <v>608</v>
      </c>
      <c r="G17" s="921">
        <f t="shared" si="0"/>
        <v>0</v>
      </c>
      <c r="H17" s="43">
        <f t="shared" si="1"/>
        <v>50</v>
      </c>
      <c r="I17" s="922">
        <f t="shared" si="2"/>
        <v>0</v>
      </c>
      <c r="J17" s="12"/>
      <c r="K17" s="223"/>
      <c r="L17" s="223"/>
      <c r="M17" s="8"/>
      <c r="N17" s="8"/>
      <c r="O17" s="8"/>
      <c r="P17" s="8"/>
      <c r="Q17" s="8"/>
      <c r="R17" s="8"/>
      <c r="S17" s="8"/>
      <c r="T17" s="8"/>
      <c r="U17" s="8"/>
      <c r="V17" s="103"/>
      <c r="W17" s="113"/>
      <c r="X17" s="8"/>
      <c r="Y17" s="212"/>
      <c r="Z17" s="8"/>
      <c r="AA17" s="8"/>
      <c r="AB17" s="10"/>
      <c r="AC17" s="75">
        <v>50</v>
      </c>
      <c r="AD17" s="408"/>
      <c r="AE17" s="98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0">
        <v>45909</v>
      </c>
      <c r="B18" s="208" t="s">
        <v>1336</v>
      </c>
      <c r="C18" s="260" t="s">
        <v>1151</v>
      </c>
      <c r="D18" s="218" t="s">
        <v>522</v>
      </c>
      <c r="E18" s="206" t="s">
        <v>1337</v>
      </c>
      <c r="F18" s="213" t="s">
        <v>608</v>
      </c>
      <c r="G18" s="921">
        <f t="shared" si="0"/>
        <v>0</v>
      </c>
      <c r="H18" s="43">
        <f>AC18+G18</f>
        <v>50</v>
      </c>
      <c r="I18" s="922">
        <f t="shared" si="2"/>
        <v>0</v>
      </c>
      <c r="J18" s="12"/>
      <c r="K18" s="223"/>
      <c r="L18" s="223"/>
      <c r="M18" s="8"/>
      <c r="N18" s="8"/>
      <c r="O18" s="8"/>
      <c r="P18" s="8"/>
      <c r="Q18" s="8"/>
      <c r="R18" s="8"/>
      <c r="S18" s="8"/>
      <c r="T18" s="8"/>
      <c r="U18" s="8"/>
      <c r="V18" s="103"/>
      <c r="W18" s="113"/>
      <c r="X18" s="8"/>
      <c r="Y18" s="212"/>
      <c r="Z18" s="8"/>
      <c r="AA18" s="8"/>
      <c r="AB18" s="10"/>
      <c r="AC18" s="75">
        <v>50</v>
      </c>
      <c r="AD18" s="267" t="s">
        <v>1338</v>
      </c>
      <c r="AE18" s="79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2"/>
      <c r="B19" s="208" t="s">
        <v>1339</v>
      </c>
      <c r="C19" s="260" t="s">
        <v>1151</v>
      </c>
      <c r="D19" s="218" t="s">
        <v>522</v>
      </c>
      <c r="E19" s="206" t="s">
        <v>1337</v>
      </c>
      <c r="F19" s="213" t="s">
        <v>608</v>
      </c>
      <c r="G19" s="921">
        <f t="shared" si="0"/>
        <v>0</v>
      </c>
      <c r="H19" s="43">
        <f>AC19+G19</f>
        <v>50</v>
      </c>
      <c r="I19" s="922">
        <f t="shared" si="2"/>
        <v>0</v>
      </c>
      <c r="J19" s="12"/>
      <c r="K19" s="223"/>
      <c r="L19" s="223"/>
      <c r="M19" s="8"/>
      <c r="N19" s="8"/>
      <c r="O19" s="8"/>
      <c r="P19" s="8"/>
      <c r="Q19" s="8"/>
      <c r="R19" s="8"/>
      <c r="S19" s="8"/>
      <c r="T19" s="8"/>
      <c r="U19" s="8"/>
      <c r="V19" s="103"/>
      <c r="W19" s="113"/>
      <c r="X19" s="8"/>
      <c r="Y19" s="212"/>
      <c r="Z19" s="8"/>
      <c r="AA19" s="8"/>
      <c r="AB19" s="10"/>
      <c r="AC19" s="75">
        <v>50</v>
      </c>
      <c r="AD19" s="23"/>
      <c r="AE19" s="1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209">
        <v>45910</v>
      </c>
      <c r="B20" s="208" t="s">
        <v>119</v>
      </c>
      <c r="C20" s="260" t="s">
        <v>1151</v>
      </c>
      <c r="D20" s="218" t="s">
        <v>522</v>
      </c>
      <c r="E20" s="206" t="s">
        <v>1337</v>
      </c>
      <c r="F20" s="213" t="s">
        <v>608</v>
      </c>
      <c r="G20" s="921">
        <f t="shared" si="0"/>
        <v>0</v>
      </c>
      <c r="H20" s="43">
        <f t="shared" si="1"/>
        <v>12</v>
      </c>
      <c r="I20" s="922">
        <f t="shared" si="2"/>
        <v>0</v>
      </c>
      <c r="J20" s="12"/>
      <c r="K20" s="223"/>
      <c r="L20" s="223"/>
      <c r="M20" s="8"/>
      <c r="N20" s="8"/>
      <c r="O20" s="8"/>
      <c r="P20" s="8"/>
      <c r="Q20" s="8"/>
      <c r="R20" s="8"/>
      <c r="S20" s="8"/>
      <c r="T20" s="8"/>
      <c r="U20" s="8"/>
      <c r="V20" s="103"/>
      <c r="W20" s="113"/>
      <c r="X20" s="8"/>
      <c r="Y20" s="212"/>
      <c r="Z20" s="8"/>
      <c r="AA20" s="8"/>
      <c r="AB20" s="10"/>
      <c r="AC20" s="75">
        <v>12</v>
      </c>
      <c r="AD20" s="23"/>
      <c r="AE20" s="1"/>
      <c r="AG20" s="788" t="s">
        <v>210</v>
      </c>
      <c r="AH20" s="749">
        <f t="shared" si="3"/>
        <v>80</v>
      </c>
      <c r="AI20" s="749">
        <f t="shared" si="4"/>
        <v>0</v>
      </c>
      <c r="AJ20" s="382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209">
        <v>45912</v>
      </c>
      <c r="B21" s="208" t="s">
        <v>1343</v>
      </c>
      <c r="C21" s="260" t="s">
        <v>1151</v>
      </c>
      <c r="D21" s="218" t="s">
        <v>373</v>
      </c>
      <c r="E21" s="205" t="s">
        <v>1351</v>
      </c>
      <c r="F21" s="213" t="s">
        <v>608</v>
      </c>
      <c r="G21" s="921">
        <f t="shared" si="0"/>
        <v>1</v>
      </c>
      <c r="H21" s="43">
        <f t="shared" si="1"/>
        <v>51</v>
      </c>
      <c r="I21" s="922">
        <f t="shared" si="2"/>
        <v>1.9607843137254902E-2</v>
      </c>
      <c r="J21" s="12"/>
      <c r="K21" s="223"/>
      <c r="L21" s="223"/>
      <c r="M21" s="8"/>
      <c r="N21" s="8"/>
      <c r="O21" s="8"/>
      <c r="P21" s="8">
        <v>1</v>
      </c>
      <c r="Q21" s="8"/>
      <c r="R21" s="8"/>
      <c r="S21" s="8"/>
      <c r="T21" s="8"/>
      <c r="U21" s="8"/>
      <c r="V21" s="103"/>
      <c r="W21" s="113"/>
      <c r="X21" s="8"/>
      <c r="Y21" s="212"/>
      <c r="Z21" s="8"/>
      <c r="AA21" s="8"/>
      <c r="AB21" s="10"/>
      <c r="AC21" s="75">
        <v>50</v>
      </c>
      <c r="AD21" s="23"/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209">
        <v>45915</v>
      </c>
      <c r="B22" s="208" t="s">
        <v>1352</v>
      </c>
      <c r="C22" s="260" t="s">
        <v>1164</v>
      </c>
      <c r="D22" s="218" t="s">
        <v>623</v>
      </c>
      <c r="E22" s="205" t="s">
        <v>1353</v>
      </c>
      <c r="F22" s="213" t="s">
        <v>608</v>
      </c>
      <c r="G22" s="921">
        <f t="shared" si="0"/>
        <v>0</v>
      </c>
      <c r="H22" s="43">
        <f t="shared" si="1"/>
        <v>34</v>
      </c>
      <c r="I22" s="922">
        <f t="shared" si="2"/>
        <v>0</v>
      </c>
      <c r="J22" s="12"/>
      <c r="K22" s="223"/>
      <c r="L22" s="223"/>
      <c r="M22" s="8"/>
      <c r="N22" s="8"/>
      <c r="O22" s="8"/>
      <c r="P22" s="8"/>
      <c r="Q22" s="8"/>
      <c r="R22" s="8"/>
      <c r="S22" s="8"/>
      <c r="T22" s="8"/>
      <c r="U22" s="8"/>
      <c r="V22" s="103"/>
      <c r="W22" s="113"/>
      <c r="X22" s="8"/>
      <c r="Y22" s="212"/>
      <c r="Z22" s="8"/>
      <c r="AA22" s="8"/>
      <c r="AB22" s="10"/>
      <c r="AC22" s="75">
        <v>34</v>
      </c>
      <c r="AD22" s="23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0">
        <v>45916</v>
      </c>
      <c r="B23" s="208" t="s">
        <v>1359</v>
      </c>
      <c r="C23" s="260" t="s">
        <v>1179</v>
      </c>
      <c r="D23" s="218" t="s">
        <v>1361</v>
      </c>
      <c r="E23" s="205" t="s">
        <v>1360</v>
      </c>
      <c r="F23" s="213" t="s">
        <v>608</v>
      </c>
      <c r="G23" s="921">
        <f t="shared" si="0"/>
        <v>0</v>
      </c>
      <c r="H23" s="43">
        <f t="shared" si="1"/>
        <v>30</v>
      </c>
      <c r="I23" s="922">
        <f t="shared" si="2"/>
        <v>0</v>
      </c>
      <c r="J23" s="12"/>
      <c r="K23" s="223"/>
      <c r="L23" s="223"/>
      <c r="M23" s="8"/>
      <c r="N23" s="8"/>
      <c r="O23" s="8"/>
      <c r="P23" s="8"/>
      <c r="Q23" s="8"/>
      <c r="R23" s="8"/>
      <c r="S23" s="8"/>
      <c r="T23" s="8"/>
      <c r="U23" s="8"/>
      <c r="V23" s="103"/>
      <c r="W23" s="113"/>
      <c r="X23" s="8"/>
      <c r="Y23" s="212"/>
      <c r="Z23" s="8"/>
      <c r="AA23" s="8"/>
      <c r="AB23" s="10"/>
      <c r="AC23" s="75">
        <v>30</v>
      </c>
      <c r="AD23" s="23"/>
      <c r="AE23" s="1"/>
      <c r="AG23" s="789" t="s">
        <v>294</v>
      </c>
      <c r="AH23" s="749">
        <f>SUMIF($D$7:$D$84,AG23,$H$7:$H$84)</f>
        <v>101</v>
      </c>
      <c r="AI23" s="749">
        <f>SUMIF($D$7:$D$84,AG23,$G$7:$G$84)</f>
        <v>0</v>
      </c>
      <c r="AJ23" s="382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2"/>
      <c r="B24" s="208" t="s">
        <v>1359</v>
      </c>
      <c r="C24" s="260" t="s">
        <v>1164</v>
      </c>
      <c r="D24" s="218" t="s">
        <v>978</v>
      </c>
      <c r="E24" s="205" t="s">
        <v>1362</v>
      </c>
      <c r="F24" s="213" t="s">
        <v>608</v>
      </c>
      <c r="G24" s="921">
        <f t="shared" si="0"/>
        <v>1</v>
      </c>
      <c r="H24" s="43">
        <f t="shared" si="1"/>
        <v>11</v>
      </c>
      <c r="I24" s="922">
        <f t="shared" si="2"/>
        <v>9.0909090909090912E-2</v>
      </c>
      <c r="J24" s="12"/>
      <c r="K24" s="223"/>
      <c r="L24" s="223"/>
      <c r="M24" s="8"/>
      <c r="N24" s="8"/>
      <c r="O24" s="8"/>
      <c r="P24" s="8"/>
      <c r="Q24" s="8"/>
      <c r="R24" s="8"/>
      <c r="S24" s="8"/>
      <c r="T24" s="8">
        <v>1</v>
      </c>
      <c r="U24" s="8"/>
      <c r="V24" s="103"/>
      <c r="W24" s="113"/>
      <c r="X24" s="8"/>
      <c r="Y24" s="212"/>
      <c r="Z24" s="8"/>
      <c r="AA24" s="8"/>
      <c r="AB24" s="10"/>
      <c r="AC24" s="75">
        <v>10</v>
      </c>
      <c r="AD24" s="23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0">
        <v>45917</v>
      </c>
      <c r="B25" s="208" t="s">
        <v>1363</v>
      </c>
      <c r="C25" s="260" t="s">
        <v>1164</v>
      </c>
      <c r="D25" s="218" t="s">
        <v>698</v>
      </c>
      <c r="E25" s="205" t="s">
        <v>1364</v>
      </c>
      <c r="F25" s="213" t="s">
        <v>608</v>
      </c>
      <c r="G25" s="921">
        <f t="shared" si="0"/>
        <v>0</v>
      </c>
      <c r="H25" s="43">
        <f t="shared" si="1"/>
        <v>34</v>
      </c>
      <c r="I25" s="922">
        <f t="shared" si="2"/>
        <v>0</v>
      </c>
      <c r="J25" s="12"/>
      <c r="K25" s="223"/>
      <c r="L25" s="223"/>
      <c r="M25" s="8"/>
      <c r="N25" s="8"/>
      <c r="O25" s="8"/>
      <c r="P25" s="8"/>
      <c r="Q25" s="8"/>
      <c r="R25" s="8"/>
      <c r="S25" s="8"/>
      <c r="T25" s="8"/>
      <c r="U25" s="8"/>
      <c r="V25" s="103"/>
      <c r="W25" s="113"/>
      <c r="X25" s="8"/>
      <c r="Y25" s="212"/>
      <c r="Z25" s="8"/>
      <c r="AA25" s="8"/>
      <c r="AB25" s="10"/>
      <c r="AC25" s="75">
        <v>34</v>
      </c>
      <c r="AD25" s="267"/>
      <c r="AE25" s="1"/>
      <c r="AG25" s="788" t="s">
        <v>214</v>
      </c>
      <c r="AH25" s="749">
        <f t="shared" si="3"/>
        <v>311</v>
      </c>
      <c r="AI25" s="749">
        <f t="shared" si="4"/>
        <v>0</v>
      </c>
      <c r="AJ25" s="382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1212"/>
      <c r="B26" s="208" t="s">
        <v>119</v>
      </c>
      <c r="C26" s="260" t="s">
        <v>1164</v>
      </c>
      <c r="D26" s="218" t="s">
        <v>627</v>
      </c>
      <c r="E26" s="205" t="s">
        <v>1365</v>
      </c>
      <c r="F26" s="213" t="s">
        <v>608</v>
      </c>
      <c r="G26" s="921">
        <f t="shared" si="0"/>
        <v>0</v>
      </c>
      <c r="H26" s="43">
        <f t="shared" si="1"/>
        <v>5</v>
      </c>
      <c r="I26" s="922">
        <f t="shared" si="2"/>
        <v>0</v>
      </c>
      <c r="J26" s="12"/>
      <c r="K26" s="223"/>
      <c r="L26" s="223"/>
      <c r="M26" s="8"/>
      <c r="N26" s="8"/>
      <c r="O26" s="8"/>
      <c r="P26" s="8"/>
      <c r="Q26" s="8"/>
      <c r="R26" s="8"/>
      <c r="S26" s="8"/>
      <c r="T26" s="8"/>
      <c r="U26" s="8"/>
      <c r="V26" s="103"/>
      <c r="W26" s="113"/>
      <c r="X26" s="8"/>
      <c r="Y26" s="212"/>
      <c r="Z26" s="8"/>
      <c r="AA26" s="8"/>
      <c r="AB26" s="10"/>
      <c r="AC26" s="75">
        <v>5</v>
      </c>
      <c r="AD26" s="23"/>
      <c r="AE26" s="99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209">
        <v>45918</v>
      </c>
      <c r="B27" s="208" t="s">
        <v>1378</v>
      </c>
      <c r="C27" s="260" t="s">
        <v>1164</v>
      </c>
      <c r="D27" s="218" t="s">
        <v>673</v>
      </c>
      <c r="E27" s="205" t="s">
        <v>1379</v>
      </c>
      <c r="F27" s="213" t="s">
        <v>608</v>
      </c>
      <c r="G27" s="921">
        <f t="shared" si="0"/>
        <v>1</v>
      </c>
      <c r="H27" s="43">
        <f t="shared" si="1"/>
        <v>35</v>
      </c>
      <c r="I27" s="922">
        <f t="shared" si="2"/>
        <v>2.8571428571428571E-2</v>
      </c>
      <c r="J27" s="12"/>
      <c r="K27" s="223"/>
      <c r="L27" s="223"/>
      <c r="M27" s="8">
        <v>1</v>
      </c>
      <c r="N27" s="8"/>
      <c r="O27" s="8"/>
      <c r="P27" s="8"/>
      <c r="Q27" s="8"/>
      <c r="R27" s="8"/>
      <c r="S27" s="8"/>
      <c r="T27" s="8"/>
      <c r="U27" s="8"/>
      <c r="V27" s="103"/>
      <c r="W27" s="113"/>
      <c r="X27" s="8"/>
      <c r="Y27" s="212"/>
      <c r="Z27" s="8"/>
      <c r="AA27" s="8"/>
      <c r="AB27" s="10"/>
      <c r="AC27" s="75">
        <v>34</v>
      </c>
      <c r="AD27" s="267"/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0">
        <v>45919</v>
      </c>
      <c r="B28" s="208" t="s">
        <v>1380</v>
      </c>
      <c r="C28" s="260" t="s">
        <v>1164</v>
      </c>
      <c r="D28" s="218" t="s">
        <v>627</v>
      </c>
      <c r="E28" s="218" t="s">
        <v>1379</v>
      </c>
      <c r="F28" s="213" t="s">
        <v>608</v>
      </c>
      <c r="G28" s="921">
        <f t="shared" si="0"/>
        <v>0</v>
      </c>
      <c r="H28" s="43">
        <f t="shared" si="1"/>
        <v>20</v>
      </c>
      <c r="I28" s="922">
        <f t="shared" si="2"/>
        <v>0</v>
      </c>
      <c r="J28" s="12"/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103"/>
      <c r="W28" s="113"/>
      <c r="X28" s="8"/>
      <c r="Y28" s="212"/>
      <c r="Z28" s="8"/>
      <c r="AA28" s="8"/>
      <c r="AB28" s="10"/>
      <c r="AC28" s="75">
        <v>20</v>
      </c>
      <c r="AD28" s="23"/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12"/>
      <c r="B29" s="208" t="s">
        <v>666</v>
      </c>
      <c r="C29" s="260" t="s">
        <v>1164</v>
      </c>
      <c r="D29" s="218" t="s">
        <v>623</v>
      </c>
      <c r="E29" s="218" t="s">
        <v>1381</v>
      </c>
      <c r="F29" s="213" t="s">
        <v>608</v>
      </c>
      <c r="G29" s="921">
        <f t="shared" si="0"/>
        <v>0</v>
      </c>
      <c r="H29" s="43">
        <f t="shared" si="1"/>
        <v>16</v>
      </c>
      <c r="I29" s="922">
        <f t="shared" si="2"/>
        <v>0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103"/>
      <c r="W29" s="113"/>
      <c r="X29" s="8"/>
      <c r="Y29" s="212"/>
      <c r="Z29" s="8"/>
      <c r="AA29" s="8"/>
      <c r="AB29" s="10"/>
      <c r="AC29" s="75">
        <v>16</v>
      </c>
      <c r="AD29" s="23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209">
        <v>45923</v>
      </c>
      <c r="B30" s="198" t="s">
        <v>1382</v>
      </c>
      <c r="C30" s="260" t="s">
        <v>1164</v>
      </c>
      <c r="D30" s="218" t="s">
        <v>982</v>
      </c>
      <c r="E30" s="218" t="s">
        <v>1383</v>
      </c>
      <c r="F30" s="213" t="s">
        <v>608</v>
      </c>
      <c r="G30" s="921">
        <f t="shared" si="0"/>
        <v>1</v>
      </c>
      <c r="H30" s="43">
        <f t="shared" si="1"/>
        <v>11</v>
      </c>
      <c r="I30" s="922">
        <f t="shared" si="2"/>
        <v>9.0909090909090912E-2</v>
      </c>
      <c r="J30" s="12"/>
      <c r="K30" s="223"/>
      <c r="L30" s="223"/>
      <c r="M30" s="8">
        <v>1</v>
      </c>
      <c r="N30" s="8"/>
      <c r="O30" s="8"/>
      <c r="P30" s="8"/>
      <c r="Q30" s="8"/>
      <c r="R30" s="8"/>
      <c r="S30" s="8"/>
      <c r="T30" s="8"/>
      <c r="U30" s="8"/>
      <c r="V30" s="103"/>
      <c r="W30" s="113"/>
      <c r="X30" s="8"/>
      <c r="Y30" s="212"/>
      <c r="Z30" s="8"/>
      <c r="AA30" s="8"/>
      <c r="AB30" s="10"/>
      <c r="AC30" s="75">
        <v>10</v>
      </c>
      <c r="AD30" s="23"/>
      <c r="AE30" s="1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209">
        <v>45924</v>
      </c>
      <c r="B31" s="198" t="s">
        <v>119</v>
      </c>
      <c r="C31" s="260" t="s">
        <v>1151</v>
      </c>
      <c r="D31" s="218" t="s">
        <v>1249</v>
      </c>
      <c r="E31" s="218" t="s">
        <v>1385</v>
      </c>
      <c r="F31" s="213" t="s">
        <v>608</v>
      </c>
      <c r="G31" s="921">
        <f t="shared" si="0"/>
        <v>0</v>
      </c>
      <c r="H31" s="43">
        <f t="shared" si="1"/>
        <v>50</v>
      </c>
      <c r="I31" s="922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103"/>
      <c r="W31" s="113"/>
      <c r="X31" s="8"/>
      <c r="Y31" s="212"/>
      <c r="Z31" s="8"/>
      <c r="AA31" s="8"/>
      <c r="AB31" s="10"/>
      <c r="AC31" s="75">
        <v>50</v>
      </c>
      <c r="AD31" s="267"/>
      <c r="AE31" s="79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10">
        <v>45925</v>
      </c>
      <c r="B32" s="208" t="s">
        <v>119</v>
      </c>
      <c r="C32" s="260" t="s">
        <v>1164</v>
      </c>
      <c r="D32" s="218" t="s">
        <v>634</v>
      </c>
      <c r="E32" s="205" t="s">
        <v>1386</v>
      </c>
      <c r="F32" s="213" t="s">
        <v>608</v>
      </c>
      <c r="G32" s="921">
        <f t="shared" si="0"/>
        <v>0</v>
      </c>
      <c r="H32" s="43">
        <f t="shared" si="1"/>
        <v>20</v>
      </c>
      <c r="I32" s="922">
        <f t="shared" si="2"/>
        <v>0</v>
      </c>
      <c r="J32" s="12"/>
      <c r="K32" s="223"/>
      <c r="L32" s="223"/>
      <c r="M32" s="8"/>
      <c r="N32" s="8"/>
      <c r="O32" s="8"/>
      <c r="P32" s="8"/>
      <c r="Q32" s="8"/>
      <c r="R32" s="8"/>
      <c r="S32" s="8"/>
      <c r="T32" s="8"/>
      <c r="U32" s="8"/>
      <c r="V32" s="103"/>
      <c r="W32" s="113"/>
      <c r="X32" s="8"/>
      <c r="Y32" s="212"/>
      <c r="Z32" s="8"/>
      <c r="AA32" s="8"/>
      <c r="AB32" s="10"/>
      <c r="AC32" s="75">
        <v>20</v>
      </c>
      <c r="AD32" s="23"/>
      <c r="AE32" s="100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1211"/>
      <c r="B33" s="208" t="s">
        <v>119</v>
      </c>
      <c r="C33" s="260" t="s">
        <v>1164</v>
      </c>
      <c r="D33" s="218" t="s">
        <v>625</v>
      </c>
      <c r="E33" s="205" t="s">
        <v>1386</v>
      </c>
      <c r="F33" s="213" t="s">
        <v>608</v>
      </c>
      <c r="G33" s="921">
        <f t="shared" ref="G33:G64" si="26">SUM(J33:AA33)</f>
        <v>0</v>
      </c>
      <c r="H33" s="43">
        <f t="shared" si="1"/>
        <v>30</v>
      </c>
      <c r="I33" s="922">
        <f t="shared" si="2"/>
        <v>0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103"/>
      <c r="W33" s="113"/>
      <c r="X33" s="8"/>
      <c r="Y33" s="212"/>
      <c r="Z33" s="8"/>
      <c r="AA33" s="8"/>
      <c r="AB33" s="10"/>
      <c r="AC33" s="75">
        <v>30</v>
      </c>
      <c r="AD33" s="23"/>
      <c r="AE33" s="82"/>
      <c r="AG33" s="789" t="s">
        <v>219</v>
      </c>
      <c r="AH33" s="749">
        <f t="shared" si="3"/>
        <v>30</v>
      </c>
      <c r="AI33" s="749">
        <f t="shared" si="4"/>
        <v>0</v>
      </c>
      <c r="AJ33" s="382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12"/>
      <c r="B34" s="208" t="s">
        <v>119</v>
      </c>
      <c r="C34" s="260" t="s">
        <v>1164</v>
      </c>
      <c r="D34" s="218" t="s">
        <v>1387</v>
      </c>
      <c r="E34" s="205" t="s">
        <v>1386</v>
      </c>
      <c r="F34" s="213" t="s">
        <v>608</v>
      </c>
      <c r="G34" s="921">
        <f t="shared" si="26"/>
        <v>4</v>
      </c>
      <c r="H34" s="43">
        <f t="shared" si="1"/>
        <v>10</v>
      </c>
      <c r="I34" s="922">
        <f t="shared" si="2"/>
        <v>0.4</v>
      </c>
      <c r="J34" s="12"/>
      <c r="K34" s="223"/>
      <c r="L34" s="223"/>
      <c r="M34" s="8"/>
      <c r="N34" s="8"/>
      <c r="O34" s="8"/>
      <c r="P34" s="8"/>
      <c r="Q34" s="8">
        <v>2</v>
      </c>
      <c r="R34" s="8"/>
      <c r="S34" s="8"/>
      <c r="T34" s="8"/>
      <c r="U34" s="8"/>
      <c r="V34" s="103"/>
      <c r="W34" s="113"/>
      <c r="X34" s="8"/>
      <c r="Y34" s="212">
        <v>2</v>
      </c>
      <c r="Z34" s="8"/>
      <c r="AA34" s="8"/>
      <c r="AB34" s="10"/>
      <c r="AC34" s="75">
        <v>6</v>
      </c>
      <c r="AD34" s="23"/>
      <c r="AE34" s="82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66">
        <v>45926</v>
      </c>
      <c r="B35" s="208" t="s">
        <v>119</v>
      </c>
      <c r="C35" s="260" t="s">
        <v>1164</v>
      </c>
      <c r="D35" s="218" t="s">
        <v>1387</v>
      </c>
      <c r="E35" s="205" t="s">
        <v>1386</v>
      </c>
      <c r="F35" s="213" t="s">
        <v>608</v>
      </c>
      <c r="G35" s="921">
        <f t="shared" si="26"/>
        <v>0</v>
      </c>
      <c r="H35" s="43">
        <f t="shared" si="1"/>
        <v>4</v>
      </c>
      <c r="I35" s="922">
        <f t="shared" si="2"/>
        <v>0</v>
      </c>
      <c r="J35" s="12"/>
      <c r="K35" s="223"/>
      <c r="L35" s="223"/>
      <c r="M35" s="8"/>
      <c r="N35" s="8"/>
      <c r="O35" s="8"/>
      <c r="P35" s="8"/>
      <c r="Q35" s="8"/>
      <c r="R35" s="8"/>
      <c r="S35" s="8"/>
      <c r="T35" s="8"/>
      <c r="U35" s="8"/>
      <c r="V35" s="103"/>
      <c r="W35" s="113"/>
      <c r="X35" s="8"/>
      <c r="Y35" s="212"/>
      <c r="Z35" s="8"/>
      <c r="AA35" s="8"/>
      <c r="AB35" s="10"/>
      <c r="AC35" s="75">
        <v>4</v>
      </c>
      <c r="AD35" s="23"/>
      <c r="AE35" s="82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67"/>
      <c r="B36" s="198" t="s">
        <v>119</v>
      </c>
      <c r="C36" s="260" t="s">
        <v>1151</v>
      </c>
      <c r="D36" s="218" t="s">
        <v>519</v>
      </c>
      <c r="E36" s="205" t="s">
        <v>1388</v>
      </c>
      <c r="F36" s="213" t="s">
        <v>608</v>
      </c>
      <c r="G36" s="921">
        <f t="shared" si="26"/>
        <v>0</v>
      </c>
      <c r="H36" s="43">
        <f t="shared" si="1"/>
        <v>30</v>
      </c>
      <c r="I36" s="922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75">
        <v>30</v>
      </c>
      <c r="AD36" s="23"/>
      <c r="AE36" s="82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1262"/>
      <c r="B37" s="198" t="s">
        <v>119</v>
      </c>
      <c r="C37" s="260" t="s">
        <v>1164</v>
      </c>
      <c r="D37" s="218" t="s">
        <v>878</v>
      </c>
      <c r="E37" s="205" t="s">
        <v>1389</v>
      </c>
      <c r="F37" s="213" t="s">
        <v>608</v>
      </c>
      <c r="G37" s="921">
        <f t="shared" si="26"/>
        <v>0</v>
      </c>
      <c r="H37" s="43">
        <f t="shared" si="1"/>
        <v>10</v>
      </c>
      <c r="I37" s="922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103"/>
      <c r="W37" s="113"/>
      <c r="X37" s="8"/>
      <c r="Y37" s="212"/>
      <c r="Z37" s="8"/>
      <c r="AA37" s="8"/>
      <c r="AB37" s="10"/>
      <c r="AC37" s="75">
        <v>10</v>
      </c>
      <c r="AD37" s="23"/>
      <c r="AE37" s="82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148">
        <v>45929</v>
      </c>
      <c r="B38" s="198" t="s">
        <v>1390</v>
      </c>
      <c r="C38" s="260" t="s">
        <v>1151</v>
      </c>
      <c r="D38" s="218" t="s">
        <v>1249</v>
      </c>
      <c r="E38" s="205" t="s">
        <v>1391</v>
      </c>
      <c r="F38" s="213" t="s">
        <v>608</v>
      </c>
      <c r="G38" s="921">
        <f t="shared" si="26"/>
        <v>0</v>
      </c>
      <c r="H38" s="43">
        <f t="shared" si="1"/>
        <v>51</v>
      </c>
      <c r="I38" s="922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75">
        <v>51</v>
      </c>
      <c r="AD38" s="23"/>
      <c r="AE38" s="82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148">
        <v>45930</v>
      </c>
      <c r="B39" s="198" t="s">
        <v>1395</v>
      </c>
      <c r="C39" s="260" t="s">
        <v>1151</v>
      </c>
      <c r="D39" s="218" t="s">
        <v>519</v>
      </c>
      <c r="E39" s="205" t="s">
        <v>1396</v>
      </c>
      <c r="F39" s="213" t="s">
        <v>608</v>
      </c>
      <c r="G39" s="921">
        <f t="shared" si="26"/>
        <v>0</v>
      </c>
      <c r="H39" s="43">
        <f t="shared" si="1"/>
        <v>50</v>
      </c>
      <c r="I39" s="922">
        <f t="shared" si="2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75">
        <v>50</v>
      </c>
      <c r="AD39" s="23"/>
      <c r="AE39" s="82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11"/>
      <c r="B40" s="19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75"/>
      <c r="AD40" s="23"/>
      <c r="AE40" s="79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11"/>
      <c r="B41" s="19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75"/>
      <c r="AD41" s="23"/>
      <c r="AE41" s="79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11"/>
      <c r="B42" s="198"/>
      <c r="C42" s="260"/>
      <c r="D42" s="218"/>
      <c r="E42" s="206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75"/>
      <c r="AD42" s="23"/>
      <c r="AE42" s="79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11"/>
      <c r="B43" s="198"/>
      <c r="C43" s="260"/>
      <c r="D43" s="218"/>
      <c r="E43" s="206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75"/>
      <c r="AD43" s="23"/>
      <c r="AE43" s="79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/>
      <c r="B44" s="19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75"/>
      <c r="AD44" s="23"/>
      <c r="AE44" s="79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75"/>
      <c r="AD45" s="23"/>
      <c r="AE45" s="79"/>
      <c r="AG45" s="407" t="s">
        <v>278</v>
      </c>
      <c r="AH45" s="749">
        <f t="shared" si="3"/>
        <v>20</v>
      </c>
      <c r="AI45" s="749">
        <f t="shared" si="4"/>
        <v>0</v>
      </c>
      <c r="AJ45" s="382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1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1</v>
      </c>
    </row>
    <row r="46" spans="1:58" s="9" customFormat="1" ht="15.95" customHeight="1">
      <c r="A46" s="211"/>
      <c r="B46" s="19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75"/>
      <c r="AD46" s="23"/>
      <c r="AE46" s="79"/>
      <c r="AG46" s="407" t="s">
        <v>279</v>
      </c>
      <c r="AH46" s="749">
        <f t="shared" si="3"/>
        <v>25</v>
      </c>
      <c r="AI46" s="749">
        <f t="shared" si="4"/>
        <v>0</v>
      </c>
      <c r="AJ46" s="382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75"/>
      <c r="AD47" s="23"/>
      <c r="AE47" s="79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75"/>
      <c r="AD48" s="23"/>
      <c r="AE48" s="79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2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2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75"/>
      <c r="AD49" s="23"/>
      <c r="AE49" s="79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75"/>
      <c r="AD50" s="23"/>
      <c r="AE50" s="79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75"/>
      <c r="AD51" s="23"/>
      <c r="AE51" s="79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75"/>
      <c r="AD52" s="23"/>
      <c r="AE52" s="79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75"/>
      <c r="AD53" s="23"/>
      <c r="AE53" s="79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75"/>
      <c r="AD54" s="23"/>
      <c r="AE54" s="79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75"/>
      <c r="AD55" s="23"/>
      <c r="AE55" s="79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75"/>
      <c r="AD56" s="23"/>
      <c r="AE56" s="79"/>
      <c r="AG56" s="407" t="s">
        <v>284</v>
      </c>
      <c r="AH56" s="749">
        <f t="shared" si="3"/>
        <v>25</v>
      </c>
      <c r="AI56" s="749">
        <f t="shared" si="4"/>
        <v>0</v>
      </c>
      <c r="AJ56" s="382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75"/>
      <c r="AD57" s="23"/>
      <c r="AE57" s="79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75"/>
      <c r="AD58" s="23"/>
      <c r="AE58" s="79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75"/>
      <c r="AD59" s="23"/>
      <c r="AE59" s="79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75"/>
      <c r="AD60" s="23"/>
      <c r="AE60" s="79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75"/>
      <c r="AD61" s="23"/>
      <c r="AE61" s="79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75"/>
      <c r="AD62" s="23"/>
      <c r="AE62" s="79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75"/>
      <c r="AD63" s="23"/>
      <c r="AE63" s="79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75"/>
      <c r="AD64" s="23"/>
      <c r="AE64" s="79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75"/>
      <c r="AD65" s="23"/>
      <c r="AE65" s="79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75"/>
      <c r="AD66" s="23"/>
      <c r="AE66" s="79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75"/>
      <c r="AD67" s="23"/>
      <c r="AE67" s="79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75"/>
      <c r="AD68" s="23"/>
      <c r="AE68" s="79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75"/>
      <c r="AD69" s="23"/>
      <c r="AE69" s="79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75"/>
      <c r="AD70" s="23"/>
      <c r="AE70" s="79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75"/>
      <c r="AD71" s="23"/>
      <c r="AE71" s="79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75"/>
      <c r="AD72" s="23"/>
      <c r="AE72" s="79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75"/>
      <c r="AD73" s="23"/>
      <c r="AE73" s="79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75"/>
      <c r="AD74" s="23"/>
      <c r="AE74" s="79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75"/>
      <c r="AD75" s="23"/>
      <c r="AE75" s="79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75"/>
      <c r="AD76" s="23"/>
      <c r="AE76" s="79"/>
      <c r="AG76" s="791" t="s">
        <v>1024</v>
      </c>
      <c r="AH76" s="87">
        <f t="shared" si="3"/>
        <v>30</v>
      </c>
      <c r="AI76" s="87">
        <f t="shared" si="4"/>
        <v>0</v>
      </c>
      <c r="AJ76" s="331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75"/>
      <c r="AD77" s="23"/>
      <c r="AE77" s="79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75"/>
      <c r="AD78" s="23"/>
      <c r="AE78" s="79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75"/>
      <c r="AD79" s="23"/>
      <c r="AE79" s="79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75"/>
      <c r="AD80" s="23"/>
      <c r="AE80" s="79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75"/>
      <c r="AD81" s="23"/>
      <c r="AE81" s="79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75"/>
      <c r="AD82" s="23"/>
      <c r="AE82" s="79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75"/>
      <c r="AD83" s="23"/>
      <c r="AE83" s="79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31"/>
      <c r="B84" s="125"/>
      <c r="C84" s="260"/>
      <c r="D84" s="218"/>
      <c r="E84" s="118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75"/>
      <c r="AD84" s="23"/>
      <c r="AE84" s="79"/>
      <c r="AG84" s="407" t="s">
        <v>231</v>
      </c>
      <c r="AH84" s="749">
        <f t="shared" si="3"/>
        <v>51</v>
      </c>
      <c r="AI84" s="749">
        <f t="shared" si="4"/>
        <v>1</v>
      </c>
      <c r="AJ84" s="382">
        <f t="shared" si="5"/>
        <v>1.9607843137254901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11</v>
      </c>
      <c r="H85" s="51">
        <f>SUM(H7:H84)</f>
        <v>922</v>
      </c>
      <c r="I85" s="405">
        <f>IFERROR((G85*100/H85),"0")</f>
        <v>1.1930585683297179</v>
      </c>
      <c r="J85" s="51">
        <f>SUM(J7:J84)</f>
        <v>0</v>
      </c>
      <c r="K85" s="51">
        <f t="shared" ref="K85:AB85" si="50">SUM(K7:K84)</f>
        <v>0</v>
      </c>
      <c r="L85" s="51">
        <f t="shared" si="50"/>
        <v>0</v>
      </c>
      <c r="M85" s="51">
        <f t="shared" si="50"/>
        <v>2</v>
      </c>
      <c r="N85" s="51">
        <f t="shared" si="50"/>
        <v>0</v>
      </c>
      <c r="O85" s="51">
        <f t="shared" si="50"/>
        <v>0</v>
      </c>
      <c r="P85" s="51">
        <f t="shared" si="50"/>
        <v>1</v>
      </c>
      <c r="Q85" s="51">
        <f t="shared" si="50"/>
        <v>2</v>
      </c>
      <c r="R85" s="51">
        <f t="shared" si="50"/>
        <v>0</v>
      </c>
      <c r="S85" s="51">
        <f t="shared" si="50"/>
        <v>0</v>
      </c>
      <c r="T85" s="51">
        <f t="shared" si="50"/>
        <v>3</v>
      </c>
      <c r="U85" s="51">
        <f t="shared" si="50"/>
        <v>0</v>
      </c>
      <c r="V85" s="51">
        <f t="shared" si="50"/>
        <v>0</v>
      </c>
      <c r="W85" s="51">
        <f t="shared" si="50"/>
        <v>0</v>
      </c>
      <c r="X85" s="51">
        <f t="shared" si="50"/>
        <v>0</v>
      </c>
      <c r="Y85" s="51">
        <f t="shared" si="50"/>
        <v>2</v>
      </c>
      <c r="Z85" s="51">
        <f t="shared" si="50"/>
        <v>1</v>
      </c>
      <c r="AA85" s="51">
        <f t="shared" si="50"/>
        <v>0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76" t="s">
        <v>12</v>
      </c>
      <c r="AB87" s="35">
        <f>COUNTA(AD7:AD84)</f>
        <v>1</v>
      </c>
      <c r="AG87" s="407" t="s">
        <v>233</v>
      </c>
      <c r="AH87" s="749">
        <f t="shared" si="3"/>
        <v>4</v>
      </c>
      <c r="AI87" s="749">
        <f t="shared" si="4"/>
        <v>2</v>
      </c>
      <c r="AJ87" s="382">
        <f t="shared" si="5"/>
        <v>50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77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77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7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>K6</f>
        <v>GC 200</v>
      </c>
      <c r="L92" s="252" t="str">
        <f t="shared" ref="L92:AB92" si="51">L6</f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0</v>
      </c>
      <c r="K93" s="234">
        <f t="shared" ref="K93:AB93" si="52">K85</f>
        <v>0</v>
      </c>
      <c r="L93" s="234">
        <f t="shared" si="52"/>
        <v>0</v>
      </c>
      <c r="M93" s="234">
        <f t="shared" si="52"/>
        <v>2</v>
      </c>
      <c r="N93" s="234">
        <f t="shared" si="52"/>
        <v>0</v>
      </c>
      <c r="O93" s="234">
        <f t="shared" si="52"/>
        <v>0</v>
      </c>
      <c r="P93" s="234">
        <f t="shared" si="52"/>
        <v>1</v>
      </c>
      <c r="Q93" s="234">
        <f t="shared" si="52"/>
        <v>2</v>
      </c>
      <c r="R93" s="234">
        <f t="shared" si="52"/>
        <v>0</v>
      </c>
      <c r="S93" s="234">
        <f t="shared" si="52"/>
        <v>0</v>
      </c>
      <c r="T93" s="234">
        <f t="shared" si="52"/>
        <v>3</v>
      </c>
      <c r="U93" s="234">
        <f t="shared" si="52"/>
        <v>0</v>
      </c>
      <c r="V93" s="234">
        <f t="shared" si="52"/>
        <v>0</v>
      </c>
      <c r="W93" s="234">
        <f t="shared" si="52"/>
        <v>0</v>
      </c>
      <c r="X93" s="234">
        <f t="shared" si="52"/>
        <v>0</v>
      </c>
      <c r="Y93" s="234">
        <f t="shared" si="52"/>
        <v>2</v>
      </c>
      <c r="Z93" s="234">
        <f t="shared" si="52"/>
        <v>1</v>
      </c>
      <c r="AA93" s="234">
        <f t="shared" si="52"/>
        <v>0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A94" s="19"/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A95" s="19"/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0</v>
      </c>
      <c r="K97" s="86">
        <f t="shared" si="53"/>
        <v>0</v>
      </c>
      <c r="L97" s="86">
        <f t="shared" si="53"/>
        <v>0</v>
      </c>
      <c r="M97" s="86">
        <f t="shared" si="53"/>
        <v>2</v>
      </c>
      <c r="N97" s="86">
        <f t="shared" si="53"/>
        <v>0</v>
      </c>
      <c r="O97" s="86">
        <f t="shared" si="53"/>
        <v>0</v>
      </c>
      <c r="P97" s="86">
        <f t="shared" si="53"/>
        <v>1</v>
      </c>
      <c r="Q97" s="86">
        <f t="shared" si="53"/>
        <v>2</v>
      </c>
      <c r="R97" s="86">
        <f t="shared" si="53"/>
        <v>0</v>
      </c>
      <c r="S97" s="86">
        <f t="shared" si="53"/>
        <v>0</v>
      </c>
      <c r="T97" s="86">
        <f t="shared" si="53"/>
        <v>3</v>
      </c>
      <c r="U97" s="86">
        <f t="shared" si="53"/>
        <v>0</v>
      </c>
      <c r="V97" s="86">
        <f t="shared" si="53"/>
        <v>0</v>
      </c>
      <c r="W97" s="86">
        <f t="shared" si="53"/>
        <v>0</v>
      </c>
      <c r="X97" s="86">
        <f t="shared" si="53"/>
        <v>0</v>
      </c>
      <c r="Y97" s="86">
        <f t="shared" si="53"/>
        <v>2</v>
      </c>
      <c r="Z97" s="86">
        <f t="shared" si="53"/>
        <v>1</v>
      </c>
      <c r="AA97" s="86">
        <f t="shared" si="53"/>
        <v>0</v>
      </c>
      <c r="AB97" s="86">
        <f t="shared" si="53"/>
        <v>0</v>
      </c>
      <c r="AC97" s="121">
        <f>SUM(J97:AB97)</f>
        <v>11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0</v>
      </c>
      <c r="K98" s="256">
        <f>K97*100/AC97</f>
        <v>0</v>
      </c>
      <c r="L98" s="256">
        <f>L97*100/AC97</f>
        <v>0</v>
      </c>
      <c r="M98" s="256">
        <f>M97*100/AC97</f>
        <v>18.181818181818183</v>
      </c>
      <c r="N98" s="256">
        <f>N97*100/AC97</f>
        <v>0</v>
      </c>
      <c r="O98" s="256">
        <f>O97*100/AC97</f>
        <v>0</v>
      </c>
      <c r="P98" s="256">
        <f>P97*100/AC97</f>
        <v>9.0909090909090917</v>
      </c>
      <c r="Q98" s="256">
        <f>Q97*100/AC97</f>
        <v>18.181818181818183</v>
      </c>
      <c r="R98" s="256">
        <f>R97*100/AC97</f>
        <v>0</v>
      </c>
      <c r="S98" s="256">
        <f>S97*100/AC97</f>
        <v>0</v>
      </c>
      <c r="T98" s="256">
        <f>T97*100/AC97</f>
        <v>27.272727272727273</v>
      </c>
      <c r="U98" s="256">
        <f>U97*100/AC97</f>
        <v>0</v>
      </c>
      <c r="V98" s="256">
        <f>V97*100/AC97</f>
        <v>0</v>
      </c>
      <c r="W98" s="256">
        <f>W97*100/AC97</f>
        <v>0</v>
      </c>
      <c r="X98" s="256">
        <f>X97*100/AC97</f>
        <v>0</v>
      </c>
      <c r="Y98" s="256">
        <f>Y97*100/AC97</f>
        <v>18.181818181818183</v>
      </c>
      <c r="Z98" s="256">
        <f>Z97*100/AC97</f>
        <v>9.0909090909090917</v>
      </c>
      <c r="AA98" s="256">
        <f>AA97*100/AC97</f>
        <v>0</v>
      </c>
      <c r="AB98" s="87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0</v>
      </c>
      <c r="K99" s="236">
        <f>J99+K98</f>
        <v>0</v>
      </c>
      <c r="L99" s="236">
        <f>K99+L98</f>
        <v>0</v>
      </c>
      <c r="M99" s="236">
        <f>K99+M98</f>
        <v>18.181818181818183</v>
      </c>
      <c r="N99" s="236">
        <f t="shared" ref="N99:AB99" si="54">M99+N98</f>
        <v>18.181818181818183</v>
      </c>
      <c r="O99" s="236">
        <f t="shared" si="54"/>
        <v>18.181818181818183</v>
      </c>
      <c r="P99" s="236">
        <f t="shared" si="54"/>
        <v>27.272727272727273</v>
      </c>
      <c r="Q99" s="236">
        <f t="shared" si="54"/>
        <v>45.454545454545453</v>
      </c>
      <c r="R99" s="236">
        <f t="shared" si="54"/>
        <v>45.454545454545453</v>
      </c>
      <c r="S99" s="236">
        <f t="shared" si="54"/>
        <v>45.454545454545453</v>
      </c>
      <c r="T99" s="236">
        <f t="shared" si="54"/>
        <v>72.72727272727272</v>
      </c>
      <c r="U99" s="236">
        <f t="shared" si="54"/>
        <v>72.72727272727272</v>
      </c>
      <c r="V99" s="236">
        <f t="shared" si="54"/>
        <v>72.72727272727272</v>
      </c>
      <c r="W99" s="236">
        <f t="shared" si="54"/>
        <v>72.72727272727272</v>
      </c>
      <c r="X99" s="236">
        <f t="shared" si="54"/>
        <v>72.72727272727272</v>
      </c>
      <c r="Y99" s="236">
        <f t="shared" si="54"/>
        <v>90.909090909090907</v>
      </c>
      <c r="Z99" s="236">
        <f t="shared" si="54"/>
        <v>100</v>
      </c>
      <c r="AA99" s="236">
        <f t="shared" si="54"/>
        <v>100</v>
      </c>
      <c r="AB99" s="236">
        <f t="shared" si="54"/>
        <v>100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233</v>
      </c>
      <c r="B101" s="268">
        <f>IFERROR(VLOOKUP(A101,$AG$8:$AJ$182,4,0),"")</f>
        <v>50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787" t="s">
        <v>292</v>
      </c>
      <c r="B102" s="268">
        <f>IFERROR(VLOOKUP(A102,$AG$8:$AJ$182,4,0),"")</f>
        <v>28.571428571428573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407" t="s">
        <v>594</v>
      </c>
      <c r="B103" s="268">
        <f>IFERROR(VLOOKUP(A103,$AG$8:$AJ$182,4,0),"")</f>
        <v>9.0909090909090917</v>
      </c>
      <c r="S103" s="903" t="s">
        <v>1114</v>
      </c>
      <c r="T103" s="159">
        <f>SUM(AH8:AH65)-SUM(AI8:AI65)</f>
        <v>592</v>
      </c>
      <c r="U103" s="159">
        <f>SUM(AH66:AH76)-SUM(AI66:AI76)</f>
        <v>30</v>
      </c>
      <c r="V103" s="159">
        <f>SUM(AH77:AH176)-SUM(AI77:AI176)</f>
        <v>289</v>
      </c>
      <c r="W103" s="159">
        <f>SUM(AH177:AH187)-SUM(AI177:AI187)</f>
        <v>0</v>
      </c>
      <c r="X103" s="796">
        <f>SUM(T103:W103)</f>
        <v>911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407" t="s">
        <v>592</v>
      </c>
      <c r="B104" s="268">
        <f>IFERROR(VLOOKUP(A104,$AG$8:$AJ$182,4,0),"")</f>
        <v>9.0909090909090917</v>
      </c>
      <c r="S104" s="903" t="s">
        <v>1115</v>
      </c>
      <c r="T104" s="792">
        <f>IFERROR(T103*100/X103,"0")</f>
        <v>64.983534577387488</v>
      </c>
      <c r="U104" s="792">
        <f>IFERROR(U103*100/X103,"0")</f>
        <v>3.2930845225027441</v>
      </c>
      <c r="V104" s="792">
        <f>IFERROR(V103*100/X103,"0")</f>
        <v>31.72338090010977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787" t="s">
        <v>291</v>
      </c>
      <c r="B105" s="268">
        <f t="shared" ref="B105:B139" si="55">IFERROR(VLOOKUP(A105,$AG$8:$AJ$182,4,0),"")</f>
        <v>6.25</v>
      </c>
      <c r="S105" s="1139" t="s">
        <v>1113</v>
      </c>
      <c r="T105" s="928">
        <f>IFERROR(T104/X104,"0")</f>
        <v>0.64983534577387492</v>
      </c>
      <c r="U105" s="928">
        <f>IFERROR(U104/X104,"0")</f>
        <v>3.2930845225027441E-2</v>
      </c>
      <c r="V105" s="928">
        <f>IFERROR(V104/X104,"0")</f>
        <v>0.31723380900109771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787" t="s">
        <v>145</v>
      </c>
      <c r="B106" s="268">
        <f>IFERROR(VLOOKUP(A106,$AG$8:$AJ$182,4,0),"")</f>
        <v>2.8571428571428572</v>
      </c>
      <c r="S106" s="1140"/>
      <c r="T106" s="929">
        <f>IFERROR(T102*T105,"0")</f>
        <v>1.6245883644346872</v>
      </c>
      <c r="U106" s="929">
        <f>IFERROR(U102*U105,"0")</f>
        <v>9.2206366630076836E-2</v>
      </c>
      <c r="V106" s="929">
        <f>IFERROR(V102*V105,"0")</f>
        <v>0.66619099890230526</v>
      </c>
      <c r="W106" s="929">
        <f>IFERROR(W102*W105,"0")</f>
        <v>0</v>
      </c>
      <c r="X106" s="812">
        <f>SUM(T106:W106)</f>
        <v>2.3829857299670691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407" t="s">
        <v>231</v>
      </c>
      <c r="B107" s="268">
        <f>IFERROR(VLOOKUP(A107,$AG$8:$AJ$182,4,0),"")</f>
        <v>1.9607843137254901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407" t="s">
        <v>1348</v>
      </c>
      <c r="B108" s="268" t="str">
        <f>IFERROR(VLOOKUP(A108,$AG$8:$AJ$182,4,0),"")</f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788" t="s">
        <v>198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199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788" t="s">
        <v>200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788" t="s">
        <v>201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788" t="s">
        <v>202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788" t="s">
        <v>203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788" t="s">
        <v>204</v>
      </c>
      <c r="B115" s="268" t="str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788" t="s">
        <v>205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788" t="s">
        <v>206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207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788" t="s">
        <v>208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788" t="s">
        <v>209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788" t="s">
        <v>210</v>
      </c>
      <c r="B121" s="268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1</v>
      </c>
      <c r="BD121" s="749">
        <f t="shared" si="47"/>
        <v>0</v>
      </c>
      <c r="BE121" s="749">
        <f t="shared" si="48"/>
        <v>0</v>
      </c>
      <c r="BF121" s="159">
        <f t="shared" si="56"/>
        <v>1</v>
      </c>
    </row>
    <row r="122" spans="1:58">
      <c r="A122" s="788" t="s">
        <v>211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788" t="s">
        <v>212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789" t="s">
        <v>294</v>
      </c>
      <c r="B124" s="268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788" t="s">
        <v>213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8" t="s">
        <v>214</v>
      </c>
      <c r="B126" s="268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788" t="s">
        <v>215</v>
      </c>
      <c r="B127" s="268" t="str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2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2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4</v>
      </c>
    </row>
    <row r="128" spans="1:58">
      <c r="A128" s="788" t="s">
        <v>985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789" t="s">
        <v>272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788" t="s">
        <v>216</v>
      </c>
      <c r="B130" s="268" t="str">
        <f t="shared" si="55"/>
        <v>0</v>
      </c>
      <c r="AG130" s="787" t="s">
        <v>289</v>
      </c>
      <c r="AH130" s="749">
        <f t="shared" si="57"/>
        <v>0</v>
      </c>
      <c r="AI130" s="749">
        <f t="shared" si="58"/>
        <v>0</v>
      </c>
      <c r="AJ130" s="382" t="str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788" t="s">
        <v>217</v>
      </c>
      <c r="B131" s="268" t="str">
        <f t="shared" si="55"/>
        <v>0</v>
      </c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789" t="s">
        <v>218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789" t="s">
        <v>553</v>
      </c>
      <c r="B133" s="268" t="str">
        <f t="shared" si="55"/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219</v>
      </c>
      <c r="B134" s="268">
        <f t="shared" si="55"/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220</v>
      </c>
      <c r="B135" s="268" t="str">
        <f t="shared" si="55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789" t="s">
        <v>221</v>
      </c>
      <c r="B136" s="268" t="str">
        <f t="shared" si="55"/>
        <v>0</v>
      </c>
      <c r="AG136" s="787" t="s">
        <v>290</v>
      </c>
      <c r="AH136" s="749">
        <f t="shared" si="57"/>
        <v>30</v>
      </c>
      <c r="AI136" s="749">
        <f t="shared" si="58"/>
        <v>0</v>
      </c>
      <c r="AJ136" s="382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788" t="s">
        <v>222</v>
      </c>
      <c r="B137" s="268" t="str">
        <f t="shared" si="55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789" t="s">
        <v>223</v>
      </c>
      <c r="B138" s="268" t="str">
        <f t="shared" si="55"/>
        <v>0</v>
      </c>
      <c r="AG138" s="787" t="s">
        <v>291</v>
      </c>
      <c r="AH138" s="749">
        <f t="shared" si="57"/>
        <v>16</v>
      </c>
      <c r="AI138" s="749">
        <f t="shared" si="58"/>
        <v>1</v>
      </c>
      <c r="AJ138" s="382">
        <f t="shared" si="59"/>
        <v>6.25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789" t="s">
        <v>562</v>
      </c>
      <c r="B139" s="268" t="str">
        <f t="shared" si="55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789" t="s">
        <v>306</v>
      </c>
      <c r="B140" s="268" t="str">
        <f t="shared" ref="B140:B171" si="60">IFERROR(VLOOKUP(A140,$AG$8:$AJ$182,4,0),"")</f>
        <v>0</v>
      </c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789" t="s">
        <v>543</v>
      </c>
      <c r="B141" s="268" t="str">
        <f t="shared" si="60"/>
        <v>0</v>
      </c>
      <c r="AG141" s="787" t="s">
        <v>132</v>
      </c>
      <c r="AH141" s="749">
        <f t="shared" si="57"/>
        <v>10</v>
      </c>
      <c r="AI141" s="749">
        <f t="shared" si="58"/>
        <v>0</v>
      </c>
      <c r="AJ141" s="382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789" t="s">
        <v>318</v>
      </c>
      <c r="B142" s="268" t="str">
        <f t="shared" si="60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789" t="s">
        <v>319</v>
      </c>
      <c r="B143" s="268" t="str">
        <f t="shared" si="60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789" t="s">
        <v>320</v>
      </c>
      <c r="B144" s="268" t="str">
        <f t="shared" si="60"/>
        <v>0</v>
      </c>
      <c r="AG144" s="787" t="s">
        <v>292</v>
      </c>
      <c r="AH144" s="749">
        <f t="shared" si="57"/>
        <v>14</v>
      </c>
      <c r="AI144" s="749">
        <f t="shared" si="58"/>
        <v>4</v>
      </c>
      <c r="AJ144" s="382">
        <f t="shared" si="59"/>
        <v>28.571428571428573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789" t="s">
        <v>321</v>
      </c>
      <c r="B145" s="268" t="str">
        <f t="shared" si="60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278</v>
      </c>
      <c r="B146" s="268">
        <f t="shared" si="60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407" t="s">
        <v>279</v>
      </c>
      <c r="B147" s="268">
        <f t="shared" si="60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1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1</v>
      </c>
    </row>
    <row r="148" spans="1:58">
      <c r="A148" s="407" t="s">
        <v>280</v>
      </c>
      <c r="B148" s="268" t="str">
        <f t="shared" si="60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0</v>
      </c>
    </row>
    <row r="149" spans="1:58">
      <c r="A149" s="407" t="s">
        <v>855</v>
      </c>
      <c r="B149" s="268" t="str">
        <f t="shared" si="60"/>
        <v>0</v>
      </c>
      <c r="AG149" s="787" t="s">
        <v>137</v>
      </c>
      <c r="AH149" s="749">
        <f t="shared" si="57"/>
        <v>0</v>
      </c>
      <c r="AI149" s="749">
        <f t="shared" si="58"/>
        <v>0</v>
      </c>
      <c r="AJ149" s="382" t="str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407" t="s">
        <v>281</v>
      </c>
      <c r="B150" s="268" t="str">
        <f t="shared" si="60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407" t="s">
        <v>282</v>
      </c>
      <c r="B151" s="268" t="str">
        <f t="shared" si="60"/>
        <v>0</v>
      </c>
      <c r="AG151" s="787" t="s">
        <v>314</v>
      </c>
      <c r="AH151" s="749">
        <f t="shared" si="57"/>
        <v>0</v>
      </c>
      <c r="AI151" s="749">
        <f t="shared" si="58"/>
        <v>0</v>
      </c>
      <c r="AJ151" s="382" t="str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283</v>
      </c>
      <c r="B152" s="268" t="str">
        <f t="shared" si="60"/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284</v>
      </c>
      <c r="B153" s="268">
        <f t="shared" si="60"/>
        <v>0</v>
      </c>
      <c r="AG153" s="787" t="s">
        <v>293</v>
      </c>
      <c r="AH153" s="749">
        <f t="shared" si="57"/>
        <v>49</v>
      </c>
      <c r="AI153" s="749">
        <f t="shared" si="58"/>
        <v>0</v>
      </c>
      <c r="AJ153" s="382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285</v>
      </c>
      <c r="B154" s="268" t="str">
        <f t="shared" si="60"/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286</v>
      </c>
      <c r="B155" s="268" t="str">
        <f t="shared" si="60"/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854</v>
      </c>
      <c r="B156" s="268" t="str">
        <f t="shared" si="60"/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407" t="s">
        <v>287</v>
      </c>
      <c r="B157" s="268" t="str">
        <f t="shared" si="60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407" t="s">
        <v>576</v>
      </c>
      <c r="B158" s="268" t="str">
        <f t="shared" si="60"/>
        <v>0</v>
      </c>
      <c r="AG158" s="787" t="s">
        <v>143</v>
      </c>
      <c r="AH158" s="749">
        <f t="shared" si="57"/>
        <v>50</v>
      </c>
      <c r="AI158" s="749">
        <f t="shared" si="58"/>
        <v>0</v>
      </c>
      <c r="AJ158" s="382">
        <f t="shared" si="59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407" t="s">
        <v>579</v>
      </c>
      <c r="B159" s="268" t="str">
        <f t="shared" si="60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407" t="s">
        <v>584</v>
      </c>
      <c r="B160" s="268" t="str">
        <f t="shared" si="60"/>
        <v>0</v>
      </c>
      <c r="AG160" s="787" t="s">
        <v>147</v>
      </c>
      <c r="AH160" s="749">
        <f t="shared" si="57"/>
        <v>4</v>
      </c>
      <c r="AI160" s="749">
        <f t="shared" si="58"/>
        <v>0</v>
      </c>
      <c r="AJ160" s="382">
        <f t="shared" si="59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407" t="s">
        <v>585</v>
      </c>
      <c r="B161" s="268" t="str">
        <f t="shared" si="60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407" t="s">
        <v>586</v>
      </c>
      <c r="B162" s="268" t="str">
        <f t="shared" si="60"/>
        <v>0</v>
      </c>
      <c r="AG162" s="787" t="s">
        <v>316</v>
      </c>
      <c r="AH162" s="749">
        <f t="shared" si="57"/>
        <v>15</v>
      </c>
      <c r="AI162" s="749">
        <f t="shared" si="58"/>
        <v>0</v>
      </c>
      <c r="AJ162" s="382">
        <f t="shared" si="59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790" t="s">
        <v>835</v>
      </c>
      <c r="B163" s="268" t="str">
        <f t="shared" si="60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299</v>
      </c>
      <c r="B164" s="268" t="str">
        <f t="shared" si="60"/>
        <v>0</v>
      </c>
      <c r="AG164" s="787" t="s">
        <v>145</v>
      </c>
      <c r="AH164" s="749">
        <f t="shared" si="57"/>
        <v>35</v>
      </c>
      <c r="AI164" s="749">
        <f t="shared" si="58"/>
        <v>1</v>
      </c>
      <c r="AJ164" s="382">
        <f t="shared" si="59"/>
        <v>2.8571428571428572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359</v>
      </c>
      <c r="B165" s="268" t="str">
        <f t="shared" si="60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791" t="s">
        <v>300</v>
      </c>
      <c r="B166" s="268" t="str">
        <f t="shared" si="60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791" t="s">
        <v>301</v>
      </c>
      <c r="B167" s="268" t="str">
        <f t="shared" si="60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791" t="s">
        <v>302</v>
      </c>
      <c r="B168" s="268" t="str">
        <f t="shared" si="60"/>
        <v>0</v>
      </c>
      <c r="AG168" s="407" t="s">
        <v>587</v>
      </c>
      <c r="AH168" s="87">
        <f t="shared" si="57"/>
        <v>0</v>
      </c>
      <c r="AI168" s="87">
        <f t="shared" si="58"/>
        <v>0</v>
      </c>
      <c r="AJ168" s="331" t="str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791" t="s">
        <v>303</v>
      </c>
      <c r="B169" s="268" t="str">
        <f t="shared" si="60"/>
        <v>0</v>
      </c>
      <c r="AG169" s="407" t="s">
        <v>588</v>
      </c>
      <c r="AH169" s="87">
        <f t="shared" si="57"/>
        <v>0</v>
      </c>
      <c r="AI169" s="87">
        <f t="shared" si="58"/>
        <v>0</v>
      </c>
      <c r="AJ169" s="331" t="str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791" t="s">
        <v>358</v>
      </c>
      <c r="B170" s="268" t="str">
        <f t="shared" si="60"/>
        <v>0</v>
      </c>
      <c r="AG170" s="407" t="s">
        <v>589</v>
      </c>
      <c r="AH170" s="87">
        <f t="shared" si="57"/>
        <v>0</v>
      </c>
      <c r="AI170" s="87">
        <f t="shared" si="58"/>
        <v>0</v>
      </c>
      <c r="AJ170" s="331" t="str">
        <f t="shared" si="59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791" t="s">
        <v>322</v>
      </c>
      <c r="B171" s="268" t="str">
        <f t="shared" si="60"/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791" t="s">
        <v>1023</v>
      </c>
      <c r="B172" s="268" t="str">
        <f t="shared" ref="B172:B201" si="82">IFERROR(VLOOKUP(A172,$AG$8:$AJ$182,4,0),"")</f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791" t="s">
        <v>1024</v>
      </c>
      <c r="B173" s="268">
        <f t="shared" si="82"/>
        <v>0</v>
      </c>
      <c r="AG173" s="407" t="s">
        <v>592</v>
      </c>
      <c r="AH173" s="87">
        <f t="shared" si="57"/>
        <v>11</v>
      </c>
      <c r="AI173" s="87">
        <f t="shared" si="58"/>
        <v>1</v>
      </c>
      <c r="AJ173" s="331">
        <f t="shared" si="59"/>
        <v>9.0909090909090917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224</v>
      </c>
      <c r="B174" s="268" t="str">
        <f t="shared" si="82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225</v>
      </c>
      <c r="B175" s="268" t="str">
        <f t="shared" si="82"/>
        <v>0</v>
      </c>
      <c r="AG175" s="407" t="s">
        <v>594</v>
      </c>
      <c r="AH175" s="87">
        <f t="shared" si="57"/>
        <v>11</v>
      </c>
      <c r="AI175" s="87">
        <f t="shared" si="58"/>
        <v>1</v>
      </c>
      <c r="AJ175" s="331">
        <f t="shared" si="59"/>
        <v>9.0909090909090917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226</v>
      </c>
      <c r="B176" s="268" t="str">
        <f t="shared" si="82"/>
        <v>0</v>
      </c>
      <c r="AG176" s="407" t="s">
        <v>595</v>
      </c>
      <c r="AH176" s="87">
        <f t="shared" si="57"/>
        <v>0</v>
      </c>
      <c r="AI176" s="87">
        <f t="shared" si="58"/>
        <v>0</v>
      </c>
      <c r="AJ176" s="331" t="str">
        <f t="shared" si="59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227</v>
      </c>
      <c r="B177" s="268" t="str">
        <f t="shared" si="82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228</v>
      </c>
      <c r="B178" s="268" t="str">
        <f t="shared" si="82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229</v>
      </c>
      <c r="B179" s="268" t="str">
        <f t="shared" si="82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230</v>
      </c>
      <c r="B180" s="268" t="str">
        <f t="shared" si="82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232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234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1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1</v>
      </c>
    </row>
    <row r="183" spans="1:58">
      <c r="A183" s="407" t="s">
        <v>235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236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1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1</v>
      </c>
    </row>
    <row r="185" spans="1:58">
      <c r="A185" s="407" t="s">
        <v>237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238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239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240</v>
      </c>
      <c r="B188" s="268" t="str">
        <f t="shared" si="82"/>
        <v>0</v>
      </c>
      <c r="AG188" s="749" t="s">
        <v>197</v>
      </c>
      <c r="AH188" s="749">
        <f>SUM(AH8:AH181)</f>
        <v>922</v>
      </c>
      <c r="AI188" s="749">
        <f>SUM(AI8:AI181)</f>
        <v>11</v>
      </c>
      <c r="AJ188" s="289">
        <f t="shared" si="86"/>
        <v>1.1930585683297179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241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0</v>
      </c>
      <c r="AN189" s="749">
        <f t="shared" si="87"/>
        <v>0</v>
      </c>
      <c r="AO189" s="749">
        <f t="shared" si="87"/>
        <v>0</v>
      </c>
      <c r="AP189" s="749">
        <f t="shared" si="87"/>
        <v>2</v>
      </c>
      <c r="AQ189" s="749">
        <f t="shared" si="87"/>
        <v>0</v>
      </c>
      <c r="AR189" s="749">
        <f t="shared" si="87"/>
        <v>0</v>
      </c>
      <c r="AS189" s="749">
        <f t="shared" si="87"/>
        <v>1</v>
      </c>
      <c r="AT189" s="749">
        <f t="shared" si="87"/>
        <v>2</v>
      </c>
      <c r="AU189" s="749">
        <f t="shared" si="87"/>
        <v>0</v>
      </c>
      <c r="AV189" s="749">
        <f t="shared" si="87"/>
        <v>0</v>
      </c>
      <c r="AW189" s="749">
        <f t="shared" si="87"/>
        <v>3</v>
      </c>
      <c r="AX189" s="749">
        <f t="shared" si="87"/>
        <v>0</v>
      </c>
      <c r="AY189" s="749">
        <f t="shared" si="87"/>
        <v>0</v>
      </c>
      <c r="AZ189" s="749">
        <f t="shared" si="87"/>
        <v>0</v>
      </c>
      <c r="BA189" s="749">
        <f t="shared" si="87"/>
        <v>0</v>
      </c>
      <c r="BB189" s="749">
        <f t="shared" si="87"/>
        <v>2</v>
      </c>
      <c r="BC189" s="749">
        <f t="shared" si="87"/>
        <v>1</v>
      </c>
      <c r="BD189" s="749">
        <f t="shared" si="87"/>
        <v>0</v>
      </c>
      <c r="BE189" s="749">
        <f t="shared" si="87"/>
        <v>0</v>
      </c>
      <c r="BF189" s="749">
        <f t="shared" si="87"/>
        <v>11</v>
      </c>
    </row>
    <row r="190" spans="1:58">
      <c r="A190" s="407" t="s">
        <v>242</v>
      </c>
      <c r="B190" s="268" t="str">
        <f t="shared" si="82"/>
        <v>0</v>
      </c>
    </row>
    <row r="191" spans="1:58">
      <c r="A191" s="407" t="s">
        <v>243</v>
      </c>
      <c r="B191" s="268" t="str">
        <f t="shared" si="82"/>
        <v>0</v>
      </c>
    </row>
    <row r="192" spans="1:58">
      <c r="A192" s="407" t="s">
        <v>244</v>
      </c>
      <c r="B192" s="268" t="str">
        <f t="shared" si="82"/>
        <v>0</v>
      </c>
    </row>
    <row r="193" spans="1:2">
      <c r="A193" s="407" t="s">
        <v>245</v>
      </c>
      <c r="B193" s="268" t="str">
        <f t="shared" si="82"/>
        <v>0</v>
      </c>
    </row>
    <row r="194" spans="1:2">
      <c r="A194" s="407" t="s">
        <v>246</v>
      </c>
      <c r="B194" s="268" t="str">
        <f t="shared" si="82"/>
        <v>0</v>
      </c>
    </row>
    <row r="195" spans="1:2">
      <c r="A195" s="407" t="s">
        <v>247</v>
      </c>
      <c r="B195" s="268" t="str">
        <f t="shared" si="82"/>
        <v>0</v>
      </c>
    </row>
    <row r="196" spans="1:2">
      <c r="A196" s="407" t="s">
        <v>248</v>
      </c>
      <c r="B196" s="268" t="str">
        <f t="shared" si="82"/>
        <v>0</v>
      </c>
    </row>
    <row r="197" spans="1:2">
      <c r="A197" s="407" t="s">
        <v>249</v>
      </c>
      <c r="B197" s="268" t="str">
        <f t="shared" si="82"/>
        <v>0</v>
      </c>
    </row>
    <row r="198" spans="1:2">
      <c r="A198" s="407" t="s">
        <v>250</v>
      </c>
      <c r="B198" s="268" t="str">
        <f t="shared" si="82"/>
        <v>0</v>
      </c>
    </row>
    <row r="199" spans="1:2">
      <c r="A199" s="407" t="s">
        <v>251</v>
      </c>
      <c r="B199" s="268" t="str">
        <f t="shared" si="82"/>
        <v>0</v>
      </c>
    </row>
    <row r="200" spans="1:2">
      <c r="A200" s="407" t="s">
        <v>252</v>
      </c>
      <c r="B200" s="268" t="str">
        <f t="shared" si="82"/>
        <v>0</v>
      </c>
    </row>
    <row r="201" spans="1:2">
      <c r="A201" s="407" t="s">
        <v>253</v>
      </c>
      <c r="B201" s="268" t="str">
        <f t="shared" si="82"/>
        <v>0</v>
      </c>
    </row>
    <row r="202" spans="1:2">
      <c r="A202" s="407" t="s">
        <v>254</v>
      </c>
      <c r="B202" s="268" t="str">
        <f t="shared" ref="B202:B233" si="88">IFERROR(VLOOKUP(A202,$AG$8:$AJ$182,4,0),"")</f>
        <v>0</v>
      </c>
    </row>
    <row r="203" spans="1:2">
      <c r="A203" s="407" t="s">
        <v>255</v>
      </c>
      <c r="B203" s="268" t="str">
        <f t="shared" si="88"/>
        <v>0</v>
      </c>
    </row>
    <row r="204" spans="1:2">
      <c r="A204" s="407" t="s">
        <v>256</v>
      </c>
      <c r="B204" s="268" t="str">
        <f t="shared" si="88"/>
        <v>0</v>
      </c>
    </row>
    <row r="205" spans="1:2">
      <c r="A205" s="407" t="s">
        <v>257</v>
      </c>
      <c r="B205" s="268" t="str">
        <f t="shared" si="88"/>
        <v>0</v>
      </c>
    </row>
    <row r="206" spans="1:2">
      <c r="A206" s="407" t="s">
        <v>258</v>
      </c>
      <c r="B206" s="268" t="str">
        <f t="shared" si="88"/>
        <v>0</v>
      </c>
    </row>
    <row r="207" spans="1:2">
      <c r="A207" s="407" t="s">
        <v>259</v>
      </c>
      <c r="B207" s="268" t="str">
        <f t="shared" si="88"/>
        <v>0</v>
      </c>
    </row>
    <row r="208" spans="1:2">
      <c r="A208" s="407" t="s">
        <v>260</v>
      </c>
      <c r="B208" s="268" t="str">
        <f t="shared" si="88"/>
        <v>0</v>
      </c>
    </row>
    <row r="209" spans="1:2">
      <c r="A209" s="407" t="s">
        <v>261</v>
      </c>
      <c r="B209" s="268" t="str">
        <f t="shared" si="88"/>
        <v>0</v>
      </c>
    </row>
    <row r="210" spans="1:2">
      <c r="A210" s="407" t="s">
        <v>262</v>
      </c>
      <c r="B210" s="268" t="str">
        <f t="shared" si="88"/>
        <v>0</v>
      </c>
    </row>
    <row r="211" spans="1:2">
      <c r="A211" s="407" t="s">
        <v>263</v>
      </c>
      <c r="B211" s="268" t="str">
        <f t="shared" si="88"/>
        <v>0</v>
      </c>
    </row>
    <row r="212" spans="1:2">
      <c r="A212" s="407" t="s">
        <v>264</v>
      </c>
      <c r="B212" s="268" t="str">
        <f t="shared" si="88"/>
        <v>0</v>
      </c>
    </row>
    <row r="213" spans="1:2">
      <c r="A213" s="407" t="s">
        <v>265</v>
      </c>
      <c r="B213" s="268" t="str">
        <f t="shared" si="88"/>
        <v>0</v>
      </c>
    </row>
    <row r="214" spans="1:2">
      <c r="A214" s="407" t="s">
        <v>266</v>
      </c>
      <c r="B214" s="268" t="str">
        <f t="shared" si="88"/>
        <v>0</v>
      </c>
    </row>
    <row r="215" spans="1:2">
      <c r="A215" s="407" t="s">
        <v>267</v>
      </c>
      <c r="B215" s="268" t="str">
        <f t="shared" si="88"/>
        <v>0</v>
      </c>
    </row>
    <row r="216" spans="1:2">
      <c r="A216" s="407" t="s">
        <v>268</v>
      </c>
      <c r="B216" s="268" t="str">
        <f t="shared" si="88"/>
        <v>0</v>
      </c>
    </row>
    <row r="217" spans="1:2">
      <c r="A217" s="407" t="s">
        <v>269</v>
      </c>
      <c r="B217" s="268" t="str">
        <f t="shared" si="88"/>
        <v>0</v>
      </c>
    </row>
    <row r="218" spans="1:2">
      <c r="A218" s="407" t="s">
        <v>270</v>
      </c>
      <c r="B218" s="268" t="str">
        <f t="shared" si="88"/>
        <v>0</v>
      </c>
    </row>
    <row r="219" spans="1:2">
      <c r="A219" s="407" t="s">
        <v>271</v>
      </c>
      <c r="B219" s="268" t="str">
        <f t="shared" si="88"/>
        <v>0</v>
      </c>
    </row>
    <row r="220" spans="1:2">
      <c r="A220" s="787" t="s">
        <v>310</v>
      </c>
      <c r="B220" s="268" t="str">
        <f t="shared" si="88"/>
        <v>0</v>
      </c>
    </row>
    <row r="221" spans="1:2">
      <c r="A221" s="787" t="s">
        <v>309</v>
      </c>
      <c r="B221" s="268" t="str">
        <f t="shared" si="88"/>
        <v>0</v>
      </c>
    </row>
    <row r="222" spans="1:2">
      <c r="A222" s="787" t="s">
        <v>288</v>
      </c>
      <c r="B222" s="268" t="str">
        <f t="shared" si="88"/>
        <v>0</v>
      </c>
    </row>
    <row r="223" spans="1:2">
      <c r="A223" s="787" t="s">
        <v>124</v>
      </c>
      <c r="B223" s="268" t="str">
        <f t="shared" si="88"/>
        <v>0</v>
      </c>
    </row>
    <row r="224" spans="1:2">
      <c r="A224" s="787" t="s">
        <v>289</v>
      </c>
      <c r="B224" s="268" t="str">
        <f t="shared" si="88"/>
        <v>0</v>
      </c>
    </row>
    <row r="225" spans="1:2">
      <c r="A225" s="787" t="s">
        <v>125</v>
      </c>
      <c r="B225" s="268" t="str">
        <f t="shared" si="88"/>
        <v>0</v>
      </c>
    </row>
    <row r="226" spans="1:2">
      <c r="A226" s="787" t="s">
        <v>126</v>
      </c>
      <c r="B226" s="268" t="str">
        <f t="shared" si="88"/>
        <v>0</v>
      </c>
    </row>
    <row r="227" spans="1:2">
      <c r="A227" s="787" t="s">
        <v>127</v>
      </c>
      <c r="B227" s="268" t="str">
        <f t="shared" si="88"/>
        <v>0</v>
      </c>
    </row>
    <row r="228" spans="1:2">
      <c r="A228" s="787" t="s">
        <v>312</v>
      </c>
      <c r="B228" s="268" t="str">
        <f t="shared" si="88"/>
        <v>0</v>
      </c>
    </row>
    <row r="229" spans="1:2">
      <c r="A229" s="787" t="s">
        <v>128</v>
      </c>
      <c r="B229" s="268" t="str">
        <f t="shared" si="88"/>
        <v>0</v>
      </c>
    </row>
    <row r="230" spans="1:2">
      <c r="A230" s="787" t="s">
        <v>290</v>
      </c>
      <c r="B230" s="268">
        <f t="shared" si="88"/>
        <v>0</v>
      </c>
    </row>
    <row r="231" spans="1:2">
      <c r="A231" s="787" t="s">
        <v>129</v>
      </c>
      <c r="B231" s="268" t="str">
        <f t="shared" si="88"/>
        <v>0</v>
      </c>
    </row>
    <row r="232" spans="1:2">
      <c r="A232" s="787" t="s">
        <v>130</v>
      </c>
      <c r="B232" s="268" t="str">
        <f t="shared" si="88"/>
        <v>0</v>
      </c>
    </row>
    <row r="233" spans="1:2">
      <c r="A233" s="787" t="s">
        <v>131</v>
      </c>
      <c r="B233" s="268" t="str">
        <f t="shared" si="88"/>
        <v>0</v>
      </c>
    </row>
    <row r="234" spans="1:2">
      <c r="A234" s="787" t="s">
        <v>132</v>
      </c>
      <c r="B234" s="268">
        <f t="shared" ref="B234:B267" si="89">IFERROR(VLOOKUP(A234,$AG$8:$AJ$182,4,0),"")</f>
        <v>0</v>
      </c>
    </row>
    <row r="235" spans="1:2">
      <c r="A235" s="787" t="s">
        <v>313</v>
      </c>
      <c r="B235" s="268" t="str">
        <f t="shared" si="89"/>
        <v>0</v>
      </c>
    </row>
    <row r="236" spans="1:2">
      <c r="A236" s="787" t="s">
        <v>133</v>
      </c>
      <c r="B236" s="268" t="str">
        <f t="shared" si="89"/>
        <v>0</v>
      </c>
    </row>
    <row r="237" spans="1:2">
      <c r="A237" s="787" t="s">
        <v>134</v>
      </c>
      <c r="B237" s="268" t="str">
        <f t="shared" si="89"/>
        <v>0</v>
      </c>
    </row>
    <row r="238" spans="1:2">
      <c r="A238" s="787" t="s">
        <v>135</v>
      </c>
      <c r="B238" s="268" t="str">
        <f t="shared" si="89"/>
        <v>0</v>
      </c>
    </row>
    <row r="239" spans="1:2">
      <c r="A239" s="787" t="s">
        <v>136</v>
      </c>
      <c r="B239" s="268" t="str">
        <f t="shared" si="89"/>
        <v>0</v>
      </c>
    </row>
    <row r="240" spans="1:2">
      <c r="A240" s="787" t="s">
        <v>146</v>
      </c>
      <c r="B240" s="268" t="str">
        <f t="shared" si="89"/>
        <v>0</v>
      </c>
    </row>
    <row r="241" spans="1:2">
      <c r="A241" s="787" t="s">
        <v>137</v>
      </c>
      <c r="B241" s="268" t="str">
        <f t="shared" si="89"/>
        <v>0</v>
      </c>
    </row>
    <row r="242" spans="1:2">
      <c r="A242" s="787" t="s">
        <v>1263</v>
      </c>
      <c r="B242" s="268" t="str">
        <f t="shared" si="89"/>
        <v>0</v>
      </c>
    </row>
    <row r="243" spans="1:2">
      <c r="A243" s="787" t="s">
        <v>314</v>
      </c>
      <c r="B243" s="268" t="str">
        <f t="shared" si="89"/>
        <v>0</v>
      </c>
    </row>
    <row r="244" spans="1:2">
      <c r="A244" s="787" t="s">
        <v>138</v>
      </c>
      <c r="B244" s="268" t="str">
        <f t="shared" si="89"/>
        <v>0</v>
      </c>
    </row>
    <row r="245" spans="1:2">
      <c r="A245" s="787" t="s">
        <v>293</v>
      </c>
      <c r="B245" s="268">
        <f t="shared" si="89"/>
        <v>0</v>
      </c>
    </row>
    <row r="246" spans="1:2">
      <c r="A246" s="787" t="s">
        <v>139</v>
      </c>
      <c r="B246" s="268" t="str">
        <f t="shared" si="89"/>
        <v>0</v>
      </c>
    </row>
    <row r="247" spans="1:2">
      <c r="A247" s="787" t="s">
        <v>140</v>
      </c>
      <c r="B247" s="268" t="str">
        <f t="shared" si="89"/>
        <v>0</v>
      </c>
    </row>
    <row r="248" spans="1:2">
      <c r="A248" s="787" t="s">
        <v>141</v>
      </c>
      <c r="B248" s="268" t="str">
        <f t="shared" si="89"/>
        <v>0</v>
      </c>
    </row>
    <row r="249" spans="1:2">
      <c r="A249" s="787" t="s">
        <v>142</v>
      </c>
      <c r="B249" s="268" t="str">
        <f t="shared" si="89"/>
        <v>0</v>
      </c>
    </row>
    <row r="250" spans="1:2">
      <c r="A250" s="787" t="s">
        <v>143</v>
      </c>
      <c r="B250" s="268">
        <f t="shared" si="89"/>
        <v>0</v>
      </c>
    </row>
    <row r="251" spans="1:2">
      <c r="A251" s="787" t="s">
        <v>315</v>
      </c>
      <c r="B251" s="268" t="str">
        <f t="shared" si="89"/>
        <v>0</v>
      </c>
    </row>
    <row r="252" spans="1:2">
      <c r="A252" s="787" t="s">
        <v>147</v>
      </c>
      <c r="B252" s="268">
        <f t="shared" si="89"/>
        <v>0</v>
      </c>
    </row>
    <row r="253" spans="1:2">
      <c r="A253" s="787" t="s">
        <v>144</v>
      </c>
      <c r="B253" s="268" t="str">
        <f t="shared" si="89"/>
        <v>0</v>
      </c>
    </row>
    <row r="254" spans="1:2">
      <c r="A254" s="787" t="s">
        <v>316</v>
      </c>
      <c r="B254" s="268">
        <f t="shared" si="89"/>
        <v>0</v>
      </c>
    </row>
    <row r="255" spans="1:2">
      <c r="A255" s="787" t="s">
        <v>148</v>
      </c>
      <c r="B255" s="268" t="str">
        <f t="shared" si="89"/>
        <v>0</v>
      </c>
    </row>
    <row r="256" spans="1:2">
      <c r="A256" s="407" t="s">
        <v>295</v>
      </c>
      <c r="B256" s="268" t="str">
        <f t="shared" si="89"/>
        <v>0</v>
      </c>
    </row>
    <row r="257" spans="1:2">
      <c r="A257" s="407" t="s">
        <v>296</v>
      </c>
      <c r="B257" s="268" t="str">
        <f t="shared" si="89"/>
        <v>0</v>
      </c>
    </row>
    <row r="258" spans="1:2">
      <c r="A258" s="407" t="s">
        <v>298</v>
      </c>
      <c r="B258" s="268" t="str">
        <f t="shared" si="89"/>
        <v>0</v>
      </c>
    </row>
    <row r="259" spans="1:2">
      <c r="A259" s="407" t="s">
        <v>1371</v>
      </c>
      <c r="B259" s="268" t="str">
        <f>IFERROR(VLOOKUP(A259,$AG$8:$AJ$187,4,0),"")</f>
        <v>0</v>
      </c>
    </row>
    <row r="260" spans="1:2">
      <c r="A260" s="407" t="s">
        <v>1369</v>
      </c>
      <c r="B260" s="268" t="str">
        <f>IFERROR(VLOOKUP(A260,$AG$8:$AJ$187,4,0),"")</f>
        <v>0</v>
      </c>
    </row>
    <row r="261" spans="1:2">
      <c r="A261" s="407" t="s">
        <v>1372</v>
      </c>
      <c r="B261" s="268" t="str">
        <f>IFERROR(VLOOKUP(A261,$AG$8:$AJ$187,4,0),"")</f>
        <v>0</v>
      </c>
    </row>
    <row r="262" spans="1:2">
      <c r="A262" s="407" t="s">
        <v>1373</v>
      </c>
      <c r="B262" s="268" t="str">
        <f>IFERROR(VLOOKUP(A262,$AG$8:$AJ$187,4,0),"")</f>
        <v>0</v>
      </c>
    </row>
    <row r="263" spans="1:2">
      <c r="A263" s="407" t="s">
        <v>587</v>
      </c>
      <c r="B263" s="268" t="str">
        <f t="shared" si="89"/>
        <v>0</v>
      </c>
    </row>
    <row r="264" spans="1:2">
      <c r="A264" s="407" t="s">
        <v>588</v>
      </c>
      <c r="B264" s="268" t="str">
        <f t="shared" si="89"/>
        <v>0</v>
      </c>
    </row>
    <row r="265" spans="1:2">
      <c r="A265" s="407" t="s">
        <v>589</v>
      </c>
      <c r="B265" s="268" t="str">
        <f t="shared" si="89"/>
        <v>0</v>
      </c>
    </row>
    <row r="266" spans="1:2">
      <c r="A266" s="407" t="s">
        <v>590</v>
      </c>
      <c r="B266" s="268" t="str">
        <f t="shared" si="89"/>
        <v>0</v>
      </c>
    </row>
    <row r="267" spans="1:2">
      <c r="A267" s="407" t="s">
        <v>591</v>
      </c>
      <c r="B267" s="268" t="str">
        <f t="shared" si="89"/>
        <v>0</v>
      </c>
    </row>
    <row r="268" spans="1:2">
      <c r="A268" s="407" t="s">
        <v>593</v>
      </c>
      <c r="B268" s="268" t="str">
        <f t="shared" ref="B268:B280" si="90">IFERROR(VLOOKUP(A268,$AG$8:$AJ$182,4,0),"")</f>
        <v>0</v>
      </c>
    </row>
    <row r="269" spans="1:2">
      <c r="A269" s="407" t="s">
        <v>595</v>
      </c>
      <c r="B269" s="268" t="str">
        <f t="shared" si="90"/>
        <v>0</v>
      </c>
    </row>
    <row r="270" spans="1:2">
      <c r="A270" s="407" t="s">
        <v>304</v>
      </c>
      <c r="B270" s="268" t="str">
        <f t="shared" si="90"/>
        <v>0</v>
      </c>
    </row>
    <row r="271" spans="1:2">
      <c r="A271" s="407" t="s">
        <v>305</v>
      </c>
      <c r="B271" s="268" t="str">
        <f t="shared" si="90"/>
        <v>0</v>
      </c>
    </row>
    <row r="272" spans="1:2">
      <c r="A272" s="407" t="s">
        <v>574</v>
      </c>
      <c r="B272" s="268" t="str">
        <f t="shared" si="90"/>
        <v>0</v>
      </c>
    </row>
    <row r="273" spans="1:2">
      <c r="A273" s="407" t="s">
        <v>856</v>
      </c>
      <c r="B273" s="268" t="str">
        <f t="shared" si="90"/>
        <v>0</v>
      </c>
    </row>
    <row r="274" spans="1:2">
      <c r="A274" s="407" t="s">
        <v>857</v>
      </c>
      <c r="B274" s="268" t="str">
        <f t="shared" si="90"/>
        <v>0</v>
      </c>
    </row>
    <row r="275" spans="1:2">
      <c r="A275" s="407" t="s">
        <v>273</v>
      </c>
      <c r="B275" s="268" t="str">
        <f t="shared" si="90"/>
        <v>0</v>
      </c>
    </row>
    <row r="276" spans="1:2">
      <c r="A276" s="407" t="s">
        <v>274</v>
      </c>
      <c r="B276" s="268" t="str">
        <f t="shared" si="90"/>
        <v/>
      </c>
    </row>
    <row r="277" spans="1:2">
      <c r="A277" s="407" t="s">
        <v>275</v>
      </c>
      <c r="B277" s="268" t="str">
        <f t="shared" si="90"/>
        <v/>
      </c>
    </row>
    <row r="278" spans="1:2">
      <c r="A278" s="407" t="s">
        <v>276</v>
      </c>
      <c r="B278" s="268" t="str">
        <f t="shared" si="90"/>
        <v/>
      </c>
    </row>
    <row r="279" spans="1:2">
      <c r="A279" s="407" t="s">
        <v>277</v>
      </c>
      <c r="B279" s="268" t="str">
        <f t="shared" si="90"/>
        <v/>
      </c>
    </row>
    <row r="280" spans="1:2">
      <c r="A280" s="407" t="s">
        <v>297</v>
      </c>
      <c r="B280" s="268" t="str">
        <f t="shared" si="90"/>
        <v/>
      </c>
    </row>
  </sheetData>
  <autoFilter ref="A4:I6"/>
  <mergeCells count="50">
    <mergeCell ref="A35:A37"/>
    <mergeCell ref="A10:A11"/>
    <mergeCell ref="S105:S106"/>
    <mergeCell ref="AU7:AU8"/>
    <mergeCell ref="AX7:AX8"/>
    <mergeCell ref="AS7:AS8"/>
    <mergeCell ref="AT7:AT8"/>
    <mergeCell ref="AR7:AR8"/>
    <mergeCell ref="A7:A9"/>
    <mergeCell ref="A12:A14"/>
    <mergeCell ref="A16:A17"/>
    <mergeCell ref="A18:A19"/>
    <mergeCell ref="A23:A24"/>
    <mergeCell ref="A25:A26"/>
    <mergeCell ref="A28:A29"/>
    <mergeCell ref="A32:A34"/>
    <mergeCell ref="BF7:BF8"/>
    <mergeCell ref="AW7:AW8"/>
    <mergeCell ref="AZ7:AZ8"/>
    <mergeCell ref="BA7:BA8"/>
    <mergeCell ref="AV7:AV8"/>
    <mergeCell ref="BD7:BD8"/>
    <mergeCell ref="BE7:BE8"/>
    <mergeCell ref="BC7:BC8"/>
    <mergeCell ref="AY7:AY8"/>
    <mergeCell ref="BB7:BB8"/>
    <mergeCell ref="AE4:AE6"/>
    <mergeCell ref="AQ7:AQ8"/>
    <mergeCell ref="F4:F6"/>
    <mergeCell ref="AD4:AD6"/>
    <mergeCell ref="AC4:AC6"/>
    <mergeCell ref="AL7:AL8"/>
    <mergeCell ref="AM7:AM8"/>
    <mergeCell ref="AP7:AP8"/>
    <mergeCell ref="AN7:AN8"/>
    <mergeCell ref="AO7:AO8"/>
    <mergeCell ref="A1:AA2"/>
    <mergeCell ref="U3:V3"/>
    <mergeCell ref="A4:A6"/>
    <mergeCell ref="B4:B6"/>
    <mergeCell ref="G4:G6"/>
    <mergeCell ref="H4:H6"/>
    <mergeCell ref="I4:I6"/>
    <mergeCell ref="C4:C6"/>
    <mergeCell ref="A3:B3"/>
    <mergeCell ref="D3:E3"/>
    <mergeCell ref="D4:D6"/>
    <mergeCell ref="E4:E6"/>
    <mergeCell ref="J4:AB5"/>
    <mergeCell ref="L3:M3"/>
  </mergeCells>
  <phoneticPr fontId="23" type="noConversion"/>
  <conditionalFormatting sqref="I87:Y90 BG7:JA36 I92:I99 I86:AD86 I91:AD91 AC87:AD90 AF7:AF85 I100:AD100 AD92:AD99 A40:B84 AE33:AE84 A99:G99 AC33:AC84 AD1:IX2 AF4:IZ6 BG37:IZ85 J7:AB84 AE136:AF65584 AG190:AH65583 AI190:AJ65535 AK190:AK65536 BF190:IX65536 AL190:BE65535 A86:G93 C94:G98 C281:G65536 C100:G129 E130:G280 AF3:IX3 A281:B65284 B36:B39 I107:AD65536 I101:R106 Y101:AD106 BG86:IX189 E33:E34 E36:E84">
    <cfRule type="containsText" priority="1369" operator="containsText" text="X">
      <formula>NOT(ISERROR(SEARCH("X",A1)))</formula>
    </cfRule>
  </conditionalFormatting>
  <conditionalFormatting sqref="I4:I6 E7:E9 A7:B7 A4:D6 AB1:AC2 A18 E17:E18 E24:E25 E27:E31 B18:B19 B30:B31 B8:B10 B21:B25">
    <cfRule type="containsText" priority="1360" operator="containsText" text="X">
      <formula>NOT(ISERROR(SEARCH("X",A1)))</formula>
    </cfRule>
  </conditionalFormatting>
  <conditionalFormatting sqref="F4:G4">
    <cfRule type="containsText" priority="1359" operator="containsText" text="X">
      <formula>NOT(ISERROR(SEARCH("X",F4)))</formula>
    </cfRule>
  </conditionalFormatting>
  <conditionalFormatting sqref="H86:H65536">
    <cfRule type="containsText" priority="1365" operator="containsText" text="X">
      <formula>NOT(ISERROR(SEARCH("X",H86)))</formula>
    </cfRule>
  </conditionalFormatting>
  <conditionalFormatting sqref="H4">
    <cfRule type="containsText" priority="1357" operator="containsText" text="X">
      <formula>NOT(ISERROR(SEARCH("X",H4)))</formula>
    </cfRule>
  </conditionalFormatting>
  <conditionalFormatting sqref="AE7:AE32 AC7:AC32">
    <cfRule type="containsText" priority="1354" operator="containsText" text="X">
      <formula>NOT(ISERROR(SEARCH("X",AC7)))</formula>
    </cfRule>
  </conditionalFormatting>
  <conditionalFormatting sqref="AD7:AD13 AD15 AD18:AD84">
    <cfRule type="containsText" dxfId="52" priority="1352" operator="containsText" text="RE">
      <formula>NOT(ISERROR(SEARCH("RE",AD7)))</formula>
    </cfRule>
  </conditionalFormatting>
  <conditionalFormatting sqref="AD16">
    <cfRule type="containsText" dxfId="51" priority="43" operator="containsText" text="RE">
      <formula>NOT(ISERROR(SEARCH("RE",AD16)))</formula>
    </cfRule>
  </conditionalFormatting>
  <conditionalFormatting sqref="AD7:AD84">
    <cfRule type="notContainsBlanks" dxfId="50" priority="42">
      <formula>LEN(TRIM(AD7))&gt;0</formula>
    </cfRule>
  </conditionalFormatting>
  <conditionalFormatting sqref="P3">
    <cfRule type="cellIs" dxfId="49" priority="21" stopIfTrue="1" operator="lessThan">
      <formula>$N$3</formula>
    </cfRule>
  </conditionalFormatting>
  <conditionalFormatting sqref="B12">
    <cfRule type="containsText" priority="17" operator="containsText" text="X">
      <formula>NOT(ISERROR(SEARCH("X",B12)))</formula>
    </cfRule>
  </conditionalFormatting>
  <conditionalFormatting sqref="B15">
    <cfRule type="containsText" priority="16" operator="containsText" text="X">
      <formula>NOT(ISERROR(SEARCH("X",B15)))</formula>
    </cfRule>
  </conditionalFormatting>
  <conditionalFormatting sqref="E19">
    <cfRule type="containsText" priority="15" operator="containsText" text="X">
      <formula>NOT(ISERROR(SEARCH("X",E19)))</formula>
    </cfRule>
  </conditionalFormatting>
  <conditionalFormatting sqref="B20">
    <cfRule type="containsText" priority="14" operator="containsText" text="X">
      <formula>NOT(ISERROR(SEARCH("X",B20)))</formula>
    </cfRule>
  </conditionalFormatting>
  <conditionalFormatting sqref="E20">
    <cfRule type="containsText" priority="13" operator="containsText" text="X">
      <formula>NOT(ISERROR(SEARCH("X",E20)))</formula>
    </cfRule>
  </conditionalFormatting>
  <conditionalFormatting sqref="AK184:AK189">
    <cfRule type="containsText" priority="10" operator="containsText" text="X">
      <formula>NOT(ISERROR(SEARCH("X",AK184)))</formula>
    </cfRule>
  </conditionalFormatting>
  <conditionalFormatting sqref="E35">
    <cfRule type="containsText" priority="9" operator="containsText" text="X">
      <formula>NOT(ISERROR(SEARCH("X",E35)))</formula>
    </cfRule>
  </conditionalFormatting>
  <conditionalFormatting sqref="G7:G84">
    <cfRule type="cellIs" dxfId="48" priority="6" operator="greaterThan">
      <formula>0</formula>
    </cfRule>
    <cfRule type="cellIs" dxfId="47" priority="7" operator="equal">
      <formula>0</formula>
    </cfRule>
  </conditionalFormatting>
  <conditionalFormatting sqref="I7:I32">
    <cfRule type="containsText" priority="5" operator="containsText" text="X">
      <formula>NOT(ISERROR(SEARCH("X",I7)))</formula>
    </cfRule>
  </conditionalFormatting>
  <conditionalFormatting sqref="I7:I84">
    <cfRule type="cellIs" dxfId="46" priority="2" operator="equal">
      <formula>0</formula>
    </cfRule>
    <cfRule type="cellIs" dxfId="45" priority="3" operator="greaterThan">
      <formula>0</formula>
    </cfRule>
    <cfRule type="cellIs" dxfId="44" priority="4" operator="greaterThan">
      <formula>0</formula>
    </cfRule>
  </conditionalFormatting>
  <conditionalFormatting sqref="I3">
    <cfRule type="cellIs" dxfId="43" priority="1" operator="greaterThan">
      <formula>3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17" zoomScaleNormal="117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11" sqref="J11"/>
    </sheetView>
  </sheetViews>
  <sheetFormatPr defaultColWidth="9" defaultRowHeight="12"/>
  <cols>
    <col min="1" max="1" width="13.875" style="129" bestFit="1" customWidth="1"/>
    <col min="2" max="2" width="12.875" style="127" bestFit="1" customWidth="1"/>
    <col min="3" max="3" width="13.75" style="150" bestFit="1" customWidth="1"/>
    <col min="4" max="4" width="13.625" style="18" bestFit="1" customWidth="1"/>
    <col min="5" max="5" width="10.875" style="18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8" width="8.625" style="19" customWidth="1"/>
    <col min="29" max="29" width="8.625" style="20" customWidth="1"/>
    <col min="30" max="30" width="37.5" style="20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7" width="9.625" style="20" hidden="1" customWidth="1"/>
    <col min="58" max="58" width="9" style="20" hidden="1" customWidth="1"/>
    <col min="59" max="16384" width="9" style="20"/>
  </cols>
  <sheetData>
    <row r="1" spans="1:58" s="4" customFormat="1" ht="24" customHeight="1">
      <c r="A1" s="1208" t="s">
        <v>33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594</v>
      </c>
      <c r="D3" s="1209" t="s">
        <v>43</v>
      </c>
      <c r="E3" s="1209"/>
      <c r="F3" s="55">
        <f>G85</f>
        <v>7</v>
      </c>
      <c r="G3" s="55"/>
      <c r="H3" s="49" t="s">
        <v>42</v>
      </c>
      <c r="I3" s="50">
        <f>IFERROR(F3*100/C3,"0")</f>
        <v>1.1784511784511784</v>
      </c>
      <c r="J3" s="465" t="s">
        <v>664</v>
      </c>
      <c r="K3" s="466">
        <f>가동율!AM14</f>
        <v>17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34.529411764705884</v>
      </c>
      <c r="Q3" s="623" t="s">
        <v>872</v>
      </c>
      <c r="R3" s="467">
        <f>P3/8</f>
        <v>4.3161764705882355</v>
      </c>
      <c r="S3" s="779" t="s">
        <v>1102</v>
      </c>
      <c r="T3" s="624">
        <f>가동율!AN14</f>
        <v>94.117647058823536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1253">
        <v>45931</v>
      </c>
      <c r="B7" s="814" t="s">
        <v>1397</v>
      </c>
      <c r="C7" s="627" t="s">
        <v>1164</v>
      </c>
      <c r="D7" s="628" t="s">
        <v>623</v>
      </c>
      <c r="E7" s="400" t="s">
        <v>1398</v>
      </c>
      <c r="F7" s="193" t="s">
        <v>608</v>
      </c>
      <c r="G7" s="920">
        <f t="shared" ref="G7:G32" si="0">SUM(J7:AB7)</f>
        <v>0</v>
      </c>
      <c r="H7" s="243">
        <f t="shared" ref="H7:H70" si="1">AC7+G7</f>
        <v>15</v>
      </c>
      <c r="I7" s="922">
        <f t="shared" ref="I7:I38" si="2">IFERROR(G7/H7,"0")</f>
        <v>0</v>
      </c>
      <c r="J7" s="33"/>
      <c r="K7" s="222"/>
      <c r="L7" s="222"/>
      <c r="M7" s="21"/>
      <c r="N7" s="21"/>
      <c r="O7" s="21"/>
      <c r="P7" s="21"/>
      <c r="Q7" s="21"/>
      <c r="R7" s="21"/>
      <c r="S7" s="21"/>
      <c r="T7" s="21"/>
      <c r="U7" s="21"/>
      <c r="V7" s="111"/>
      <c r="W7" s="112"/>
      <c r="X7" s="21"/>
      <c r="Y7" s="215"/>
      <c r="Z7" s="21"/>
      <c r="AA7" s="21"/>
      <c r="AB7" s="22"/>
      <c r="AC7" s="25">
        <v>15</v>
      </c>
      <c r="AD7" s="23"/>
      <c r="AE7" s="80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1"/>
      <c r="B8" s="208" t="s">
        <v>1399</v>
      </c>
      <c r="C8" s="260" t="s">
        <v>1400</v>
      </c>
      <c r="D8" s="218" t="s">
        <v>621</v>
      </c>
      <c r="E8" s="206" t="s">
        <v>1398</v>
      </c>
      <c r="F8" s="213" t="s">
        <v>608</v>
      </c>
      <c r="G8" s="921">
        <f t="shared" si="0"/>
        <v>0</v>
      </c>
      <c r="H8" s="43">
        <f t="shared" si="1"/>
        <v>20</v>
      </c>
      <c r="I8" s="922">
        <f t="shared" si="2"/>
        <v>0</v>
      </c>
      <c r="J8" s="12"/>
      <c r="K8" s="223"/>
      <c r="L8" s="223"/>
      <c r="M8" s="8"/>
      <c r="N8" s="8"/>
      <c r="O8" s="8"/>
      <c r="P8" s="8"/>
      <c r="Q8" s="8"/>
      <c r="R8" s="8"/>
      <c r="S8" s="8"/>
      <c r="T8" s="8"/>
      <c r="U8" s="8"/>
      <c r="V8" s="103"/>
      <c r="W8" s="113"/>
      <c r="X8" s="8"/>
      <c r="Y8" s="212"/>
      <c r="Z8" s="8"/>
      <c r="AA8" s="8"/>
      <c r="AB8" s="10"/>
      <c r="AC8" s="26">
        <v>20</v>
      </c>
      <c r="AD8" s="23"/>
      <c r="AE8" s="80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2"/>
      <c r="B9" s="208" t="s">
        <v>1399</v>
      </c>
      <c r="C9" s="260" t="s">
        <v>1400</v>
      </c>
      <c r="D9" s="218" t="s">
        <v>676</v>
      </c>
      <c r="E9" s="206" t="s">
        <v>1398</v>
      </c>
      <c r="F9" s="213" t="s">
        <v>608</v>
      </c>
      <c r="G9" s="921">
        <f t="shared" si="0"/>
        <v>0</v>
      </c>
      <c r="H9" s="43">
        <f t="shared" si="1"/>
        <v>10</v>
      </c>
      <c r="I9" s="922">
        <f t="shared" si="2"/>
        <v>0</v>
      </c>
      <c r="J9" s="12"/>
      <c r="K9" s="223"/>
      <c r="L9" s="223"/>
      <c r="M9" s="8"/>
      <c r="N9" s="8"/>
      <c r="O9" s="8"/>
      <c r="P9" s="8"/>
      <c r="Q9" s="8"/>
      <c r="R9" s="8"/>
      <c r="S9" s="8"/>
      <c r="T9" s="8"/>
      <c r="U9" s="8"/>
      <c r="V9" s="103"/>
      <c r="W9" s="113"/>
      <c r="X9" s="8"/>
      <c r="Y9" s="212"/>
      <c r="Z9" s="8"/>
      <c r="AA9" s="8"/>
      <c r="AB9" s="10"/>
      <c r="AC9" s="26">
        <v>10</v>
      </c>
      <c r="AD9" s="23"/>
      <c r="AE9" s="80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0">
        <v>45932</v>
      </c>
      <c r="B10" s="208" t="s">
        <v>119</v>
      </c>
      <c r="C10" s="260" t="s">
        <v>1400</v>
      </c>
      <c r="D10" s="218" t="s">
        <v>676</v>
      </c>
      <c r="E10" s="206" t="s">
        <v>1398</v>
      </c>
      <c r="F10" s="213" t="s">
        <v>608</v>
      </c>
      <c r="G10" s="921">
        <f t="shared" si="0"/>
        <v>0</v>
      </c>
      <c r="H10" s="43">
        <f t="shared" si="1"/>
        <v>20</v>
      </c>
      <c r="I10" s="922">
        <f t="shared" si="2"/>
        <v>0</v>
      </c>
      <c r="J10" s="12"/>
      <c r="K10" s="223"/>
      <c r="L10" s="223"/>
      <c r="M10" s="8"/>
      <c r="N10" s="8"/>
      <c r="O10" s="8"/>
      <c r="P10" s="8"/>
      <c r="Q10" s="8"/>
      <c r="R10" s="8"/>
      <c r="S10" s="8"/>
      <c r="T10" s="8"/>
      <c r="U10" s="8"/>
      <c r="V10" s="103"/>
      <c r="W10" s="113"/>
      <c r="X10" s="8"/>
      <c r="Y10" s="212"/>
      <c r="Z10" s="8"/>
      <c r="AA10" s="8"/>
      <c r="AB10" s="10"/>
      <c r="AC10" s="26">
        <v>20</v>
      </c>
      <c r="AD10" s="23"/>
      <c r="AE10" s="80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1"/>
      <c r="B11" s="208" t="s">
        <v>119</v>
      </c>
      <c r="C11" s="260" t="s">
        <v>1400</v>
      </c>
      <c r="D11" s="218" t="s">
        <v>641</v>
      </c>
      <c r="E11" s="206" t="s">
        <v>1402</v>
      </c>
      <c r="F11" s="213" t="s">
        <v>608</v>
      </c>
      <c r="G11" s="921">
        <f t="shared" si="0"/>
        <v>0</v>
      </c>
      <c r="H11" s="43">
        <f t="shared" si="1"/>
        <v>7</v>
      </c>
      <c r="I11" s="922">
        <f t="shared" si="2"/>
        <v>0</v>
      </c>
      <c r="J11" s="12"/>
      <c r="K11" s="223"/>
      <c r="L11" s="223"/>
      <c r="M11" s="8"/>
      <c r="N11" s="8"/>
      <c r="O11" s="8"/>
      <c r="P11" s="8"/>
      <c r="Q11" s="8"/>
      <c r="R11" s="8"/>
      <c r="S11" s="8"/>
      <c r="T11" s="8"/>
      <c r="U11" s="8"/>
      <c r="V11" s="103"/>
      <c r="W11" s="113"/>
      <c r="X11" s="8"/>
      <c r="Y11" s="212"/>
      <c r="Z11" s="8"/>
      <c r="AA11" s="8"/>
      <c r="AB11" s="10"/>
      <c r="AC11" s="26">
        <v>7</v>
      </c>
      <c r="AD11" s="23"/>
      <c r="AE11" s="79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24">
      <c r="A12" s="1212"/>
      <c r="B12" s="208" t="s">
        <v>1403</v>
      </c>
      <c r="C12" s="260" t="s">
        <v>1151</v>
      </c>
      <c r="D12" s="218" t="s">
        <v>522</v>
      </c>
      <c r="E12" s="206" t="s">
        <v>1404</v>
      </c>
      <c r="F12" s="213" t="s">
        <v>608</v>
      </c>
      <c r="G12" s="921">
        <f t="shared" si="0"/>
        <v>0</v>
      </c>
      <c r="H12" s="43">
        <f t="shared" si="1"/>
        <v>7</v>
      </c>
      <c r="I12" s="922">
        <f t="shared" si="2"/>
        <v>0</v>
      </c>
      <c r="J12" s="12"/>
      <c r="K12" s="223"/>
      <c r="L12" s="223"/>
      <c r="M12" s="8"/>
      <c r="N12" s="8"/>
      <c r="O12" s="8"/>
      <c r="P12" s="8"/>
      <c r="Q12" s="8"/>
      <c r="R12" s="8"/>
      <c r="S12" s="8"/>
      <c r="T12" s="8"/>
      <c r="U12" s="8"/>
      <c r="V12" s="103"/>
      <c r="W12" s="113"/>
      <c r="X12" s="8"/>
      <c r="Y12" s="212"/>
      <c r="Z12" s="8"/>
      <c r="AA12" s="8"/>
      <c r="AB12" s="10"/>
      <c r="AC12" s="26">
        <v>7</v>
      </c>
      <c r="AD12" s="416" t="s">
        <v>1406</v>
      </c>
      <c r="AE12" s="79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24">
      <c r="A13" s="209">
        <v>45943</v>
      </c>
      <c r="B13" s="208" t="s">
        <v>1225</v>
      </c>
      <c r="C13" s="260" t="s">
        <v>1151</v>
      </c>
      <c r="D13" s="218" t="s">
        <v>522</v>
      </c>
      <c r="E13" s="206" t="s">
        <v>1407</v>
      </c>
      <c r="F13" s="213" t="s">
        <v>608</v>
      </c>
      <c r="G13" s="921">
        <f t="shared" si="0"/>
        <v>0</v>
      </c>
      <c r="H13" s="43">
        <f t="shared" si="1"/>
        <v>50</v>
      </c>
      <c r="I13" s="922">
        <f t="shared" si="2"/>
        <v>0</v>
      </c>
      <c r="J13" s="12"/>
      <c r="K13" s="223"/>
      <c r="L13" s="223"/>
      <c r="M13" s="8"/>
      <c r="N13" s="8"/>
      <c r="O13" s="8"/>
      <c r="P13" s="8"/>
      <c r="Q13" s="8"/>
      <c r="R13" s="8"/>
      <c r="S13" s="8"/>
      <c r="T13" s="8"/>
      <c r="U13" s="8"/>
      <c r="V13" s="103"/>
      <c r="W13" s="113"/>
      <c r="X13" s="8"/>
      <c r="Y13" s="212"/>
      <c r="Z13" s="8"/>
      <c r="AA13" s="8"/>
      <c r="AB13" s="10"/>
      <c r="AC13" s="26">
        <v>50</v>
      </c>
      <c r="AD13" s="416" t="s">
        <v>1406</v>
      </c>
      <c r="AE13" s="79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0">
        <v>45944</v>
      </c>
      <c r="B14" s="208" t="s">
        <v>1408</v>
      </c>
      <c r="C14" s="260" t="s">
        <v>1151</v>
      </c>
      <c r="D14" s="218" t="s">
        <v>509</v>
      </c>
      <c r="E14" s="206" t="s">
        <v>1409</v>
      </c>
      <c r="F14" s="213" t="s">
        <v>608</v>
      </c>
      <c r="G14" s="921">
        <f t="shared" si="0"/>
        <v>0</v>
      </c>
      <c r="H14" s="43">
        <f t="shared" si="1"/>
        <v>10</v>
      </c>
      <c r="I14" s="922">
        <f t="shared" si="2"/>
        <v>0</v>
      </c>
      <c r="J14" s="12"/>
      <c r="K14" s="223"/>
      <c r="L14" s="223"/>
      <c r="M14" s="8"/>
      <c r="N14" s="8"/>
      <c r="O14" s="8"/>
      <c r="P14" s="8"/>
      <c r="Q14" s="8"/>
      <c r="R14" s="8"/>
      <c r="S14" s="8"/>
      <c r="T14" s="8"/>
      <c r="U14" s="8"/>
      <c r="V14" s="103"/>
      <c r="W14" s="113"/>
      <c r="X14" s="8"/>
      <c r="Y14" s="212"/>
      <c r="Z14" s="8"/>
      <c r="AA14" s="8"/>
      <c r="AB14" s="10"/>
      <c r="AC14" s="26">
        <v>10</v>
      </c>
      <c r="AD14" s="23"/>
      <c r="AE14" s="79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24">
      <c r="A15" s="1212"/>
      <c r="B15" s="208" t="s">
        <v>1225</v>
      </c>
      <c r="C15" s="260" t="s">
        <v>1151</v>
      </c>
      <c r="D15" s="218" t="s">
        <v>522</v>
      </c>
      <c r="E15" s="206" t="s">
        <v>1410</v>
      </c>
      <c r="F15" s="213" t="s">
        <v>608</v>
      </c>
      <c r="G15" s="921">
        <f t="shared" si="0"/>
        <v>0</v>
      </c>
      <c r="H15" s="43">
        <f t="shared" si="1"/>
        <v>23</v>
      </c>
      <c r="I15" s="922">
        <f t="shared" si="2"/>
        <v>0</v>
      </c>
      <c r="J15" s="12"/>
      <c r="K15" s="223"/>
      <c r="L15" s="223"/>
      <c r="M15" s="8"/>
      <c r="N15" s="8"/>
      <c r="O15" s="8"/>
      <c r="P15" s="8"/>
      <c r="Q15" s="8"/>
      <c r="R15" s="8"/>
      <c r="S15" s="8"/>
      <c r="T15" s="8"/>
      <c r="U15" s="8"/>
      <c r="V15" s="103"/>
      <c r="W15" s="113"/>
      <c r="X15" s="8"/>
      <c r="Y15" s="212"/>
      <c r="Z15" s="8"/>
      <c r="AA15" s="8"/>
      <c r="AB15" s="10"/>
      <c r="AC15" s="26">
        <v>23</v>
      </c>
      <c r="AD15" s="416" t="s">
        <v>1406</v>
      </c>
      <c r="AE15" s="79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24">
      <c r="A16" s="1210">
        <v>45946</v>
      </c>
      <c r="B16" s="208" t="s">
        <v>1225</v>
      </c>
      <c r="C16" s="260" t="s">
        <v>1151</v>
      </c>
      <c r="D16" s="218" t="s">
        <v>364</v>
      </c>
      <c r="E16" s="206" t="s">
        <v>1417</v>
      </c>
      <c r="F16" s="213" t="s">
        <v>608</v>
      </c>
      <c r="G16" s="921">
        <f t="shared" si="0"/>
        <v>1</v>
      </c>
      <c r="H16" s="43">
        <f t="shared" si="1"/>
        <v>51</v>
      </c>
      <c r="I16" s="922">
        <f t="shared" si="2"/>
        <v>1.9607843137254902E-2</v>
      </c>
      <c r="J16" s="12"/>
      <c r="K16" s="223"/>
      <c r="L16" s="223"/>
      <c r="M16" s="8"/>
      <c r="N16" s="8"/>
      <c r="O16" s="8"/>
      <c r="P16" s="8"/>
      <c r="Q16" s="8"/>
      <c r="R16" s="8"/>
      <c r="S16" s="8"/>
      <c r="T16" s="8"/>
      <c r="U16" s="8"/>
      <c r="V16" s="103"/>
      <c r="W16" s="113">
        <v>1</v>
      </c>
      <c r="X16" s="8"/>
      <c r="Y16" s="212"/>
      <c r="Z16" s="8"/>
      <c r="AA16" s="8"/>
      <c r="AB16" s="10"/>
      <c r="AC16" s="26">
        <v>50</v>
      </c>
      <c r="AD16" s="416" t="s">
        <v>1418</v>
      </c>
      <c r="AE16" s="79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2"/>
      <c r="B17" s="208" t="s">
        <v>1419</v>
      </c>
      <c r="C17" s="260" t="s">
        <v>1151</v>
      </c>
      <c r="D17" s="218" t="s">
        <v>519</v>
      </c>
      <c r="E17" s="206" t="s">
        <v>1420</v>
      </c>
      <c r="F17" s="213" t="s">
        <v>608</v>
      </c>
      <c r="G17" s="921">
        <f t="shared" si="0"/>
        <v>0</v>
      </c>
      <c r="H17" s="43">
        <f t="shared" si="1"/>
        <v>50</v>
      </c>
      <c r="I17" s="922">
        <f t="shared" si="2"/>
        <v>0</v>
      </c>
      <c r="J17" s="12"/>
      <c r="K17" s="223"/>
      <c r="L17" s="223"/>
      <c r="M17" s="8"/>
      <c r="N17" s="8"/>
      <c r="O17" s="8"/>
      <c r="P17" s="8"/>
      <c r="Q17" s="8"/>
      <c r="R17" s="8"/>
      <c r="S17" s="8"/>
      <c r="T17" s="8"/>
      <c r="U17" s="8"/>
      <c r="V17" s="103"/>
      <c r="W17" s="113"/>
      <c r="X17" s="8"/>
      <c r="Y17" s="212"/>
      <c r="Z17" s="8"/>
      <c r="AA17" s="8"/>
      <c r="AB17" s="10"/>
      <c r="AC17" s="26">
        <v>50</v>
      </c>
      <c r="AD17" s="23"/>
      <c r="AE17" s="79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209">
        <v>45947</v>
      </c>
      <c r="B18" s="208" t="s">
        <v>119</v>
      </c>
      <c r="C18" s="260" t="s">
        <v>1151</v>
      </c>
      <c r="D18" s="218" t="s">
        <v>519</v>
      </c>
      <c r="E18" s="206" t="s">
        <v>1420</v>
      </c>
      <c r="F18" s="213" t="s">
        <v>608</v>
      </c>
      <c r="G18" s="921">
        <f t="shared" si="0"/>
        <v>0</v>
      </c>
      <c r="H18" s="43">
        <f t="shared" si="1"/>
        <v>40</v>
      </c>
      <c r="I18" s="922">
        <f t="shared" si="2"/>
        <v>0</v>
      </c>
      <c r="J18" s="12"/>
      <c r="K18" s="223"/>
      <c r="L18" s="223"/>
      <c r="M18" s="8"/>
      <c r="N18" s="8"/>
      <c r="O18" s="8"/>
      <c r="P18" s="8"/>
      <c r="Q18" s="8"/>
      <c r="R18" s="8"/>
      <c r="S18" s="8"/>
      <c r="T18" s="8"/>
      <c r="U18" s="8"/>
      <c r="V18" s="103"/>
      <c r="W18" s="113"/>
      <c r="X18" s="8"/>
      <c r="Y18" s="212"/>
      <c r="Z18" s="8"/>
      <c r="AA18" s="8"/>
      <c r="AB18" s="10"/>
      <c r="AC18" s="26">
        <v>40</v>
      </c>
      <c r="AD18" s="416"/>
      <c r="AE18" s="79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0">
        <v>45950</v>
      </c>
      <c r="B19" s="208" t="s">
        <v>1423</v>
      </c>
      <c r="C19" s="260" t="s">
        <v>1151</v>
      </c>
      <c r="D19" s="218" t="s">
        <v>1222</v>
      </c>
      <c r="E19" s="206" t="s">
        <v>1421</v>
      </c>
      <c r="F19" s="213" t="s">
        <v>608</v>
      </c>
      <c r="G19" s="921">
        <f t="shared" si="0"/>
        <v>0</v>
      </c>
      <c r="H19" s="43">
        <f t="shared" si="1"/>
        <v>50</v>
      </c>
      <c r="I19" s="922">
        <f t="shared" si="2"/>
        <v>0</v>
      </c>
      <c r="J19" s="12"/>
      <c r="K19" s="223"/>
      <c r="L19" s="223"/>
      <c r="M19" s="8"/>
      <c r="N19" s="8"/>
      <c r="O19" s="8"/>
      <c r="P19" s="8"/>
      <c r="Q19" s="8"/>
      <c r="R19" s="8"/>
      <c r="S19" s="8"/>
      <c r="T19" s="8"/>
      <c r="U19" s="8"/>
      <c r="V19" s="103"/>
      <c r="W19" s="113"/>
      <c r="X19" s="8"/>
      <c r="Y19" s="212"/>
      <c r="Z19" s="8"/>
      <c r="AA19" s="8"/>
      <c r="AB19" s="10"/>
      <c r="AC19" s="26">
        <v>50</v>
      </c>
      <c r="AD19" s="416" t="s">
        <v>1422</v>
      </c>
      <c r="AE19" s="79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2"/>
      <c r="B20" s="208" t="s">
        <v>1424</v>
      </c>
      <c r="C20" s="260" t="s">
        <v>1172</v>
      </c>
      <c r="D20" s="218" t="s">
        <v>834</v>
      </c>
      <c r="E20" s="206" t="s">
        <v>1425</v>
      </c>
      <c r="F20" s="213" t="s">
        <v>608</v>
      </c>
      <c r="G20" s="921">
        <f t="shared" si="0"/>
        <v>0</v>
      </c>
      <c r="H20" s="43">
        <f t="shared" si="1"/>
        <v>4</v>
      </c>
      <c r="I20" s="922">
        <f t="shared" si="2"/>
        <v>0</v>
      </c>
      <c r="J20" s="12"/>
      <c r="K20" s="223"/>
      <c r="L20" s="223"/>
      <c r="M20" s="8"/>
      <c r="N20" s="8"/>
      <c r="O20" s="8"/>
      <c r="P20" s="8"/>
      <c r="Q20" s="8"/>
      <c r="R20" s="8"/>
      <c r="S20" s="8"/>
      <c r="T20" s="8"/>
      <c r="U20" s="8"/>
      <c r="V20" s="103"/>
      <c r="W20" s="113"/>
      <c r="X20" s="8"/>
      <c r="Y20" s="212"/>
      <c r="Z20" s="8"/>
      <c r="AA20" s="8"/>
      <c r="AB20" s="10"/>
      <c r="AC20" s="26">
        <v>4</v>
      </c>
      <c r="AD20" s="23"/>
      <c r="AE20" s="79"/>
      <c r="AG20" s="788" t="s">
        <v>210</v>
      </c>
      <c r="AH20" s="749">
        <f t="shared" si="3"/>
        <v>90</v>
      </c>
      <c r="AI20" s="749">
        <f t="shared" si="4"/>
        <v>0</v>
      </c>
      <c r="AJ20" s="382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0">
        <v>45951</v>
      </c>
      <c r="B21" s="208" t="s">
        <v>1426</v>
      </c>
      <c r="C21" s="260" t="s">
        <v>1164</v>
      </c>
      <c r="D21" s="218" t="s">
        <v>635</v>
      </c>
      <c r="E21" s="206" t="s">
        <v>1427</v>
      </c>
      <c r="F21" s="213" t="s">
        <v>608</v>
      </c>
      <c r="G21" s="921">
        <f t="shared" si="0"/>
        <v>0</v>
      </c>
      <c r="H21" s="43">
        <f t="shared" si="1"/>
        <v>15</v>
      </c>
      <c r="I21" s="922">
        <f t="shared" si="2"/>
        <v>0</v>
      </c>
      <c r="J21" s="12"/>
      <c r="K21" s="223"/>
      <c r="L21" s="223"/>
      <c r="M21" s="8"/>
      <c r="N21" s="8"/>
      <c r="O21" s="8"/>
      <c r="P21" s="8"/>
      <c r="Q21" s="8"/>
      <c r="R21" s="8"/>
      <c r="S21" s="8"/>
      <c r="T21" s="8"/>
      <c r="U21" s="8"/>
      <c r="V21" s="103"/>
      <c r="W21" s="113"/>
      <c r="X21" s="8"/>
      <c r="Y21" s="212"/>
      <c r="Z21" s="8"/>
      <c r="AA21" s="8"/>
      <c r="AB21" s="10"/>
      <c r="AC21" s="26">
        <v>15</v>
      </c>
      <c r="AD21" s="23"/>
      <c r="AE21" s="79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1"/>
      <c r="B22" s="208" t="s">
        <v>1426</v>
      </c>
      <c r="C22" s="260" t="s">
        <v>1164</v>
      </c>
      <c r="D22" s="218" t="s">
        <v>637</v>
      </c>
      <c r="E22" s="206" t="s">
        <v>1428</v>
      </c>
      <c r="F22" s="213" t="s">
        <v>608</v>
      </c>
      <c r="G22" s="921">
        <f t="shared" si="0"/>
        <v>0</v>
      </c>
      <c r="H22" s="43">
        <f t="shared" si="1"/>
        <v>2</v>
      </c>
      <c r="I22" s="922">
        <f t="shared" si="2"/>
        <v>0</v>
      </c>
      <c r="J22" s="12"/>
      <c r="K22" s="223"/>
      <c r="L22" s="223"/>
      <c r="M22" s="8"/>
      <c r="N22" s="8"/>
      <c r="O22" s="8"/>
      <c r="P22" s="8"/>
      <c r="Q22" s="8"/>
      <c r="R22" s="8"/>
      <c r="S22" s="8"/>
      <c r="T22" s="8"/>
      <c r="U22" s="8"/>
      <c r="V22" s="103"/>
      <c r="W22" s="113"/>
      <c r="X22" s="8"/>
      <c r="Y22" s="212"/>
      <c r="Z22" s="8"/>
      <c r="AA22" s="8"/>
      <c r="AB22" s="10"/>
      <c r="AC22" s="26">
        <v>2</v>
      </c>
      <c r="AD22" s="23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2"/>
      <c r="B23" s="208" t="s">
        <v>1426</v>
      </c>
      <c r="C23" s="260" t="s">
        <v>1151</v>
      </c>
      <c r="D23" s="218" t="s">
        <v>513</v>
      </c>
      <c r="E23" s="206" t="s">
        <v>1429</v>
      </c>
      <c r="F23" s="213" t="s">
        <v>608</v>
      </c>
      <c r="G23" s="921">
        <f t="shared" si="0"/>
        <v>0</v>
      </c>
      <c r="H23" s="43">
        <f t="shared" si="1"/>
        <v>15</v>
      </c>
      <c r="I23" s="922">
        <f t="shared" si="2"/>
        <v>0</v>
      </c>
      <c r="J23" s="12"/>
      <c r="K23" s="223"/>
      <c r="L23" s="223"/>
      <c r="M23" s="8"/>
      <c r="N23" s="8"/>
      <c r="O23" s="8"/>
      <c r="P23" s="8"/>
      <c r="Q23" s="8"/>
      <c r="R23" s="8"/>
      <c r="S23" s="8"/>
      <c r="T23" s="8"/>
      <c r="U23" s="8"/>
      <c r="V23" s="103"/>
      <c r="W23" s="113"/>
      <c r="X23" s="8"/>
      <c r="Y23" s="212"/>
      <c r="Z23" s="8"/>
      <c r="AA23" s="8"/>
      <c r="AB23" s="10"/>
      <c r="AC23" s="26">
        <v>15</v>
      </c>
      <c r="AD23" s="23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209">
        <v>45952</v>
      </c>
      <c r="B24" s="208" t="s">
        <v>1435</v>
      </c>
      <c r="C24" s="260" t="s">
        <v>1164</v>
      </c>
      <c r="D24" s="218" t="s">
        <v>637</v>
      </c>
      <c r="E24" s="206" t="s">
        <v>1436</v>
      </c>
      <c r="F24" s="213" t="s">
        <v>608</v>
      </c>
      <c r="G24" s="921">
        <f t="shared" si="0"/>
        <v>0</v>
      </c>
      <c r="H24" s="43">
        <f t="shared" si="1"/>
        <v>18</v>
      </c>
      <c r="I24" s="922">
        <f t="shared" si="2"/>
        <v>0</v>
      </c>
      <c r="J24" s="12"/>
      <c r="K24" s="223"/>
      <c r="L24" s="223"/>
      <c r="M24" s="8"/>
      <c r="N24" s="8"/>
      <c r="O24" s="8"/>
      <c r="P24" s="8"/>
      <c r="Q24" s="8"/>
      <c r="R24" s="8"/>
      <c r="S24" s="8"/>
      <c r="T24" s="8"/>
      <c r="U24" s="8"/>
      <c r="V24" s="103"/>
      <c r="W24" s="113"/>
      <c r="X24" s="8"/>
      <c r="Y24" s="212"/>
      <c r="Z24" s="8"/>
      <c r="AA24" s="8"/>
      <c r="AB24" s="10"/>
      <c r="AC24" s="26">
        <v>18</v>
      </c>
      <c r="AD24" s="23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209">
        <v>45953</v>
      </c>
      <c r="B25" s="208" t="s">
        <v>119</v>
      </c>
      <c r="C25" s="260" t="s">
        <v>1164</v>
      </c>
      <c r="D25" s="218" t="s">
        <v>983</v>
      </c>
      <c r="E25" s="206" t="s">
        <v>1444</v>
      </c>
      <c r="F25" s="213" t="s">
        <v>608</v>
      </c>
      <c r="G25" s="921">
        <f t="shared" si="0"/>
        <v>0</v>
      </c>
      <c r="H25" s="43">
        <f t="shared" si="1"/>
        <v>8</v>
      </c>
      <c r="I25" s="922">
        <f t="shared" si="2"/>
        <v>0</v>
      </c>
      <c r="J25" s="12"/>
      <c r="K25" s="223"/>
      <c r="L25" s="223"/>
      <c r="M25" s="8"/>
      <c r="N25" s="8"/>
      <c r="O25" s="8"/>
      <c r="P25" s="8"/>
      <c r="Q25" s="8"/>
      <c r="R25" s="8"/>
      <c r="S25" s="8"/>
      <c r="T25" s="8"/>
      <c r="U25" s="8"/>
      <c r="V25" s="103"/>
      <c r="W25" s="113"/>
      <c r="X25" s="8"/>
      <c r="Y25" s="212"/>
      <c r="Z25" s="8"/>
      <c r="AA25" s="8"/>
      <c r="AB25" s="10"/>
      <c r="AC25" s="26">
        <v>8</v>
      </c>
      <c r="AD25" s="23"/>
      <c r="AE25" s="1"/>
      <c r="AG25" s="788" t="s">
        <v>214</v>
      </c>
      <c r="AH25" s="749">
        <f t="shared" si="3"/>
        <v>80</v>
      </c>
      <c r="AI25" s="749">
        <f t="shared" si="4"/>
        <v>0</v>
      </c>
      <c r="AJ25" s="382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209">
        <v>45954</v>
      </c>
      <c r="B26" s="208" t="s">
        <v>666</v>
      </c>
      <c r="C26" s="260" t="s">
        <v>1164</v>
      </c>
      <c r="D26" s="218" t="s">
        <v>983</v>
      </c>
      <c r="E26" s="206" t="s">
        <v>1444</v>
      </c>
      <c r="F26" s="213" t="s">
        <v>608</v>
      </c>
      <c r="G26" s="921">
        <f t="shared" si="0"/>
        <v>0</v>
      </c>
      <c r="H26" s="43">
        <f t="shared" si="1"/>
        <v>2</v>
      </c>
      <c r="I26" s="922">
        <f t="shared" si="2"/>
        <v>0</v>
      </c>
      <c r="J26" s="12"/>
      <c r="K26" s="223"/>
      <c r="L26" s="223"/>
      <c r="M26" s="8"/>
      <c r="N26" s="8"/>
      <c r="O26" s="8"/>
      <c r="P26" s="8"/>
      <c r="Q26" s="8"/>
      <c r="R26" s="8"/>
      <c r="S26" s="8"/>
      <c r="T26" s="8"/>
      <c r="U26" s="8"/>
      <c r="V26" s="103"/>
      <c r="W26" s="113"/>
      <c r="X26" s="8"/>
      <c r="Y26" s="212"/>
      <c r="Z26" s="8"/>
      <c r="AA26" s="8"/>
      <c r="AB26" s="10"/>
      <c r="AC26" s="26">
        <v>2</v>
      </c>
      <c r="AD26" s="23"/>
      <c r="AE26" s="1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0">
        <v>45957</v>
      </c>
      <c r="B27" s="208" t="s">
        <v>1445</v>
      </c>
      <c r="C27" s="260" t="s">
        <v>1164</v>
      </c>
      <c r="D27" s="218" t="s">
        <v>651</v>
      </c>
      <c r="E27" s="206" t="s">
        <v>1446</v>
      </c>
      <c r="F27" s="213" t="s">
        <v>608</v>
      </c>
      <c r="G27" s="921">
        <f t="shared" si="0"/>
        <v>0</v>
      </c>
      <c r="H27" s="43">
        <f t="shared" si="1"/>
        <v>15</v>
      </c>
      <c r="I27" s="922">
        <f t="shared" si="2"/>
        <v>0</v>
      </c>
      <c r="J27" s="12"/>
      <c r="K27" s="223"/>
      <c r="L27" s="223"/>
      <c r="M27" s="8"/>
      <c r="N27" s="8"/>
      <c r="O27" s="8"/>
      <c r="P27" s="8"/>
      <c r="Q27" s="8"/>
      <c r="R27" s="8"/>
      <c r="S27" s="8"/>
      <c r="T27" s="8"/>
      <c r="U27" s="8"/>
      <c r="V27" s="103"/>
      <c r="W27" s="113"/>
      <c r="X27" s="8"/>
      <c r="Y27" s="212"/>
      <c r="Z27" s="8"/>
      <c r="AA27" s="8"/>
      <c r="AB27" s="10"/>
      <c r="AC27" s="26">
        <v>15</v>
      </c>
      <c r="AD27" s="23"/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208" t="s">
        <v>1445</v>
      </c>
      <c r="C28" s="260" t="s">
        <v>1164</v>
      </c>
      <c r="D28" s="218" t="s">
        <v>676</v>
      </c>
      <c r="E28" s="206" t="s">
        <v>1447</v>
      </c>
      <c r="F28" s="213" t="s">
        <v>608</v>
      </c>
      <c r="G28" s="921">
        <f t="shared" si="0"/>
        <v>0</v>
      </c>
      <c r="H28" s="43">
        <f t="shared" si="1"/>
        <v>30</v>
      </c>
      <c r="I28" s="922">
        <f t="shared" si="2"/>
        <v>0</v>
      </c>
      <c r="J28" s="12"/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103"/>
      <c r="W28" s="113"/>
      <c r="X28" s="8"/>
      <c r="Y28" s="212"/>
      <c r="Z28" s="8"/>
      <c r="AA28" s="8"/>
      <c r="AB28" s="10"/>
      <c r="AC28" s="26">
        <v>30</v>
      </c>
      <c r="AD28" s="155"/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48">
        <v>45958</v>
      </c>
      <c r="B29" s="208" t="s">
        <v>119</v>
      </c>
      <c r="C29" s="260" t="s">
        <v>1164</v>
      </c>
      <c r="D29" s="218" t="s">
        <v>555</v>
      </c>
      <c r="E29" s="206" t="s">
        <v>1448</v>
      </c>
      <c r="F29" s="213" t="s">
        <v>608</v>
      </c>
      <c r="G29" s="921">
        <f t="shared" si="0"/>
        <v>2</v>
      </c>
      <c r="H29" s="43">
        <f t="shared" si="1"/>
        <v>17</v>
      </c>
      <c r="I29" s="922">
        <f t="shared" si="2"/>
        <v>0.11764705882352941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103"/>
      <c r="W29" s="113"/>
      <c r="X29" s="8">
        <v>2</v>
      </c>
      <c r="Y29" s="212"/>
      <c r="Z29" s="8"/>
      <c r="AA29" s="8"/>
      <c r="AB29" s="10"/>
      <c r="AC29" s="26">
        <v>15</v>
      </c>
      <c r="AD29" s="23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1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1</v>
      </c>
    </row>
    <row r="30" spans="1:58" s="9" customFormat="1" ht="15.95" customHeight="1">
      <c r="A30" s="1266">
        <v>45960</v>
      </c>
      <c r="B30" s="208" t="s">
        <v>1452</v>
      </c>
      <c r="C30" s="260" t="s">
        <v>1164</v>
      </c>
      <c r="D30" s="218" t="s">
        <v>1266</v>
      </c>
      <c r="E30" s="198" t="s">
        <v>1451</v>
      </c>
      <c r="F30" s="213" t="s">
        <v>608</v>
      </c>
      <c r="G30" s="921">
        <f t="shared" si="0"/>
        <v>0</v>
      </c>
      <c r="H30" s="43">
        <f t="shared" si="1"/>
        <v>20</v>
      </c>
      <c r="I30" s="922">
        <f t="shared" si="2"/>
        <v>0</v>
      </c>
      <c r="J30" s="12"/>
      <c r="K30" s="223"/>
      <c r="L30" s="223"/>
      <c r="M30" s="8"/>
      <c r="N30" s="8"/>
      <c r="O30" s="8"/>
      <c r="P30" s="8"/>
      <c r="Q30" s="8"/>
      <c r="R30" s="8"/>
      <c r="S30" s="8"/>
      <c r="T30" s="8"/>
      <c r="U30" s="8"/>
      <c r="V30" s="103"/>
      <c r="W30" s="113"/>
      <c r="X30" s="8"/>
      <c r="Y30" s="212"/>
      <c r="Z30" s="8"/>
      <c r="AA30" s="8"/>
      <c r="AB30" s="10"/>
      <c r="AC30" s="26">
        <v>20</v>
      </c>
      <c r="AD30" s="267" t="s">
        <v>1453</v>
      </c>
      <c r="AE30" s="1"/>
      <c r="AG30" s="788" t="s">
        <v>217</v>
      </c>
      <c r="AH30" s="749">
        <f t="shared" si="3"/>
        <v>51</v>
      </c>
      <c r="AI30" s="749">
        <f t="shared" si="4"/>
        <v>1</v>
      </c>
      <c r="AJ30" s="382">
        <f t="shared" si="5"/>
        <v>1.9607843137254901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67"/>
      <c r="B31" s="208" t="s">
        <v>1450</v>
      </c>
      <c r="C31" s="260" t="s">
        <v>1164</v>
      </c>
      <c r="D31" s="218" t="s">
        <v>648</v>
      </c>
      <c r="E31" s="206" t="s">
        <v>1451</v>
      </c>
      <c r="F31" s="213" t="s">
        <v>608</v>
      </c>
      <c r="G31" s="921">
        <f t="shared" si="0"/>
        <v>0</v>
      </c>
      <c r="H31" s="43">
        <f t="shared" si="1"/>
        <v>1</v>
      </c>
      <c r="I31" s="922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103"/>
      <c r="W31" s="113"/>
      <c r="X31" s="8"/>
      <c r="Y31" s="212"/>
      <c r="Z31" s="8"/>
      <c r="AA31" s="8"/>
      <c r="AB31" s="10"/>
      <c r="AC31" s="26">
        <v>1</v>
      </c>
      <c r="AD31" s="23"/>
      <c r="AE31" s="1"/>
      <c r="AG31" s="789" t="s">
        <v>218</v>
      </c>
      <c r="AH31" s="749">
        <f t="shared" si="3"/>
        <v>10</v>
      </c>
      <c r="AI31" s="749">
        <f t="shared" si="4"/>
        <v>0</v>
      </c>
      <c r="AJ31" s="382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67"/>
      <c r="B32" s="198" t="s">
        <v>1450</v>
      </c>
      <c r="C32" s="260" t="s">
        <v>1164</v>
      </c>
      <c r="D32" s="218" t="s">
        <v>1454</v>
      </c>
      <c r="E32" s="206" t="s">
        <v>1451</v>
      </c>
      <c r="F32" s="213" t="s">
        <v>608</v>
      </c>
      <c r="G32" s="921">
        <f t="shared" si="0"/>
        <v>2</v>
      </c>
      <c r="H32" s="43">
        <f t="shared" si="1"/>
        <v>17</v>
      </c>
      <c r="I32" s="922">
        <f t="shared" si="2"/>
        <v>0.11764705882352941</v>
      </c>
      <c r="J32" s="12"/>
      <c r="K32" s="223"/>
      <c r="L32" s="223"/>
      <c r="M32" s="8">
        <v>2</v>
      </c>
      <c r="N32" s="8"/>
      <c r="O32" s="8"/>
      <c r="P32" s="8"/>
      <c r="Q32" s="8"/>
      <c r="R32" s="8"/>
      <c r="S32" s="8"/>
      <c r="T32" s="8"/>
      <c r="U32" s="8"/>
      <c r="V32" s="103"/>
      <c r="W32" s="113"/>
      <c r="X32" s="8"/>
      <c r="Y32" s="212"/>
      <c r="Z32" s="8"/>
      <c r="AA32" s="8"/>
      <c r="AB32" s="10"/>
      <c r="AC32" s="26">
        <v>15</v>
      </c>
      <c r="AD32" s="23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1267"/>
      <c r="B33" s="198" t="s">
        <v>1450</v>
      </c>
      <c r="C33" s="260" t="s">
        <v>1164</v>
      </c>
      <c r="D33" s="218" t="s">
        <v>1455</v>
      </c>
      <c r="E33" s="206" t="s">
        <v>1451</v>
      </c>
      <c r="F33" s="213" t="s">
        <v>608</v>
      </c>
      <c r="G33" s="921">
        <f t="shared" ref="G33:G64" si="26">SUM(J33:AA33)</f>
        <v>2</v>
      </c>
      <c r="H33" s="43">
        <f t="shared" si="1"/>
        <v>17</v>
      </c>
      <c r="I33" s="922">
        <f t="shared" si="2"/>
        <v>0.11764705882352941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103"/>
      <c r="W33" s="113"/>
      <c r="X33" s="8"/>
      <c r="Y33" s="212"/>
      <c r="Z33" s="8"/>
      <c r="AA33" s="8">
        <v>2</v>
      </c>
      <c r="AB33" s="10"/>
      <c r="AC33" s="26">
        <v>15</v>
      </c>
      <c r="AD33" s="23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1262"/>
      <c r="B34" s="198" t="s">
        <v>1450</v>
      </c>
      <c r="C34" s="260" t="s">
        <v>1164</v>
      </c>
      <c r="D34" s="218" t="s">
        <v>627</v>
      </c>
      <c r="E34" s="206" t="s">
        <v>1451</v>
      </c>
      <c r="F34" s="213" t="s">
        <v>608</v>
      </c>
      <c r="G34" s="921">
        <f t="shared" si="26"/>
        <v>0</v>
      </c>
      <c r="H34" s="43">
        <f t="shared" si="1"/>
        <v>20</v>
      </c>
      <c r="I34" s="922">
        <f t="shared" si="2"/>
        <v>0</v>
      </c>
      <c r="J34" s="12"/>
      <c r="K34" s="223"/>
      <c r="L34" s="223"/>
      <c r="M34" s="8"/>
      <c r="N34" s="8"/>
      <c r="O34" s="8"/>
      <c r="P34" s="8"/>
      <c r="Q34" s="8"/>
      <c r="R34" s="8"/>
      <c r="S34" s="8"/>
      <c r="T34" s="8"/>
      <c r="U34" s="8"/>
      <c r="V34" s="103"/>
      <c r="W34" s="113"/>
      <c r="X34" s="8"/>
      <c r="Y34" s="212"/>
      <c r="Z34" s="8"/>
      <c r="AA34" s="8"/>
      <c r="AB34" s="10"/>
      <c r="AC34" s="26">
        <v>20</v>
      </c>
      <c r="AD34" s="23"/>
      <c r="AE34" s="1"/>
      <c r="AG34" s="789" t="s">
        <v>220</v>
      </c>
      <c r="AH34" s="749">
        <f t="shared" si="3"/>
        <v>15</v>
      </c>
      <c r="AI34" s="749">
        <f t="shared" si="4"/>
        <v>0</v>
      </c>
      <c r="AJ34" s="382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1246">
        <v>45961</v>
      </c>
      <c r="B35" s="198" t="s">
        <v>119</v>
      </c>
      <c r="C35" s="260" t="s">
        <v>1164</v>
      </c>
      <c r="D35" s="218" t="s">
        <v>627</v>
      </c>
      <c r="E35" s="206" t="s">
        <v>1460</v>
      </c>
      <c r="F35" s="213" t="s">
        <v>608</v>
      </c>
      <c r="G35" s="921">
        <f t="shared" si="26"/>
        <v>0</v>
      </c>
      <c r="H35" s="43">
        <f t="shared" si="1"/>
        <v>25</v>
      </c>
      <c r="I35" s="922">
        <f t="shared" si="2"/>
        <v>0</v>
      </c>
      <c r="J35" s="12"/>
      <c r="K35" s="223"/>
      <c r="L35" s="223"/>
      <c r="M35" s="8"/>
      <c r="N35" s="8"/>
      <c r="O35" s="8"/>
      <c r="P35" s="8"/>
      <c r="Q35" s="8"/>
      <c r="R35" s="8"/>
      <c r="S35" s="8"/>
      <c r="T35" s="8"/>
      <c r="U35" s="8"/>
      <c r="V35" s="103"/>
      <c r="W35" s="113"/>
      <c r="X35" s="8"/>
      <c r="Y35" s="212"/>
      <c r="Z35" s="8"/>
      <c r="AA35" s="8"/>
      <c r="AB35" s="10"/>
      <c r="AC35" s="26">
        <v>25</v>
      </c>
      <c r="AD35" s="23"/>
      <c r="AE35" s="1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1247"/>
      <c r="B36" s="198" t="s">
        <v>119</v>
      </c>
      <c r="C36" s="260" t="s">
        <v>1164</v>
      </c>
      <c r="D36" s="218" t="s">
        <v>554</v>
      </c>
      <c r="E36" s="206" t="s">
        <v>1461</v>
      </c>
      <c r="F36" s="213" t="s">
        <v>608</v>
      </c>
      <c r="G36" s="921">
        <f t="shared" si="26"/>
        <v>0</v>
      </c>
      <c r="H36" s="43">
        <f t="shared" si="1"/>
        <v>15</v>
      </c>
      <c r="I36" s="922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26">
        <v>15</v>
      </c>
      <c r="AD36" s="23"/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11"/>
      <c r="B37" s="198"/>
      <c r="C37" s="260"/>
      <c r="D37" s="218"/>
      <c r="E37" s="206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103"/>
      <c r="W37" s="113"/>
      <c r="X37" s="8"/>
      <c r="Y37" s="212"/>
      <c r="Z37" s="8"/>
      <c r="AA37" s="8"/>
      <c r="AB37" s="10"/>
      <c r="AC37" s="26"/>
      <c r="AD37" s="23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211"/>
      <c r="B38" s="198"/>
      <c r="C38" s="260"/>
      <c r="D38" s="218" t="s">
        <v>1456</v>
      </c>
      <c r="E38" s="206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26"/>
      <c r="AD38" s="23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211"/>
      <c r="B39" s="198"/>
      <c r="C39" s="260"/>
      <c r="D39" s="218"/>
      <c r="E39" s="206"/>
      <c r="F39" s="213"/>
      <c r="G39" s="921">
        <f t="shared" si="26"/>
        <v>0</v>
      </c>
      <c r="H39" s="43">
        <f t="shared" si="1"/>
        <v>0</v>
      </c>
      <c r="I39" s="922" t="str">
        <f t="shared" ref="I39:I70" si="27">IFERROR(G39/H39,"0")</f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26"/>
      <c r="AD39" s="23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11"/>
      <c r="B40" s="19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7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26"/>
      <c r="AD40" s="23"/>
      <c r="AE40" s="1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11"/>
      <c r="B41" s="19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7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26"/>
      <c r="AD41" s="23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11"/>
      <c r="B42" s="198"/>
      <c r="C42" s="260"/>
      <c r="D42" s="218"/>
      <c r="E42" s="206"/>
      <c r="F42" s="213"/>
      <c r="G42" s="921">
        <f t="shared" si="26"/>
        <v>0</v>
      </c>
      <c r="H42" s="43">
        <f t="shared" si="1"/>
        <v>0</v>
      </c>
      <c r="I42" s="922" t="str">
        <f t="shared" si="27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26"/>
      <c r="AD42" s="409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11"/>
      <c r="B43" s="198"/>
      <c r="C43" s="260"/>
      <c r="D43" s="218"/>
      <c r="E43" s="206"/>
      <c r="F43" s="213"/>
      <c r="G43" s="921">
        <f t="shared" si="26"/>
        <v>0</v>
      </c>
      <c r="H43" s="43">
        <f t="shared" si="1"/>
        <v>0</v>
      </c>
      <c r="I43" s="922" t="str">
        <f t="shared" si="27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26"/>
      <c r="AD43" s="23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/>
      <c r="B44" s="19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7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26"/>
      <c r="AD44" s="23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7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26"/>
      <c r="AD45" s="410"/>
      <c r="AE45" s="1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9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7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26"/>
      <c r="AD46" s="23"/>
      <c r="AE46" s="1"/>
      <c r="AG46" s="407" t="s">
        <v>279</v>
      </c>
      <c r="AH46" s="749">
        <f t="shared" si="3"/>
        <v>60</v>
      </c>
      <c r="AI46" s="749">
        <f t="shared" si="4"/>
        <v>0</v>
      </c>
      <c r="AJ46" s="382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7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26"/>
      <c r="AD47" s="23"/>
      <c r="AE47" s="1"/>
      <c r="AG47" s="407" t="s">
        <v>280</v>
      </c>
      <c r="AH47" s="749">
        <f t="shared" si="3"/>
        <v>20</v>
      </c>
      <c r="AI47" s="749">
        <f t="shared" si="4"/>
        <v>0</v>
      </c>
      <c r="AJ47" s="382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7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26"/>
      <c r="AD48" s="23"/>
      <c r="AE48" s="1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7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26"/>
      <c r="AD49" s="23"/>
      <c r="AE49" s="1"/>
      <c r="AG49" s="407" t="s">
        <v>281</v>
      </c>
      <c r="AH49" s="749">
        <f t="shared" si="3"/>
        <v>1</v>
      </c>
      <c r="AI49" s="749">
        <f t="shared" si="4"/>
        <v>0</v>
      </c>
      <c r="AJ49" s="382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7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26"/>
      <c r="AD50" s="23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7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26"/>
      <c r="AD51" s="23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7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411"/>
      <c r="V52" s="103"/>
      <c r="W52" s="113"/>
      <c r="X52" s="8"/>
      <c r="Y52" s="212"/>
      <c r="Z52" s="8"/>
      <c r="AA52" s="8"/>
      <c r="AB52" s="10"/>
      <c r="AC52" s="26"/>
      <c r="AD52" s="23"/>
      <c r="AE52" s="1"/>
      <c r="AG52" s="407" t="s">
        <v>282</v>
      </c>
      <c r="AH52" s="749">
        <f t="shared" si="3"/>
        <v>20</v>
      </c>
      <c r="AI52" s="749">
        <f t="shared" si="4"/>
        <v>0</v>
      </c>
      <c r="AJ52" s="382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7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26"/>
      <c r="AD53" s="23"/>
      <c r="AE53" s="1"/>
      <c r="AG53" s="407" t="s">
        <v>283</v>
      </c>
      <c r="AH53" s="749">
        <f t="shared" si="3"/>
        <v>7</v>
      </c>
      <c r="AI53" s="749">
        <f t="shared" si="4"/>
        <v>0</v>
      </c>
      <c r="AJ53" s="382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7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26"/>
      <c r="AD54" s="23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7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26"/>
      <c r="AD55" s="23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7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26"/>
      <c r="AD56" s="23"/>
      <c r="AE56" s="1"/>
      <c r="AG56" s="407" t="s">
        <v>284</v>
      </c>
      <c r="AH56" s="749">
        <f t="shared" si="3"/>
        <v>45</v>
      </c>
      <c r="AI56" s="749">
        <f t="shared" si="4"/>
        <v>0</v>
      </c>
      <c r="AJ56" s="382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7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26"/>
      <c r="AD57" s="23"/>
      <c r="AE57" s="1"/>
      <c r="AG57" s="407" t="s">
        <v>285</v>
      </c>
      <c r="AH57" s="749">
        <f t="shared" si="3"/>
        <v>0</v>
      </c>
      <c r="AI57" s="749">
        <f t="shared" si="4"/>
        <v>0</v>
      </c>
      <c r="AJ57" s="382" t="str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7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26"/>
      <c r="AD58" s="23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7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26"/>
      <c r="AD59" s="23"/>
      <c r="AE59" s="1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7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26"/>
      <c r="AD60" s="23"/>
      <c r="AE60" s="1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7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26"/>
      <c r="AD61" s="23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7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26"/>
      <c r="AD62" s="23"/>
      <c r="AE62" s="1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7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26"/>
      <c r="AD63" s="23"/>
      <c r="AE63" s="1"/>
      <c r="AG63" s="407" t="s">
        <v>584</v>
      </c>
      <c r="AH63" s="87">
        <f t="shared" si="3"/>
        <v>15</v>
      </c>
      <c r="AI63" s="87">
        <f t="shared" si="4"/>
        <v>0</v>
      </c>
      <c r="AJ63" s="331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7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26"/>
      <c r="AD64" s="23"/>
      <c r="AE64" s="1"/>
      <c r="AG64" s="407" t="s">
        <v>585</v>
      </c>
      <c r="AH64" s="87">
        <f t="shared" si="3"/>
        <v>15</v>
      </c>
      <c r="AI64" s="87">
        <f t="shared" si="4"/>
        <v>0</v>
      </c>
      <c r="AJ64" s="331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8">SUM(J65:AA65)</f>
        <v>0</v>
      </c>
      <c r="H65" s="43">
        <f t="shared" si="1"/>
        <v>0</v>
      </c>
      <c r="I65" s="922" t="str">
        <f t="shared" si="27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26"/>
      <c r="AD65" s="23"/>
      <c r="AE65" s="1"/>
      <c r="AG65" s="407" t="s">
        <v>586</v>
      </c>
      <c r="AH65" s="87">
        <f t="shared" si="3"/>
        <v>17</v>
      </c>
      <c r="AI65" s="87">
        <f t="shared" si="4"/>
        <v>2</v>
      </c>
      <c r="AJ65" s="331">
        <f t="shared" si="5"/>
        <v>11.764705882352942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8"/>
        <v>0</v>
      </c>
      <c r="H66" s="43">
        <f t="shared" si="1"/>
        <v>0</v>
      </c>
      <c r="I66" s="922" t="str">
        <f t="shared" si="27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26"/>
      <c r="AD66" s="23"/>
      <c r="AE66" s="1"/>
      <c r="AG66" s="790" t="s">
        <v>835</v>
      </c>
      <c r="AH66" s="87">
        <f t="shared" si="3"/>
        <v>4</v>
      </c>
      <c r="AI66" s="87">
        <f t="shared" si="4"/>
        <v>0</v>
      </c>
      <c r="AJ66" s="87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8"/>
        <v>0</v>
      </c>
      <c r="H67" s="43">
        <f t="shared" si="1"/>
        <v>0</v>
      </c>
      <c r="I67" s="922" t="str">
        <f t="shared" si="27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26"/>
      <c r="AD67" s="23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8"/>
        <v>0</v>
      </c>
      <c r="H68" s="43">
        <f t="shared" si="1"/>
        <v>0</v>
      </c>
      <c r="I68" s="922" t="str">
        <f t="shared" si="27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26"/>
      <c r="AD68" s="23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8"/>
        <v>0</v>
      </c>
      <c r="H69" s="43">
        <f t="shared" si="1"/>
        <v>0</v>
      </c>
      <c r="I69" s="922" t="str">
        <f t="shared" si="27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26"/>
      <c r="AD69" s="23"/>
      <c r="AE69" s="1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8"/>
        <v>0</v>
      </c>
      <c r="H70" s="43">
        <f t="shared" si="1"/>
        <v>0</v>
      </c>
      <c r="I70" s="922" t="str">
        <f t="shared" si="27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26"/>
      <c r="AD70" s="23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8"/>
        <v>0</v>
      </c>
      <c r="H71" s="43">
        <f t="shared" ref="H71:H84" si="29">AC71+G71</f>
        <v>0</v>
      </c>
      <c r="I71" s="922" t="str">
        <f t="shared" ref="I71:I84" si="30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26"/>
      <c r="AD71" s="23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8"/>
        <v>0</v>
      </c>
      <c r="H72" s="43">
        <f t="shared" si="29"/>
        <v>0</v>
      </c>
      <c r="I72" s="922" t="str">
        <f t="shared" si="30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26"/>
      <c r="AD72" s="23"/>
      <c r="AE72" s="1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8"/>
        <v>0</v>
      </c>
      <c r="H73" s="43">
        <f t="shared" si="29"/>
        <v>0</v>
      </c>
      <c r="I73" s="922" t="str">
        <f t="shared" si="30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26"/>
      <c r="AD73" s="23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8"/>
        <v>0</v>
      </c>
      <c r="H74" s="43">
        <f t="shared" si="29"/>
        <v>0</v>
      </c>
      <c r="I74" s="922" t="str">
        <f t="shared" si="30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26"/>
      <c r="AD74" s="23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8"/>
        <v>0</v>
      </c>
      <c r="H75" s="43">
        <f t="shared" si="29"/>
        <v>0</v>
      </c>
      <c r="I75" s="922" t="str">
        <f t="shared" si="30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26"/>
      <c r="AD75" s="23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8"/>
        <v>0</v>
      </c>
      <c r="H76" s="43">
        <f t="shared" si="29"/>
        <v>0</v>
      </c>
      <c r="I76" s="922" t="str">
        <f t="shared" si="30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26"/>
      <c r="AD76" s="23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8"/>
        <v>0</v>
      </c>
      <c r="H77" s="43">
        <f t="shared" si="29"/>
        <v>0</v>
      </c>
      <c r="I77" s="922" t="str">
        <f t="shared" si="30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3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8"/>
        <v>0</v>
      </c>
      <c r="H78" s="43">
        <f t="shared" si="29"/>
        <v>0</v>
      </c>
      <c r="I78" s="922" t="str">
        <f t="shared" si="30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3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1">SUMIF($D$7:$D$84,AL78,$J$7:$J$84)</f>
        <v>0</v>
      </c>
      <c r="AN78" s="749">
        <f t="shared" ref="AN78:AN155" si="32">SUMIF($D$7:$D$84,AL78,$K$7:$K$84)</f>
        <v>0</v>
      </c>
      <c r="AO78" s="749">
        <f t="shared" ref="AO78:AO155" si="33">SUMIF($D$7:$D$84,AL78,$L$7:$L$84)</f>
        <v>0</v>
      </c>
      <c r="AP78" s="749">
        <f t="shared" ref="AP78:AP155" si="34">SUMIF($D$7:$D$84,AL78,$M$7:$M$84)</f>
        <v>0</v>
      </c>
      <c r="AQ78" s="749">
        <f t="shared" ref="AQ78:AQ155" si="35">SUMIF($D$7:$D$84,AL78,$N$7:$N$84)</f>
        <v>0</v>
      </c>
      <c r="AR78" s="749">
        <f t="shared" ref="AR78:AR155" si="36">SUMIF($D$7:$D$84,AL78,$O$7:$O$84)</f>
        <v>0</v>
      </c>
      <c r="AS78" s="749">
        <f t="shared" ref="AS78:AS155" si="37">SUMIF($D$7:$D$84,AL78,$P$7:$P$84)</f>
        <v>0</v>
      </c>
      <c r="AT78" s="749">
        <f t="shared" ref="AT78:AT155" si="38">SUMIF($D$7:$D$84,AL78,$Q$7:$Q$84)</f>
        <v>0</v>
      </c>
      <c r="AU78" s="749">
        <f t="shared" ref="AU78:AU155" si="39">SUMIF($D$7:$D$84,AL78,$R$7:$R$84)</f>
        <v>0</v>
      </c>
      <c r="AV78" s="749">
        <f t="shared" ref="AV78:AV155" si="40">SUMIF($D$7:$D$84,AL78,$S$7:$S$84)</f>
        <v>0</v>
      </c>
      <c r="AW78" s="749">
        <f t="shared" ref="AW78:AW155" si="41">SUMIF($D$7:$D$84,AL78,$T$7:$T$84)</f>
        <v>0</v>
      </c>
      <c r="AX78" s="749">
        <f t="shared" ref="AX78:AX155" si="42">SUMIF($D$7:$D$84,AL78,$U$7:$U$84)</f>
        <v>0</v>
      </c>
      <c r="AY78" s="749">
        <f t="shared" ref="AY78:AY155" si="43">SUMIF($D$7:$D$84,AL78,$V$7:$V$84)</f>
        <v>0</v>
      </c>
      <c r="AZ78" s="749">
        <f t="shared" ref="AZ78:AZ155" si="44">SUMIF($D$7:$D$84,AL78,$W$7:$W$84)</f>
        <v>0</v>
      </c>
      <c r="BA78" s="749">
        <f t="shared" ref="BA78:BA155" si="45">SUMIF($D$7:$D$84,AL78,$X$7:$X$84)</f>
        <v>0</v>
      </c>
      <c r="BB78" s="749">
        <f t="shared" ref="BB78:BB155" si="46">SUMIF($D$7:$D$84,AL78,$Y$7:$Y$84)</f>
        <v>0</v>
      </c>
      <c r="BC78" s="749">
        <f t="shared" ref="BC78:BC155" si="47">SUMIF($D$7:$D$84,AL78,$Z$7:$Z$84)</f>
        <v>0</v>
      </c>
      <c r="BD78" s="749">
        <f t="shared" ref="BD78:BD155" si="48">SUMIF($D$7:$D$84,AL78,$AA$7:$AA$84)</f>
        <v>0</v>
      </c>
      <c r="BE78" s="749">
        <f t="shared" ref="BE78:BE155" si="49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8"/>
        <v>0</v>
      </c>
      <c r="H79" s="43">
        <f t="shared" si="29"/>
        <v>0</v>
      </c>
      <c r="I79" s="922" t="str">
        <f t="shared" si="30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3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1"/>
        <v>0</v>
      </c>
      <c r="AN79" s="749">
        <f t="shared" si="32"/>
        <v>0</v>
      </c>
      <c r="AO79" s="749">
        <f t="shared" si="33"/>
        <v>0</v>
      </c>
      <c r="AP79" s="749">
        <f t="shared" si="34"/>
        <v>0</v>
      </c>
      <c r="AQ79" s="749">
        <f t="shared" si="35"/>
        <v>0</v>
      </c>
      <c r="AR79" s="749">
        <f t="shared" si="36"/>
        <v>0</v>
      </c>
      <c r="AS79" s="749">
        <f t="shared" si="37"/>
        <v>0</v>
      </c>
      <c r="AT79" s="749">
        <f t="shared" si="38"/>
        <v>0</v>
      </c>
      <c r="AU79" s="749">
        <f t="shared" si="39"/>
        <v>0</v>
      </c>
      <c r="AV79" s="749">
        <f t="shared" si="40"/>
        <v>0</v>
      </c>
      <c r="AW79" s="749">
        <f t="shared" si="41"/>
        <v>0</v>
      </c>
      <c r="AX79" s="749">
        <f t="shared" si="42"/>
        <v>0</v>
      </c>
      <c r="AY79" s="749">
        <f t="shared" si="43"/>
        <v>0</v>
      </c>
      <c r="AZ79" s="749">
        <f t="shared" si="44"/>
        <v>0</v>
      </c>
      <c r="BA79" s="749">
        <f t="shared" si="45"/>
        <v>0</v>
      </c>
      <c r="BB79" s="749">
        <f t="shared" si="46"/>
        <v>0</v>
      </c>
      <c r="BC79" s="749">
        <f t="shared" si="47"/>
        <v>0</v>
      </c>
      <c r="BD79" s="749">
        <f t="shared" si="48"/>
        <v>0</v>
      </c>
      <c r="BE79" s="749">
        <f t="shared" si="49"/>
        <v>0</v>
      </c>
      <c r="BF79" s="159">
        <f t="shared" ref="BF79:BF107" si="50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8"/>
        <v>0</v>
      </c>
      <c r="H80" s="43">
        <f t="shared" si="29"/>
        <v>0</v>
      </c>
      <c r="I80" s="922" t="str">
        <f t="shared" si="30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3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1"/>
        <v>0</v>
      </c>
      <c r="AN80" s="749">
        <f t="shared" si="32"/>
        <v>0</v>
      </c>
      <c r="AO80" s="749">
        <f t="shared" si="33"/>
        <v>0</v>
      </c>
      <c r="AP80" s="749">
        <f t="shared" si="34"/>
        <v>0</v>
      </c>
      <c r="AQ80" s="749">
        <f t="shared" si="35"/>
        <v>0</v>
      </c>
      <c r="AR80" s="749">
        <f t="shared" si="36"/>
        <v>0</v>
      </c>
      <c r="AS80" s="749">
        <f t="shared" si="37"/>
        <v>0</v>
      </c>
      <c r="AT80" s="749">
        <f t="shared" si="38"/>
        <v>0</v>
      </c>
      <c r="AU80" s="749">
        <f t="shared" si="39"/>
        <v>0</v>
      </c>
      <c r="AV80" s="749">
        <f t="shared" si="40"/>
        <v>0</v>
      </c>
      <c r="AW80" s="749">
        <f t="shared" si="41"/>
        <v>0</v>
      </c>
      <c r="AX80" s="749">
        <f t="shared" si="42"/>
        <v>0</v>
      </c>
      <c r="AY80" s="749">
        <f t="shared" si="43"/>
        <v>0</v>
      </c>
      <c r="AZ80" s="749">
        <f t="shared" si="44"/>
        <v>0</v>
      </c>
      <c r="BA80" s="749">
        <f t="shared" si="45"/>
        <v>0</v>
      </c>
      <c r="BB80" s="749">
        <f t="shared" si="46"/>
        <v>0</v>
      </c>
      <c r="BC80" s="749">
        <f t="shared" si="47"/>
        <v>0</v>
      </c>
      <c r="BD80" s="749">
        <f t="shared" si="48"/>
        <v>0</v>
      </c>
      <c r="BE80" s="749">
        <f t="shared" si="49"/>
        <v>0</v>
      </c>
      <c r="BF80" s="159">
        <f t="shared" si="50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8"/>
        <v>0</v>
      </c>
      <c r="H81" s="43">
        <f t="shared" si="29"/>
        <v>0</v>
      </c>
      <c r="I81" s="922" t="str">
        <f t="shared" si="30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3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1"/>
        <v>0</v>
      </c>
      <c r="AN81" s="749">
        <f t="shared" si="32"/>
        <v>0</v>
      </c>
      <c r="AO81" s="749">
        <f t="shared" si="33"/>
        <v>0</v>
      </c>
      <c r="AP81" s="749">
        <f t="shared" si="34"/>
        <v>0</v>
      </c>
      <c r="AQ81" s="749">
        <f t="shared" si="35"/>
        <v>0</v>
      </c>
      <c r="AR81" s="749">
        <f t="shared" si="36"/>
        <v>0</v>
      </c>
      <c r="AS81" s="749">
        <f t="shared" si="37"/>
        <v>0</v>
      </c>
      <c r="AT81" s="749">
        <f t="shared" si="38"/>
        <v>0</v>
      </c>
      <c r="AU81" s="749">
        <f t="shared" si="39"/>
        <v>0</v>
      </c>
      <c r="AV81" s="749">
        <f t="shared" si="40"/>
        <v>0</v>
      </c>
      <c r="AW81" s="749">
        <f t="shared" si="41"/>
        <v>0</v>
      </c>
      <c r="AX81" s="749">
        <f t="shared" si="42"/>
        <v>0</v>
      </c>
      <c r="AY81" s="749">
        <f t="shared" si="43"/>
        <v>0</v>
      </c>
      <c r="AZ81" s="749">
        <f t="shared" si="44"/>
        <v>0</v>
      </c>
      <c r="BA81" s="749">
        <f t="shared" si="45"/>
        <v>0</v>
      </c>
      <c r="BB81" s="749">
        <f t="shared" si="46"/>
        <v>0</v>
      </c>
      <c r="BC81" s="749">
        <f t="shared" si="47"/>
        <v>0</v>
      </c>
      <c r="BD81" s="749">
        <f t="shared" si="48"/>
        <v>0</v>
      </c>
      <c r="BE81" s="749">
        <f t="shared" si="49"/>
        <v>0</v>
      </c>
      <c r="BF81" s="159">
        <f t="shared" si="50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8"/>
        <v>0</v>
      </c>
      <c r="H82" s="43">
        <f t="shared" si="29"/>
        <v>0</v>
      </c>
      <c r="I82" s="922" t="str">
        <f t="shared" si="30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3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1"/>
        <v>0</v>
      </c>
      <c r="AN82" s="749">
        <f t="shared" si="32"/>
        <v>0</v>
      </c>
      <c r="AO82" s="749">
        <f t="shared" si="33"/>
        <v>0</v>
      </c>
      <c r="AP82" s="749">
        <f t="shared" si="34"/>
        <v>0</v>
      </c>
      <c r="AQ82" s="749">
        <f t="shared" si="35"/>
        <v>0</v>
      </c>
      <c r="AR82" s="749">
        <f t="shared" si="36"/>
        <v>0</v>
      </c>
      <c r="AS82" s="749">
        <f t="shared" si="37"/>
        <v>0</v>
      </c>
      <c r="AT82" s="749">
        <f t="shared" si="38"/>
        <v>0</v>
      </c>
      <c r="AU82" s="749">
        <f t="shared" si="39"/>
        <v>0</v>
      </c>
      <c r="AV82" s="749">
        <f t="shared" si="40"/>
        <v>0</v>
      </c>
      <c r="AW82" s="749">
        <f t="shared" si="41"/>
        <v>0</v>
      </c>
      <c r="AX82" s="749">
        <f t="shared" si="42"/>
        <v>0</v>
      </c>
      <c r="AY82" s="749">
        <f t="shared" si="43"/>
        <v>0</v>
      </c>
      <c r="AZ82" s="749">
        <f t="shared" si="44"/>
        <v>0</v>
      </c>
      <c r="BA82" s="749">
        <f t="shared" si="45"/>
        <v>0</v>
      </c>
      <c r="BB82" s="749">
        <f t="shared" si="46"/>
        <v>0</v>
      </c>
      <c r="BC82" s="749">
        <f t="shared" si="47"/>
        <v>0</v>
      </c>
      <c r="BD82" s="749">
        <f t="shared" si="48"/>
        <v>0</v>
      </c>
      <c r="BE82" s="749">
        <f t="shared" si="49"/>
        <v>0</v>
      </c>
      <c r="BF82" s="159">
        <f t="shared" si="50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8"/>
        <v>0</v>
      </c>
      <c r="H83" s="43">
        <f t="shared" si="29"/>
        <v>0</v>
      </c>
      <c r="I83" s="922" t="str">
        <f t="shared" si="30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103"/>
      <c r="W83" s="113"/>
      <c r="X83" s="8"/>
      <c r="Y83" s="212"/>
      <c r="Z83" s="8"/>
      <c r="AA83" s="8"/>
      <c r="AB83" s="10"/>
      <c r="AC83" s="26"/>
      <c r="AD83" s="23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1"/>
        <v>0</v>
      </c>
      <c r="AN83" s="749">
        <f t="shared" si="32"/>
        <v>0</v>
      </c>
      <c r="AO83" s="749">
        <f t="shared" si="33"/>
        <v>0</v>
      </c>
      <c r="AP83" s="749">
        <f t="shared" si="34"/>
        <v>0</v>
      </c>
      <c r="AQ83" s="749">
        <f t="shared" si="35"/>
        <v>0</v>
      </c>
      <c r="AR83" s="749">
        <f t="shared" si="36"/>
        <v>0</v>
      </c>
      <c r="AS83" s="749">
        <f t="shared" si="37"/>
        <v>0</v>
      </c>
      <c r="AT83" s="749">
        <f t="shared" si="38"/>
        <v>0</v>
      </c>
      <c r="AU83" s="749">
        <f t="shared" si="39"/>
        <v>0</v>
      </c>
      <c r="AV83" s="749">
        <f t="shared" si="40"/>
        <v>0</v>
      </c>
      <c r="AW83" s="749">
        <f t="shared" si="41"/>
        <v>0</v>
      </c>
      <c r="AX83" s="749">
        <f t="shared" si="42"/>
        <v>0</v>
      </c>
      <c r="AY83" s="749">
        <f t="shared" si="43"/>
        <v>0</v>
      </c>
      <c r="AZ83" s="749">
        <f t="shared" si="44"/>
        <v>0</v>
      </c>
      <c r="BA83" s="749">
        <f t="shared" si="45"/>
        <v>0</v>
      </c>
      <c r="BB83" s="749">
        <f t="shared" si="46"/>
        <v>0</v>
      </c>
      <c r="BC83" s="749">
        <f t="shared" si="47"/>
        <v>0</v>
      </c>
      <c r="BD83" s="749">
        <f t="shared" si="48"/>
        <v>0</v>
      </c>
      <c r="BE83" s="749">
        <f t="shared" si="49"/>
        <v>0</v>
      </c>
      <c r="BF83" s="159">
        <f t="shared" si="50"/>
        <v>0</v>
      </c>
    </row>
    <row r="84" spans="1:58" s="9" customFormat="1" ht="15.95" customHeight="1" thickBot="1">
      <c r="A84" s="131"/>
      <c r="B84" s="125"/>
      <c r="C84" s="260"/>
      <c r="D84" s="218"/>
      <c r="E84" s="118"/>
      <c r="F84" s="29"/>
      <c r="G84" s="921">
        <f t="shared" si="28"/>
        <v>0</v>
      </c>
      <c r="H84" s="43">
        <f t="shared" si="29"/>
        <v>0</v>
      </c>
      <c r="I84" s="922" t="str">
        <f t="shared" si="30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26"/>
      <c r="AD84" s="23"/>
      <c r="AE84" s="1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1"/>
        <v>0</v>
      </c>
      <c r="AN84" s="749">
        <f t="shared" si="32"/>
        <v>0</v>
      </c>
      <c r="AO84" s="749">
        <f t="shared" si="33"/>
        <v>0</v>
      </c>
      <c r="AP84" s="749">
        <f t="shared" si="34"/>
        <v>0</v>
      </c>
      <c r="AQ84" s="749">
        <f t="shared" si="35"/>
        <v>0</v>
      </c>
      <c r="AR84" s="749">
        <f t="shared" si="36"/>
        <v>0</v>
      </c>
      <c r="AS84" s="749">
        <f t="shared" si="37"/>
        <v>0</v>
      </c>
      <c r="AT84" s="749">
        <f t="shared" si="38"/>
        <v>0</v>
      </c>
      <c r="AU84" s="749">
        <f t="shared" si="39"/>
        <v>0</v>
      </c>
      <c r="AV84" s="749">
        <f t="shared" si="40"/>
        <v>0</v>
      </c>
      <c r="AW84" s="749">
        <f t="shared" si="41"/>
        <v>0</v>
      </c>
      <c r="AX84" s="749">
        <f t="shared" si="42"/>
        <v>0</v>
      </c>
      <c r="AY84" s="749">
        <f t="shared" si="43"/>
        <v>0</v>
      </c>
      <c r="AZ84" s="749">
        <f t="shared" si="44"/>
        <v>0</v>
      </c>
      <c r="BA84" s="749">
        <f t="shared" si="45"/>
        <v>0</v>
      </c>
      <c r="BB84" s="749">
        <f t="shared" si="46"/>
        <v>0</v>
      </c>
      <c r="BC84" s="749">
        <f t="shared" si="47"/>
        <v>0</v>
      </c>
      <c r="BD84" s="749">
        <f t="shared" si="48"/>
        <v>0</v>
      </c>
      <c r="BE84" s="749">
        <f t="shared" si="49"/>
        <v>0</v>
      </c>
      <c r="BF84" s="159">
        <f t="shared" si="50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7</v>
      </c>
      <c r="H85" s="51">
        <f>SUM(H7:H84)</f>
        <v>594</v>
      </c>
      <c r="I85" s="405">
        <f>IFERROR((G85*100/H85),"0")</f>
        <v>1.1784511784511784</v>
      </c>
      <c r="J85" s="51">
        <f>SUM(J7:J84)</f>
        <v>0</v>
      </c>
      <c r="K85" s="51">
        <f t="shared" ref="K85:AB85" si="51">SUM(K7:K84)</f>
        <v>0</v>
      </c>
      <c r="L85" s="51">
        <f t="shared" si="51"/>
        <v>0</v>
      </c>
      <c r="M85" s="51">
        <f t="shared" si="51"/>
        <v>2</v>
      </c>
      <c r="N85" s="51">
        <f t="shared" si="51"/>
        <v>0</v>
      </c>
      <c r="O85" s="51">
        <f t="shared" si="51"/>
        <v>0</v>
      </c>
      <c r="P85" s="51">
        <f t="shared" si="51"/>
        <v>0</v>
      </c>
      <c r="Q85" s="51">
        <f t="shared" si="51"/>
        <v>0</v>
      </c>
      <c r="R85" s="51">
        <f t="shared" si="51"/>
        <v>0</v>
      </c>
      <c r="S85" s="51">
        <f t="shared" si="51"/>
        <v>0</v>
      </c>
      <c r="T85" s="51">
        <f t="shared" si="51"/>
        <v>0</v>
      </c>
      <c r="U85" s="51">
        <f t="shared" si="51"/>
        <v>0</v>
      </c>
      <c r="V85" s="51">
        <f t="shared" si="51"/>
        <v>0</v>
      </c>
      <c r="W85" s="51">
        <f t="shared" si="51"/>
        <v>1</v>
      </c>
      <c r="X85" s="51">
        <f t="shared" si="51"/>
        <v>2</v>
      </c>
      <c r="Y85" s="51">
        <f t="shared" si="51"/>
        <v>0</v>
      </c>
      <c r="Z85" s="51">
        <f t="shared" si="51"/>
        <v>0</v>
      </c>
      <c r="AA85" s="51">
        <f t="shared" si="51"/>
        <v>2</v>
      </c>
      <c r="AB85" s="51">
        <f t="shared" si="51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1"/>
        <v>0</v>
      </c>
      <c r="AN85" s="749">
        <f t="shared" si="32"/>
        <v>0</v>
      </c>
      <c r="AO85" s="749">
        <f t="shared" si="33"/>
        <v>0</v>
      </c>
      <c r="AP85" s="749">
        <f t="shared" si="34"/>
        <v>0</v>
      </c>
      <c r="AQ85" s="749">
        <f t="shared" si="35"/>
        <v>0</v>
      </c>
      <c r="AR85" s="749">
        <f t="shared" si="36"/>
        <v>0</v>
      </c>
      <c r="AS85" s="749">
        <f t="shared" si="37"/>
        <v>0</v>
      </c>
      <c r="AT85" s="749">
        <f t="shared" si="38"/>
        <v>0</v>
      </c>
      <c r="AU85" s="749">
        <f t="shared" si="39"/>
        <v>0</v>
      </c>
      <c r="AV85" s="749">
        <f t="shared" si="40"/>
        <v>0</v>
      </c>
      <c r="AW85" s="749">
        <f t="shared" si="41"/>
        <v>0</v>
      </c>
      <c r="AX85" s="749">
        <f t="shared" si="42"/>
        <v>0</v>
      </c>
      <c r="AY85" s="749">
        <f t="shared" si="43"/>
        <v>0</v>
      </c>
      <c r="AZ85" s="749">
        <f t="shared" si="44"/>
        <v>0</v>
      </c>
      <c r="BA85" s="749">
        <f t="shared" si="45"/>
        <v>0</v>
      </c>
      <c r="BB85" s="749">
        <f t="shared" si="46"/>
        <v>0</v>
      </c>
      <c r="BC85" s="749">
        <f t="shared" si="47"/>
        <v>0</v>
      </c>
      <c r="BD85" s="749">
        <f t="shared" si="48"/>
        <v>0</v>
      </c>
      <c r="BE85" s="749">
        <f t="shared" si="49"/>
        <v>0</v>
      </c>
      <c r="BF85" s="159">
        <f t="shared" si="50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1"/>
        <v>0</v>
      </c>
      <c r="AN86" s="749">
        <f t="shared" si="32"/>
        <v>0</v>
      </c>
      <c r="AO86" s="749">
        <f t="shared" si="33"/>
        <v>0</v>
      </c>
      <c r="AP86" s="749">
        <f t="shared" si="34"/>
        <v>0</v>
      </c>
      <c r="AQ86" s="749">
        <f t="shared" si="35"/>
        <v>0</v>
      </c>
      <c r="AR86" s="749">
        <f t="shared" si="36"/>
        <v>0</v>
      </c>
      <c r="AS86" s="749">
        <f t="shared" si="37"/>
        <v>0</v>
      </c>
      <c r="AT86" s="749">
        <f t="shared" si="38"/>
        <v>0</v>
      </c>
      <c r="AU86" s="749">
        <f t="shared" si="39"/>
        <v>0</v>
      </c>
      <c r="AV86" s="749">
        <f t="shared" si="40"/>
        <v>0</v>
      </c>
      <c r="AW86" s="749">
        <f t="shared" si="41"/>
        <v>0</v>
      </c>
      <c r="AX86" s="749">
        <f t="shared" si="42"/>
        <v>0</v>
      </c>
      <c r="AY86" s="749">
        <f t="shared" si="43"/>
        <v>0</v>
      </c>
      <c r="AZ86" s="749">
        <f t="shared" si="44"/>
        <v>0</v>
      </c>
      <c r="BA86" s="749">
        <f t="shared" si="45"/>
        <v>0</v>
      </c>
      <c r="BB86" s="749">
        <f t="shared" si="46"/>
        <v>0</v>
      </c>
      <c r="BC86" s="749">
        <f t="shared" si="47"/>
        <v>0</v>
      </c>
      <c r="BD86" s="749">
        <f t="shared" si="48"/>
        <v>0</v>
      </c>
      <c r="BE86" s="749">
        <f t="shared" si="49"/>
        <v>0</v>
      </c>
      <c r="BF86" s="159">
        <f t="shared" si="50"/>
        <v>0</v>
      </c>
    </row>
    <row r="87" spans="1:58" ht="16.149999999999999" customHeight="1">
      <c r="AA87" s="34" t="s">
        <v>12</v>
      </c>
      <c r="AB87" s="35">
        <f>COUNTA(AD7:AD84)</f>
        <v>6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1"/>
        <v>0</v>
      </c>
      <c r="AN87" s="749">
        <f t="shared" si="32"/>
        <v>0</v>
      </c>
      <c r="AO87" s="749">
        <f t="shared" si="33"/>
        <v>0</v>
      </c>
      <c r="AP87" s="749">
        <f t="shared" si="34"/>
        <v>0</v>
      </c>
      <c r="AQ87" s="749">
        <f t="shared" si="35"/>
        <v>0</v>
      </c>
      <c r="AR87" s="749">
        <f t="shared" si="36"/>
        <v>0</v>
      </c>
      <c r="AS87" s="749">
        <f t="shared" si="37"/>
        <v>0</v>
      </c>
      <c r="AT87" s="749">
        <f t="shared" si="38"/>
        <v>0</v>
      </c>
      <c r="AU87" s="749">
        <f t="shared" si="39"/>
        <v>0</v>
      </c>
      <c r="AV87" s="749">
        <f t="shared" si="40"/>
        <v>0</v>
      </c>
      <c r="AW87" s="749">
        <f t="shared" si="41"/>
        <v>0</v>
      </c>
      <c r="AX87" s="749">
        <f t="shared" si="42"/>
        <v>0</v>
      </c>
      <c r="AY87" s="749">
        <f t="shared" si="43"/>
        <v>0</v>
      </c>
      <c r="AZ87" s="749">
        <f t="shared" si="44"/>
        <v>0</v>
      </c>
      <c r="BA87" s="749">
        <f t="shared" si="45"/>
        <v>0</v>
      </c>
      <c r="BB87" s="749">
        <f t="shared" si="46"/>
        <v>0</v>
      </c>
      <c r="BC87" s="749">
        <f t="shared" si="47"/>
        <v>0</v>
      </c>
      <c r="BD87" s="749">
        <f t="shared" si="48"/>
        <v>0</v>
      </c>
      <c r="BE87" s="749">
        <f t="shared" si="49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1"/>
        <v>0</v>
      </c>
      <c r="AN88" s="749">
        <f t="shared" si="32"/>
        <v>0</v>
      </c>
      <c r="AO88" s="749">
        <f t="shared" si="33"/>
        <v>0</v>
      </c>
      <c r="AP88" s="749">
        <f t="shared" si="34"/>
        <v>0</v>
      </c>
      <c r="AQ88" s="749">
        <f t="shared" si="35"/>
        <v>0</v>
      </c>
      <c r="AR88" s="749">
        <f t="shared" si="36"/>
        <v>0</v>
      </c>
      <c r="AS88" s="749">
        <f t="shared" si="37"/>
        <v>0</v>
      </c>
      <c r="AT88" s="749">
        <f t="shared" si="38"/>
        <v>0</v>
      </c>
      <c r="AU88" s="749">
        <f t="shared" si="39"/>
        <v>0</v>
      </c>
      <c r="AV88" s="749">
        <f t="shared" si="40"/>
        <v>0</v>
      </c>
      <c r="AW88" s="749">
        <f t="shared" si="41"/>
        <v>0</v>
      </c>
      <c r="AX88" s="749">
        <f t="shared" si="42"/>
        <v>0</v>
      </c>
      <c r="AY88" s="749">
        <f t="shared" si="43"/>
        <v>0</v>
      </c>
      <c r="AZ88" s="749">
        <f t="shared" si="44"/>
        <v>0</v>
      </c>
      <c r="BA88" s="749">
        <f t="shared" si="45"/>
        <v>0</v>
      </c>
      <c r="BB88" s="749">
        <f t="shared" si="46"/>
        <v>0</v>
      </c>
      <c r="BC88" s="749">
        <f t="shared" si="47"/>
        <v>0</v>
      </c>
      <c r="BD88" s="749">
        <f t="shared" si="48"/>
        <v>0</v>
      </c>
      <c r="BE88" s="749">
        <f t="shared" si="49"/>
        <v>0</v>
      </c>
      <c r="BF88" s="159">
        <f t="shared" si="50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1"/>
        <v>0</v>
      </c>
      <c r="AN89" s="749">
        <f t="shared" si="32"/>
        <v>0</v>
      </c>
      <c r="AO89" s="749">
        <f t="shared" si="33"/>
        <v>0</v>
      </c>
      <c r="AP89" s="749">
        <f t="shared" si="34"/>
        <v>0</v>
      </c>
      <c r="AQ89" s="749">
        <f t="shared" si="35"/>
        <v>0</v>
      </c>
      <c r="AR89" s="749">
        <f t="shared" si="36"/>
        <v>0</v>
      </c>
      <c r="AS89" s="749">
        <f t="shared" si="37"/>
        <v>0</v>
      </c>
      <c r="AT89" s="749">
        <f t="shared" si="38"/>
        <v>0</v>
      </c>
      <c r="AU89" s="749">
        <f t="shared" si="39"/>
        <v>0</v>
      </c>
      <c r="AV89" s="749">
        <f t="shared" si="40"/>
        <v>0</v>
      </c>
      <c r="AW89" s="749">
        <f t="shared" si="41"/>
        <v>0</v>
      </c>
      <c r="AX89" s="749">
        <f t="shared" si="42"/>
        <v>0</v>
      </c>
      <c r="AY89" s="749">
        <f t="shared" si="43"/>
        <v>0</v>
      </c>
      <c r="AZ89" s="749">
        <f t="shared" si="44"/>
        <v>0</v>
      </c>
      <c r="BA89" s="749">
        <f t="shared" si="45"/>
        <v>0</v>
      </c>
      <c r="BB89" s="749">
        <f t="shared" si="46"/>
        <v>0</v>
      </c>
      <c r="BC89" s="749">
        <f t="shared" si="47"/>
        <v>0</v>
      </c>
      <c r="BD89" s="749">
        <f t="shared" si="48"/>
        <v>0</v>
      </c>
      <c r="BE89" s="749">
        <f t="shared" si="49"/>
        <v>0</v>
      </c>
      <c r="BF89" s="159">
        <f t="shared" si="50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1"/>
        <v>0</v>
      </c>
      <c r="AN90" s="749">
        <f t="shared" si="32"/>
        <v>0</v>
      </c>
      <c r="AO90" s="749">
        <f t="shared" si="33"/>
        <v>0</v>
      </c>
      <c r="AP90" s="749">
        <f t="shared" si="34"/>
        <v>0</v>
      </c>
      <c r="AQ90" s="749">
        <f t="shared" si="35"/>
        <v>0</v>
      </c>
      <c r="AR90" s="749">
        <f t="shared" si="36"/>
        <v>0</v>
      </c>
      <c r="AS90" s="749">
        <f t="shared" si="37"/>
        <v>0</v>
      </c>
      <c r="AT90" s="749">
        <f t="shared" si="38"/>
        <v>0</v>
      </c>
      <c r="AU90" s="749">
        <f t="shared" si="39"/>
        <v>0</v>
      </c>
      <c r="AV90" s="749">
        <f t="shared" si="40"/>
        <v>0</v>
      </c>
      <c r="AW90" s="749">
        <f t="shared" si="41"/>
        <v>0</v>
      </c>
      <c r="AX90" s="749">
        <f t="shared" si="42"/>
        <v>0</v>
      </c>
      <c r="AY90" s="749">
        <f t="shared" si="43"/>
        <v>0</v>
      </c>
      <c r="AZ90" s="749">
        <f t="shared" si="44"/>
        <v>0</v>
      </c>
      <c r="BA90" s="749">
        <f t="shared" si="45"/>
        <v>0</v>
      </c>
      <c r="BB90" s="749">
        <f t="shared" si="46"/>
        <v>0</v>
      </c>
      <c r="BC90" s="749">
        <f t="shared" si="47"/>
        <v>0</v>
      </c>
      <c r="BD90" s="749">
        <f t="shared" si="48"/>
        <v>0</v>
      </c>
      <c r="BE90" s="749">
        <f t="shared" si="49"/>
        <v>0</v>
      </c>
      <c r="BF90" s="159">
        <f t="shared" si="50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1"/>
        <v>0</v>
      </c>
      <c r="AN91" s="749">
        <f t="shared" si="32"/>
        <v>0</v>
      </c>
      <c r="AO91" s="749">
        <f t="shared" si="33"/>
        <v>0</v>
      </c>
      <c r="AP91" s="749">
        <f t="shared" si="34"/>
        <v>0</v>
      </c>
      <c r="AQ91" s="749">
        <f t="shared" si="35"/>
        <v>0</v>
      </c>
      <c r="AR91" s="749">
        <f t="shared" si="36"/>
        <v>0</v>
      </c>
      <c r="AS91" s="749">
        <f t="shared" si="37"/>
        <v>0</v>
      </c>
      <c r="AT91" s="749">
        <f t="shared" si="38"/>
        <v>0</v>
      </c>
      <c r="AU91" s="749">
        <f t="shared" si="39"/>
        <v>0</v>
      </c>
      <c r="AV91" s="749">
        <f t="shared" si="40"/>
        <v>0</v>
      </c>
      <c r="AW91" s="749">
        <f t="shared" si="41"/>
        <v>0</v>
      </c>
      <c r="AX91" s="749">
        <f t="shared" si="42"/>
        <v>0</v>
      </c>
      <c r="AY91" s="749">
        <f t="shared" si="43"/>
        <v>0</v>
      </c>
      <c r="AZ91" s="749">
        <f t="shared" si="44"/>
        <v>0</v>
      </c>
      <c r="BA91" s="749">
        <f t="shared" si="45"/>
        <v>0</v>
      </c>
      <c r="BB91" s="749">
        <f t="shared" si="46"/>
        <v>0</v>
      </c>
      <c r="BC91" s="749">
        <f t="shared" si="47"/>
        <v>0</v>
      </c>
      <c r="BD91" s="749">
        <f t="shared" si="48"/>
        <v>0</v>
      </c>
      <c r="BE91" s="749">
        <f t="shared" si="49"/>
        <v>0</v>
      </c>
      <c r="BF91" s="159">
        <f t="shared" si="50"/>
        <v>0</v>
      </c>
    </row>
    <row r="92" spans="1:58">
      <c r="J92" s="251" t="str">
        <f>J6</f>
        <v>Dead</v>
      </c>
      <c r="K92" s="252" t="str">
        <f>K6</f>
        <v>GC 200</v>
      </c>
      <c r="L92" s="252" t="str">
        <f t="shared" ref="L92:AB92" si="52">L6</f>
        <v>LED</v>
      </c>
      <c r="M92" s="252" t="str">
        <f t="shared" si="52"/>
        <v>Noise</v>
      </c>
      <c r="N92" s="252" t="str">
        <f t="shared" si="52"/>
        <v>Straightness</v>
      </c>
      <c r="O92" s="252" t="str">
        <f t="shared" si="52"/>
        <v>Speed</v>
      </c>
      <c r="P92" s="252" t="str">
        <f t="shared" si="52"/>
        <v>Chattering</v>
      </c>
      <c r="Q92" s="252" t="str">
        <f t="shared" si="52"/>
        <v>Bounding</v>
      </c>
      <c r="R92" s="252" t="str">
        <f t="shared" si="52"/>
        <v>Over 
Current</v>
      </c>
      <c r="S92" s="252" t="str">
        <f t="shared" si="52"/>
        <v>IO Dead</v>
      </c>
      <c r="T92" s="252" t="str">
        <f t="shared" si="52"/>
        <v>Stroke</v>
      </c>
      <c r="U92" s="252" t="str">
        <f t="shared" si="52"/>
        <v>Slip</v>
      </c>
      <c r="V92" s="252" t="str">
        <f t="shared" si="52"/>
        <v>Jitter</v>
      </c>
      <c r="W92" s="252" t="str">
        <f t="shared" si="52"/>
        <v>CH Dead</v>
      </c>
      <c r="X92" s="252" t="str">
        <f t="shared" si="52"/>
        <v>Screw missing</v>
      </c>
      <c r="Y92" s="252" t="str">
        <f t="shared" si="52"/>
        <v>MP</v>
      </c>
      <c r="Z92" s="252" t="str">
        <f t="shared" si="52"/>
        <v>S/C</v>
      </c>
      <c r="AA92" s="252" t="str">
        <f t="shared" si="52"/>
        <v>Gap</v>
      </c>
      <c r="AB92" s="253" t="str">
        <f t="shared" si="52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1"/>
        <v>0</v>
      </c>
      <c r="AN92" s="749">
        <f t="shared" si="32"/>
        <v>0</v>
      </c>
      <c r="AO92" s="749">
        <f t="shared" si="33"/>
        <v>0</v>
      </c>
      <c r="AP92" s="749">
        <f t="shared" si="34"/>
        <v>0</v>
      </c>
      <c r="AQ92" s="749">
        <f t="shared" si="35"/>
        <v>0</v>
      </c>
      <c r="AR92" s="749">
        <f t="shared" si="36"/>
        <v>0</v>
      </c>
      <c r="AS92" s="749">
        <f t="shared" si="37"/>
        <v>0</v>
      </c>
      <c r="AT92" s="749">
        <f t="shared" si="38"/>
        <v>0</v>
      </c>
      <c r="AU92" s="749">
        <f t="shared" si="39"/>
        <v>0</v>
      </c>
      <c r="AV92" s="749">
        <f t="shared" si="40"/>
        <v>0</v>
      </c>
      <c r="AW92" s="749">
        <f t="shared" si="41"/>
        <v>0</v>
      </c>
      <c r="AX92" s="749">
        <f t="shared" si="42"/>
        <v>0</v>
      </c>
      <c r="AY92" s="749">
        <f t="shared" si="43"/>
        <v>0</v>
      </c>
      <c r="AZ92" s="749">
        <f t="shared" si="44"/>
        <v>0</v>
      </c>
      <c r="BA92" s="749">
        <f t="shared" si="45"/>
        <v>0</v>
      </c>
      <c r="BB92" s="749">
        <f t="shared" si="46"/>
        <v>0</v>
      </c>
      <c r="BC92" s="749">
        <f t="shared" si="47"/>
        <v>0</v>
      </c>
      <c r="BD92" s="749">
        <f t="shared" si="48"/>
        <v>0</v>
      </c>
      <c r="BE92" s="749">
        <f t="shared" si="49"/>
        <v>0</v>
      </c>
      <c r="BF92" s="159">
        <f t="shared" si="50"/>
        <v>0</v>
      </c>
    </row>
    <row r="93" spans="1:58" ht="12.75" thickBot="1">
      <c r="J93" s="78">
        <f>J85</f>
        <v>0</v>
      </c>
      <c r="K93" s="234">
        <f t="shared" ref="K93:AB93" si="53">K85</f>
        <v>0</v>
      </c>
      <c r="L93" s="234">
        <f t="shared" si="53"/>
        <v>0</v>
      </c>
      <c r="M93" s="234">
        <f t="shared" si="53"/>
        <v>2</v>
      </c>
      <c r="N93" s="234">
        <f t="shared" si="53"/>
        <v>0</v>
      </c>
      <c r="O93" s="234">
        <f t="shared" si="53"/>
        <v>0</v>
      </c>
      <c r="P93" s="234">
        <f t="shared" si="53"/>
        <v>0</v>
      </c>
      <c r="Q93" s="234">
        <f t="shared" si="53"/>
        <v>0</v>
      </c>
      <c r="R93" s="234">
        <f t="shared" si="53"/>
        <v>0</v>
      </c>
      <c r="S93" s="234">
        <f t="shared" si="53"/>
        <v>0</v>
      </c>
      <c r="T93" s="234">
        <f t="shared" si="53"/>
        <v>0</v>
      </c>
      <c r="U93" s="234">
        <f t="shared" si="53"/>
        <v>0</v>
      </c>
      <c r="V93" s="234">
        <f t="shared" si="53"/>
        <v>0</v>
      </c>
      <c r="W93" s="234">
        <f t="shared" si="53"/>
        <v>1</v>
      </c>
      <c r="X93" s="234">
        <f t="shared" si="53"/>
        <v>2</v>
      </c>
      <c r="Y93" s="234">
        <f t="shared" si="53"/>
        <v>0</v>
      </c>
      <c r="Z93" s="234">
        <f t="shared" si="53"/>
        <v>0</v>
      </c>
      <c r="AA93" s="234">
        <f t="shared" si="53"/>
        <v>2</v>
      </c>
      <c r="AB93" s="122">
        <f t="shared" si="53"/>
        <v>0</v>
      </c>
      <c r="AC93" s="19"/>
      <c r="AG93" s="407" t="s">
        <v>239</v>
      </c>
      <c r="AH93" s="749">
        <f t="shared" si="3"/>
        <v>50</v>
      </c>
      <c r="AI93" s="749">
        <f t="shared" si="4"/>
        <v>0</v>
      </c>
      <c r="AJ93" s="382">
        <f t="shared" si="5"/>
        <v>0</v>
      </c>
      <c r="AL93" s="220" t="s">
        <v>278</v>
      </c>
      <c r="AM93" s="749">
        <f t="shared" si="31"/>
        <v>0</v>
      </c>
      <c r="AN93" s="749">
        <f t="shared" si="32"/>
        <v>0</v>
      </c>
      <c r="AO93" s="749">
        <f t="shared" si="33"/>
        <v>0</v>
      </c>
      <c r="AP93" s="749">
        <f t="shared" si="34"/>
        <v>0</v>
      </c>
      <c r="AQ93" s="749">
        <f t="shared" si="35"/>
        <v>0</v>
      </c>
      <c r="AR93" s="749">
        <f t="shared" si="36"/>
        <v>0</v>
      </c>
      <c r="AS93" s="749">
        <f t="shared" si="37"/>
        <v>0</v>
      </c>
      <c r="AT93" s="749">
        <f t="shared" si="38"/>
        <v>0</v>
      </c>
      <c r="AU93" s="749">
        <f t="shared" si="39"/>
        <v>0</v>
      </c>
      <c r="AV93" s="749">
        <f t="shared" si="40"/>
        <v>0</v>
      </c>
      <c r="AW93" s="749">
        <f t="shared" si="41"/>
        <v>0</v>
      </c>
      <c r="AX93" s="749">
        <f t="shared" si="42"/>
        <v>0</v>
      </c>
      <c r="AY93" s="749">
        <f t="shared" si="43"/>
        <v>0</v>
      </c>
      <c r="AZ93" s="749">
        <f t="shared" si="44"/>
        <v>0</v>
      </c>
      <c r="BA93" s="749">
        <f t="shared" si="45"/>
        <v>0</v>
      </c>
      <c r="BB93" s="749">
        <f t="shared" si="46"/>
        <v>0</v>
      </c>
      <c r="BC93" s="749">
        <f t="shared" si="47"/>
        <v>0</v>
      </c>
      <c r="BD93" s="749">
        <f t="shared" si="48"/>
        <v>0</v>
      </c>
      <c r="BE93" s="749">
        <f t="shared" si="49"/>
        <v>0</v>
      </c>
      <c r="BF93" s="159">
        <f t="shared" si="50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1"/>
        <v>0</v>
      </c>
      <c r="AN94" s="749">
        <f t="shared" si="32"/>
        <v>0</v>
      </c>
      <c r="AO94" s="749">
        <f t="shared" si="33"/>
        <v>0</v>
      </c>
      <c r="AP94" s="749">
        <f t="shared" si="34"/>
        <v>0</v>
      </c>
      <c r="AQ94" s="749">
        <f t="shared" si="35"/>
        <v>0</v>
      </c>
      <c r="AR94" s="749">
        <f t="shared" si="36"/>
        <v>0</v>
      </c>
      <c r="AS94" s="749">
        <f t="shared" si="37"/>
        <v>0</v>
      </c>
      <c r="AT94" s="749">
        <f t="shared" si="38"/>
        <v>0</v>
      </c>
      <c r="AU94" s="749">
        <f t="shared" si="39"/>
        <v>0</v>
      </c>
      <c r="AV94" s="749">
        <f t="shared" si="40"/>
        <v>0</v>
      </c>
      <c r="AW94" s="749">
        <f t="shared" si="41"/>
        <v>0</v>
      </c>
      <c r="AX94" s="749">
        <f t="shared" si="42"/>
        <v>0</v>
      </c>
      <c r="AY94" s="749">
        <f t="shared" si="43"/>
        <v>0</v>
      </c>
      <c r="AZ94" s="749">
        <f t="shared" si="44"/>
        <v>0</v>
      </c>
      <c r="BA94" s="749">
        <f t="shared" si="45"/>
        <v>0</v>
      </c>
      <c r="BB94" s="749">
        <f t="shared" si="46"/>
        <v>0</v>
      </c>
      <c r="BC94" s="749">
        <f t="shared" si="47"/>
        <v>0</v>
      </c>
      <c r="BD94" s="749">
        <f t="shared" si="48"/>
        <v>0</v>
      </c>
      <c r="BE94" s="749">
        <f t="shared" si="49"/>
        <v>0</v>
      </c>
      <c r="BF94" s="159">
        <f t="shared" si="50"/>
        <v>0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1"/>
        <v>0</v>
      </c>
      <c r="AN95" s="749">
        <f t="shared" si="32"/>
        <v>0</v>
      </c>
      <c r="AO95" s="749">
        <f t="shared" si="33"/>
        <v>0</v>
      </c>
      <c r="AP95" s="749">
        <f t="shared" si="34"/>
        <v>0</v>
      </c>
      <c r="AQ95" s="749">
        <f t="shared" si="35"/>
        <v>0</v>
      </c>
      <c r="AR95" s="749">
        <f t="shared" si="36"/>
        <v>0</v>
      </c>
      <c r="AS95" s="749">
        <f t="shared" si="37"/>
        <v>0</v>
      </c>
      <c r="AT95" s="749">
        <f t="shared" si="38"/>
        <v>0</v>
      </c>
      <c r="AU95" s="749">
        <f t="shared" si="39"/>
        <v>0</v>
      </c>
      <c r="AV95" s="749">
        <f t="shared" si="40"/>
        <v>0</v>
      </c>
      <c r="AW95" s="749">
        <f t="shared" si="41"/>
        <v>0</v>
      </c>
      <c r="AX95" s="749">
        <f t="shared" si="42"/>
        <v>0</v>
      </c>
      <c r="AY95" s="749">
        <f t="shared" si="43"/>
        <v>0</v>
      </c>
      <c r="AZ95" s="749">
        <f t="shared" si="44"/>
        <v>0</v>
      </c>
      <c r="BA95" s="749">
        <f t="shared" si="45"/>
        <v>0</v>
      </c>
      <c r="BB95" s="749">
        <f t="shared" si="46"/>
        <v>0</v>
      </c>
      <c r="BC95" s="749">
        <f t="shared" si="47"/>
        <v>0</v>
      </c>
      <c r="BD95" s="749">
        <f t="shared" si="48"/>
        <v>0</v>
      </c>
      <c r="BE95" s="749">
        <f t="shared" si="49"/>
        <v>0</v>
      </c>
      <c r="BF95" s="159">
        <f t="shared" si="50"/>
        <v>0</v>
      </c>
    </row>
    <row r="96" spans="1:58">
      <c r="J96" s="119" t="str">
        <f>J92</f>
        <v>Dead</v>
      </c>
      <c r="K96" s="120" t="str">
        <f t="shared" ref="K96:AB97" si="54">K92</f>
        <v>GC 200</v>
      </c>
      <c r="L96" s="120" t="str">
        <f t="shared" si="54"/>
        <v>LED</v>
      </c>
      <c r="M96" s="120" t="str">
        <f t="shared" si="54"/>
        <v>Noise</v>
      </c>
      <c r="N96" s="120" t="str">
        <f t="shared" si="54"/>
        <v>Straightness</v>
      </c>
      <c r="O96" s="120" t="str">
        <f t="shared" si="54"/>
        <v>Speed</v>
      </c>
      <c r="P96" s="120" t="str">
        <f t="shared" si="54"/>
        <v>Chattering</v>
      </c>
      <c r="Q96" s="120" t="str">
        <f t="shared" si="54"/>
        <v>Bounding</v>
      </c>
      <c r="R96" s="120" t="str">
        <f t="shared" si="54"/>
        <v>Over 
Current</v>
      </c>
      <c r="S96" s="120" t="str">
        <f t="shared" si="54"/>
        <v>IO Dead</v>
      </c>
      <c r="T96" s="120" t="str">
        <f t="shared" si="54"/>
        <v>Stroke</v>
      </c>
      <c r="U96" s="120" t="str">
        <f t="shared" si="54"/>
        <v>Slip</v>
      </c>
      <c r="V96" s="120" t="str">
        <f t="shared" si="54"/>
        <v>Jitter</v>
      </c>
      <c r="W96" s="120" t="str">
        <f t="shared" si="54"/>
        <v>CH Dead</v>
      </c>
      <c r="X96" s="120" t="str">
        <f t="shared" si="54"/>
        <v>Screw missing</v>
      </c>
      <c r="Y96" s="120" t="str">
        <f t="shared" si="54"/>
        <v>MP</v>
      </c>
      <c r="Z96" s="120" t="str">
        <f t="shared" si="54"/>
        <v>S/C</v>
      </c>
      <c r="AA96" s="120" t="str">
        <f t="shared" si="54"/>
        <v>Gap</v>
      </c>
      <c r="AB96" s="120" t="str">
        <f t="shared" si="54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2"/>
        <v>0</v>
      </c>
      <c r="AO96" s="749">
        <f t="shared" si="33"/>
        <v>0</v>
      </c>
      <c r="AP96" s="749">
        <f t="shared" si="34"/>
        <v>0</v>
      </c>
      <c r="AQ96" s="749">
        <f t="shared" si="35"/>
        <v>0</v>
      </c>
      <c r="AR96" s="749">
        <f t="shared" si="36"/>
        <v>0</v>
      </c>
      <c r="AS96" s="749">
        <f t="shared" si="37"/>
        <v>0</v>
      </c>
      <c r="AT96" s="749">
        <f t="shared" si="38"/>
        <v>0</v>
      </c>
      <c r="AU96" s="749">
        <f t="shared" si="39"/>
        <v>0</v>
      </c>
      <c r="AV96" s="749">
        <f t="shared" si="40"/>
        <v>0</v>
      </c>
      <c r="AW96" s="749">
        <f t="shared" si="41"/>
        <v>0</v>
      </c>
      <c r="AX96" s="749">
        <f t="shared" si="42"/>
        <v>0</v>
      </c>
      <c r="AY96" s="749">
        <f t="shared" si="43"/>
        <v>0</v>
      </c>
      <c r="AZ96" s="749">
        <f t="shared" si="44"/>
        <v>0</v>
      </c>
      <c r="BA96" s="749">
        <f t="shared" si="45"/>
        <v>0</v>
      </c>
      <c r="BB96" s="749">
        <f t="shared" si="46"/>
        <v>0</v>
      </c>
      <c r="BC96" s="749">
        <f t="shared" si="47"/>
        <v>0</v>
      </c>
      <c r="BD96" s="749">
        <f t="shared" si="48"/>
        <v>0</v>
      </c>
      <c r="BE96" s="749">
        <f t="shared" si="49"/>
        <v>0</v>
      </c>
      <c r="BF96" s="159">
        <f t="shared" si="50"/>
        <v>0</v>
      </c>
    </row>
    <row r="97" spans="1:58">
      <c r="J97" s="77">
        <f>J93</f>
        <v>0</v>
      </c>
      <c r="K97" s="86">
        <f t="shared" si="54"/>
        <v>0</v>
      </c>
      <c r="L97" s="86">
        <f t="shared" si="54"/>
        <v>0</v>
      </c>
      <c r="M97" s="86">
        <f t="shared" si="54"/>
        <v>2</v>
      </c>
      <c r="N97" s="86">
        <f t="shared" si="54"/>
        <v>0</v>
      </c>
      <c r="O97" s="86">
        <f t="shared" si="54"/>
        <v>0</v>
      </c>
      <c r="P97" s="86">
        <f t="shared" si="54"/>
        <v>0</v>
      </c>
      <c r="Q97" s="86">
        <f t="shared" si="54"/>
        <v>0</v>
      </c>
      <c r="R97" s="86">
        <f t="shared" si="54"/>
        <v>0</v>
      </c>
      <c r="S97" s="86">
        <f t="shared" si="54"/>
        <v>0</v>
      </c>
      <c r="T97" s="86">
        <f t="shared" si="54"/>
        <v>0</v>
      </c>
      <c r="U97" s="86">
        <f t="shared" si="54"/>
        <v>0</v>
      </c>
      <c r="V97" s="86">
        <f t="shared" si="54"/>
        <v>0</v>
      </c>
      <c r="W97" s="86">
        <f t="shared" si="54"/>
        <v>1</v>
      </c>
      <c r="X97" s="86">
        <f t="shared" si="54"/>
        <v>2</v>
      </c>
      <c r="Y97" s="86">
        <f t="shared" si="54"/>
        <v>0</v>
      </c>
      <c r="Z97" s="86">
        <f t="shared" si="54"/>
        <v>0</v>
      </c>
      <c r="AA97" s="86">
        <f t="shared" si="54"/>
        <v>2</v>
      </c>
      <c r="AB97" s="86">
        <f t="shared" si="54"/>
        <v>0</v>
      </c>
      <c r="AC97" s="121">
        <f>SUM(J97:AB97)</f>
        <v>7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1"/>
        <v>0</v>
      </c>
      <c r="AN97" s="749">
        <f t="shared" si="32"/>
        <v>0</v>
      </c>
      <c r="AO97" s="749">
        <f t="shared" si="33"/>
        <v>0</v>
      </c>
      <c r="AP97" s="749">
        <f t="shared" si="34"/>
        <v>0</v>
      </c>
      <c r="AQ97" s="749">
        <f t="shared" si="35"/>
        <v>0</v>
      </c>
      <c r="AR97" s="749">
        <f t="shared" si="36"/>
        <v>0</v>
      </c>
      <c r="AS97" s="749">
        <f t="shared" si="37"/>
        <v>0</v>
      </c>
      <c r="AT97" s="749">
        <f t="shared" si="38"/>
        <v>0</v>
      </c>
      <c r="AU97" s="749">
        <f t="shared" si="39"/>
        <v>0</v>
      </c>
      <c r="AV97" s="749">
        <f t="shared" si="40"/>
        <v>0</v>
      </c>
      <c r="AW97" s="749">
        <f t="shared" si="41"/>
        <v>0</v>
      </c>
      <c r="AX97" s="749">
        <f t="shared" si="42"/>
        <v>0</v>
      </c>
      <c r="AY97" s="749">
        <f t="shared" si="43"/>
        <v>0</v>
      </c>
      <c r="AZ97" s="749">
        <f t="shared" si="44"/>
        <v>0</v>
      </c>
      <c r="BA97" s="749">
        <f t="shared" si="45"/>
        <v>0</v>
      </c>
      <c r="BB97" s="749">
        <f t="shared" si="46"/>
        <v>0</v>
      </c>
      <c r="BC97" s="749">
        <f t="shared" si="47"/>
        <v>0</v>
      </c>
      <c r="BD97" s="749">
        <f t="shared" si="48"/>
        <v>0</v>
      </c>
      <c r="BE97" s="749">
        <f t="shared" si="49"/>
        <v>0</v>
      </c>
      <c r="BF97" s="159">
        <f t="shared" si="50"/>
        <v>0</v>
      </c>
    </row>
    <row r="98" spans="1:58">
      <c r="J98" s="255">
        <f>J97*100/AC97</f>
        <v>0</v>
      </c>
      <c r="K98" s="256">
        <f>K97*100/AC97</f>
        <v>0</v>
      </c>
      <c r="L98" s="87">
        <f>L97*100/AC97</f>
        <v>0</v>
      </c>
      <c r="M98" s="87">
        <f>M97*100/AC97</f>
        <v>28.571428571428573</v>
      </c>
      <c r="N98" s="87">
        <f>N97*100/AC97</f>
        <v>0</v>
      </c>
      <c r="O98" s="87">
        <f>O97*100/AC97</f>
        <v>0</v>
      </c>
      <c r="P98" s="87">
        <f>P97*100/AC97</f>
        <v>0</v>
      </c>
      <c r="Q98" s="87">
        <f>Q97*100/AC97</f>
        <v>0</v>
      </c>
      <c r="R98" s="87">
        <f>R97*100/AC97</f>
        <v>0</v>
      </c>
      <c r="S98" s="87">
        <f>S97*100/AC97</f>
        <v>0</v>
      </c>
      <c r="T98" s="256">
        <f>T97*100/AC97</f>
        <v>0</v>
      </c>
      <c r="U98" s="87">
        <f>U97*100/AC97</f>
        <v>0</v>
      </c>
      <c r="V98" s="87">
        <f>V97*100/AC97</f>
        <v>0</v>
      </c>
      <c r="W98" s="87">
        <f>W97*100/AC97</f>
        <v>14.285714285714286</v>
      </c>
      <c r="X98" s="87">
        <f>X97*100/AC97</f>
        <v>28.571428571428573</v>
      </c>
      <c r="Y98" s="87">
        <f>Y97*100/AC97</f>
        <v>0</v>
      </c>
      <c r="Z98" s="87">
        <f>Z97*100/AC97</f>
        <v>0</v>
      </c>
      <c r="AA98" s="87">
        <f>AA97*100/AC97</f>
        <v>28.571428571428573</v>
      </c>
      <c r="AB98" s="87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1"/>
        <v>0</v>
      </c>
      <c r="AN98" s="749">
        <f t="shared" si="32"/>
        <v>0</v>
      </c>
      <c r="AO98" s="749">
        <f t="shared" si="33"/>
        <v>0</v>
      </c>
      <c r="AP98" s="749">
        <f t="shared" si="34"/>
        <v>0</v>
      </c>
      <c r="AQ98" s="749">
        <f t="shared" si="35"/>
        <v>0</v>
      </c>
      <c r="AR98" s="749">
        <f t="shared" si="36"/>
        <v>0</v>
      </c>
      <c r="AS98" s="749">
        <f t="shared" si="37"/>
        <v>0</v>
      </c>
      <c r="AT98" s="749">
        <f t="shared" si="38"/>
        <v>0</v>
      </c>
      <c r="AU98" s="749">
        <f t="shared" si="39"/>
        <v>0</v>
      </c>
      <c r="AV98" s="749">
        <f t="shared" si="40"/>
        <v>0</v>
      </c>
      <c r="AW98" s="749">
        <f t="shared" si="41"/>
        <v>0</v>
      </c>
      <c r="AX98" s="749">
        <f t="shared" si="42"/>
        <v>0</v>
      </c>
      <c r="AY98" s="749">
        <f t="shared" si="43"/>
        <v>0</v>
      </c>
      <c r="AZ98" s="749">
        <f t="shared" si="44"/>
        <v>0</v>
      </c>
      <c r="BA98" s="749">
        <f t="shared" si="45"/>
        <v>0</v>
      </c>
      <c r="BB98" s="749">
        <f t="shared" si="46"/>
        <v>0</v>
      </c>
      <c r="BC98" s="749">
        <f t="shared" si="47"/>
        <v>0</v>
      </c>
      <c r="BD98" s="749">
        <f t="shared" si="48"/>
        <v>0</v>
      </c>
      <c r="BE98" s="749">
        <f t="shared" si="49"/>
        <v>0</v>
      </c>
      <c r="BF98" s="159">
        <f t="shared" si="50"/>
        <v>0</v>
      </c>
    </row>
    <row r="99" spans="1:58" ht="12.75" thickBot="1">
      <c r="J99" s="235">
        <f>J98</f>
        <v>0</v>
      </c>
      <c r="K99" s="236">
        <f>J99+K98</f>
        <v>0</v>
      </c>
      <c r="L99" s="236">
        <f>K99+L98</f>
        <v>0</v>
      </c>
      <c r="M99" s="236">
        <f>K99+M98</f>
        <v>28.571428571428573</v>
      </c>
      <c r="N99" s="236">
        <f t="shared" ref="N99:AB99" si="55">M99+N98</f>
        <v>28.571428571428573</v>
      </c>
      <c r="O99" s="236">
        <f t="shared" si="55"/>
        <v>28.571428571428573</v>
      </c>
      <c r="P99" s="236">
        <f t="shared" si="55"/>
        <v>28.571428571428573</v>
      </c>
      <c r="Q99" s="236">
        <f t="shared" si="55"/>
        <v>28.571428571428573</v>
      </c>
      <c r="R99" s="236">
        <f t="shared" si="55"/>
        <v>28.571428571428573</v>
      </c>
      <c r="S99" s="236">
        <f t="shared" si="55"/>
        <v>28.571428571428573</v>
      </c>
      <c r="T99" s="236">
        <f t="shared" si="55"/>
        <v>28.571428571428573</v>
      </c>
      <c r="U99" s="236">
        <f t="shared" si="55"/>
        <v>28.571428571428573</v>
      </c>
      <c r="V99" s="236">
        <f t="shared" si="55"/>
        <v>28.571428571428573</v>
      </c>
      <c r="W99" s="236">
        <f t="shared" si="55"/>
        <v>42.857142857142861</v>
      </c>
      <c r="X99" s="236">
        <f t="shared" si="55"/>
        <v>71.428571428571431</v>
      </c>
      <c r="Y99" s="236">
        <f t="shared" si="55"/>
        <v>71.428571428571431</v>
      </c>
      <c r="Z99" s="236">
        <f t="shared" si="55"/>
        <v>71.428571428571431</v>
      </c>
      <c r="AA99" s="236">
        <f t="shared" si="55"/>
        <v>100</v>
      </c>
      <c r="AB99" s="236">
        <f t="shared" si="55"/>
        <v>100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1"/>
        <v>0</v>
      </c>
      <c r="AN99" s="749">
        <f t="shared" si="32"/>
        <v>0</v>
      </c>
      <c r="AO99" s="749">
        <f t="shared" si="33"/>
        <v>0</v>
      </c>
      <c r="AP99" s="749">
        <f t="shared" si="34"/>
        <v>0</v>
      </c>
      <c r="AQ99" s="749">
        <f t="shared" si="35"/>
        <v>0</v>
      </c>
      <c r="AR99" s="749">
        <f t="shared" si="36"/>
        <v>0</v>
      </c>
      <c r="AS99" s="749">
        <f t="shared" si="37"/>
        <v>0</v>
      </c>
      <c r="AT99" s="749">
        <f t="shared" si="38"/>
        <v>0</v>
      </c>
      <c r="AU99" s="749">
        <f t="shared" si="39"/>
        <v>0</v>
      </c>
      <c r="AV99" s="749">
        <f t="shared" si="40"/>
        <v>0</v>
      </c>
      <c r="AW99" s="749">
        <f t="shared" si="41"/>
        <v>0</v>
      </c>
      <c r="AX99" s="749">
        <f t="shared" si="42"/>
        <v>0</v>
      </c>
      <c r="AY99" s="749">
        <f t="shared" si="43"/>
        <v>0</v>
      </c>
      <c r="AZ99" s="749">
        <f t="shared" si="44"/>
        <v>0</v>
      </c>
      <c r="BA99" s="749">
        <f t="shared" si="45"/>
        <v>0</v>
      </c>
      <c r="BB99" s="749">
        <f t="shared" si="46"/>
        <v>0</v>
      </c>
      <c r="BC99" s="749">
        <f t="shared" si="47"/>
        <v>0</v>
      </c>
      <c r="BD99" s="749">
        <f t="shared" si="48"/>
        <v>0</v>
      </c>
      <c r="BE99" s="749">
        <f t="shared" si="49"/>
        <v>0</v>
      </c>
      <c r="BF99" s="159">
        <f t="shared" si="50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1"/>
        <v>0</v>
      </c>
      <c r="AN100" s="749">
        <f t="shared" si="32"/>
        <v>0</v>
      </c>
      <c r="AO100" s="749">
        <f t="shared" si="33"/>
        <v>0</v>
      </c>
      <c r="AP100" s="749">
        <f t="shared" si="34"/>
        <v>0</v>
      </c>
      <c r="AQ100" s="749">
        <f t="shared" si="35"/>
        <v>0</v>
      </c>
      <c r="AR100" s="749">
        <f t="shared" si="36"/>
        <v>0</v>
      </c>
      <c r="AS100" s="749">
        <f t="shared" si="37"/>
        <v>0</v>
      </c>
      <c r="AT100" s="749">
        <f t="shared" si="38"/>
        <v>0</v>
      </c>
      <c r="AU100" s="749">
        <f t="shared" si="39"/>
        <v>0</v>
      </c>
      <c r="AV100" s="749">
        <f t="shared" si="40"/>
        <v>0</v>
      </c>
      <c r="AW100" s="749">
        <f t="shared" si="41"/>
        <v>0</v>
      </c>
      <c r="AX100" s="749">
        <f t="shared" si="42"/>
        <v>0</v>
      </c>
      <c r="AY100" s="749">
        <f t="shared" si="43"/>
        <v>0</v>
      </c>
      <c r="AZ100" s="749">
        <f t="shared" si="44"/>
        <v>0</v>
      </c>
      <c r="BA100" s="749">
        <f t="shared" si="45"/>
        <v>0</v>
      </c>
      <c r="BB100" s="749">
        <f t="shared" si="46"/>
        <v>0</v>
      </c>
      <c r="BC100" s="749">
        <f t="shared" si="47"/>
        <v>0</v>
      </c>
      <c r="BD100" s="749">
        <f t="shared" si="48"/>
        <v>0</v>
      </c>
      <c r="BE100" s="749">
        <f t="shared" si="49"/>
        <v>0</v>
      </c>
      <c r="BF100" s="159">
        <f t="shared" si="50"/>
        <v>0</v>
      </c>
    </row>
    <row r="101" spans="1:58">
      <c r="A101" s="787" t="s">
        <v>148</v>
      </c>
      <c r="B101" s="268">
        <f>IFERROR(VLOOKUP(A101,$AG$8:$AJ$182,4,0),"")</f>
        <v>11.764705882352942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1"/>
        <v>0</v>
      </c>
      <c r="AN101" s="749">
        <f t="shared" si="32"/>
        <v>0</v>
      </c>
      <c r="AO101" s="749">
        <f t="shared" si="33"/>
        <v>0</v>
      </c>
      <c r="AP101" s="749">
        <f t="shared" si="34"/>
        <v>0</v>
      </c>
      <c r="AQ101" s="749">
        <f t="shared" si="35"/>
        <v>0</v>
      </c>
      <c r="AR101" s="749">
        <f t="shared" si="36"/>
        <v>0</v>
      </c>
      <c r="AS101" s="749">
        <f t="shared" si="37"/>
        <v>0</v>
      </c>
      <c r="AT101" s="749">
        <f t="shared" si="38"/>
        <v>0</v>
      </c>
      <c r="AU101" s="749">
        <f t="shared" si="39"/>
        <v>0</v>
      </c>
      <c r="AV101" s="749">
        <f t="shared" si="40"/>
        <v>0</v>
      </c>
      <c r="AW101" s="749">
        <f t="shared" si="41"/>
        <v>0</v>
      </c>
      <c r="AX101" s="749">
        <f t="shared" si="42"/>
        <v>0</v>
      </c>
      <c r="AY101" s="749">
        <f t="shared" si="43"/>
        <v>0</v>
      </c>
      <c r="AZ101" s="749">
        <f t="shared" si="44"/>
        <v>0</v>
      </c>
      <c r="BA101" s="749">
        <f t="shared" si="45"/>
        <v>0</v>
      </c>
      <c r="BB101" s="749">
        <f t="shared" si="46"/>
        <v>0</v>
      </c>
      <c r="BC101" s="749">
        <f t="shared" si="47"/>
        <v>0</v>
      </c>
      <c r="BD101" s="749">
        <f t="shared" si="48"/>
        <v>0</v>
      </c>
      <c r="BE101" s="749">
        <f t="shared" si="49"/>
        <v>0</v>
      </c>
      <c r="BF101" s="159">
        <f t="shared" si="50"/>
        <v>0</v>
      </c>
    </row>
    <row r="102" spans="1:58">
      <c r="A102" s="787" t="s">
        <v>140</v>
      </c>
      <c r="B102" s="268">
        <f>IFERROR(VLOOKUP(A102,$AG$8:$AJ$182,4,0),"")</f>
        <v>11.764705882352942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1"/>
        <v>0</v>
      </c>
      <c r="AN102" s="749">
        <f t="shared" si="32"/>
        <v>0</v>
      </c>
      <c r="AO102" s="749">
        <f t="shared" si="33"/>
        <v>0</v>
      </c>
      <c r="AP102" s="749">
        <f t="shared" si="34"/>
        <v>0</v>
      </c>
      <c r="AQ102" s="749">
        <f t="shared" si="35"/>
        <v>0</v>
      </c>
      <c r="AR102" s="749">
        <f t="shared" si="36"/>
        <v>0</v>
      </c>
      <c r="AS102" s="749">
        <f t="shared" si="37"/>
        <v>0</v>
      </c>
      <c r="AT102" s="749">
        <f t="shared" si="38"/>
        <v>0</v>
      </c>
      <c r="AU102" s="749">
        <f t="shared" si="39"/>
        <v>0</v>
      </c>
      <c r="AV102" s="749">
        <f t="shared" si="40"/>
        <v>0</v>
      </c>
      <c r="AW102" s="749">
        <f t="shared" si="41"/>
        <v>0</v>
      </c>
      <c r="AX102" s="749">
        <f t="shared" si="42"/>
        <v>0</v>
      </c>
      <c r="AY102" s="749">
        <f t="shared" si="43"/>
        <v>0</v>
      </c>
      <c r="AZ102" s="749">
        <f t="shared" si="44"/>
        <v>0</v>
      </c>
      <c r="BA102" s="749">
        <f t="shared" si="45"/>
        <v>0</v>
      </c>
      <c r="BB102" s="749">
        <f t="shared" si="46"/>
        <v>0</v>
      </c>
      <c r="BC102" s="749">
        <f t="shared" si="47"/>
        <v>0</v>
      </c>
      <c r="BD102" s="749">
        <f t="shared" si="48"/>
        <v>0</v>
      </c>
      <c r="BE102" s="749">
        <f t="shared" si="49"/>
        <v>0</v>
      </c>
      <c r="BF102" s="159">
        <f t="shared" si="50"/>
        <v>0</v>
      </c>
    </row>
    <row r="103" spans="1:58">
      <c r="A103" s="407" t="s">
        <v>586</v>
      </c>
      <c r="B103" s="268">
        <f>IFERROR(VLOOKUP(A103,$AG$8:$AJ$182,4,0),"")</f>
        <v>11.764705882352942</v>
      </c>
      <c r="S103" s="903" t="s">
        <v>1114</v>
      </c>
      <c r="T103" s="159">
        <f>SUM(AH8:AH65)-SUM(AI8:AI65)</f>
        <v>443</v>
      </c>
      <c r="U103" s="159">
        <f>SUM(AH66:AH76)-SUM(AI66:AI76)</f>
        <v>4</v>
      </c>
      <c r="V103" s="159">
        <f>SUM(AH77:AH176)-SUM(AI77:AI176)</f>
        <v>140</v>
      </c>
      <c r="W103" s="159">
        <f>SUM(AH177:AH187)-SUM(AI177:AI187)</f>
        <v>0</v>
      </c>
      <c r="X103" s="796">
        <f>SUM(T103:W103)</f>
        <v>587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1"/>
        <v>0</v>
      </c>
      <c r="AN103" s="749">
        <f t="shared" si="32"/>
        <v>0</v>
      </c>
      <c r="AO103" s="749">
        <f t="shared" si="33"/>
        <v>0</v>
      </c>
      <c r="AP103" s="749">
        <f t="shared" si="34"/>
        <v>0</v>
      </c>
      <c r="AQ103" s="749">
        <f t="shared" si="35"/>
        <v>0</v>
      </c>
      <c r="AR103" s="749">
        <f t="shared" si="36"/>
        <v>0</v>
      </c>
      <c r="AS103" s="749">
        <f t="shared" si="37"/>
        <v>0</v>
      </c>
      <c r="AT103" s="749">
        <f t="shared" si="38"/>
        <v>0</v>
      </c>
      <c r="AU103" s="749">
        <f t="shared" si="39"/>
        <v>0</v>
      </c>
      <c r="AV103" s="749">
        <f t="shared" si="40"/>
        <v>0</v>
      </c>
      <c r="AW103" s="749">
        <f t="shared" si="41"/>
        <v>0</v>
      </c>
      <c r="AX103" s="749">
        <f t="shared" si="42"/>
        <v>0</v>
      </c>
      <c r="AY103" s="749">
        <f t="shared" si="43"/>
        <v>0</v>
      </c>
      <c r="AZ103" s="749">
        <f t="shared" si="44"/>
        <v>0</v>
      </c>
      <c r="BA103" s="749">
        <f t="shared" si="45"/>
        <v>0</v>
      </c>
      <c r="BB103" s="749">
        <f t="shared" si="46"/>
        <v>0</v>
      </c>
      <c r="BC103" s="749">
        <f t="shared" si="47"/>
        <v>0</v>
      </c>
      <c r="BD103" s="749">
        <f t="shared" si="48"/>
        <v>0</v>
      </c>
      <c r="BE103" s="749">
        <f t="shared" si="49"/>
        <v>0</v>
      </c>
      <c r="BF103" s="159">
        <f>SUM(AM103:BE103)</f>
        <v>0</v>
      </c>
    </row>
    <row r="104" spans="1:58">
      <c r="A104" s="788" t="s">
        <v>217</v>
      </c>
      <c r="B104" s="268">
        <f>IFERROR(VLOOKUP(A104,$AG$8:$AJ$182,4,0),"")</f>
        <v>1.9607843137254901</v>
      </c>
      <c r="S104" s="903" t="s">
        <v>1115</v>
      </c>
      <c r="T104" s="792">
        <f>IFERROR(T103*100/X103,"0")</f>
        <v>75.468483816013631</v>
      </c>
      <c r="U104" s="792">
        <f>IFERROR(U103*100/X103,"0")</f>
        <v>0.68143100511073251</v>
      </c>
      <c r="V104" s="792">
        <f>IFERROR(V103*100/X103,"0")</f>
        <v>23.850085178875638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1"/>
        <v>0</v>
      </c>
      <c r="AN104" s="749">
        <f t="shared" si="32"/>
        <v>0</v>
      </c>
      <c r="AO104" s="749">
        <f t="shared" si="33"/>
        <v>0</v>
      </c>
      <c r="AP104" s="749">
        <f t="shared" si="34"/>
        <v>0</v>
      </c>
      <c r="AQ104" s="749">
        <f t="shared" si="35"/>
        <v>0</v>
      </c>
      <c r="AR104" s="749">
        <f t="shared" si="36"/>
        <v>0</v>
      </c>
      <c r="AS104" s="749">
        <f t="shared" si="37"/>
        <v>0</v>
      </c>
      <c r="AT104" s="749">
        <f t="shared" si="38"/>
        <v>0</v>
      </c>
      <c r="AU104" s="749">
        <f t="shared" si="39"/>
        <v>0</v>
      </c>
      <c r="AV104" s="749">
        <f t="shared" si="40"/>
        <v>0</v>
      </c>
      <c r="AW104" s="749">
        <f t="shared" si="41"/>
        <v>0</v>
      </c>
      <c r="AX104" s="749">
        <f t="shared" si="42"/>
        <v>0</v>
      </c>
      <c r="AY104" s="749">
        <f t="shared" si="43"/>
        <v>0</v>
      </c>
      <c r="AZ104" s="749">
        <f t="shared" si="44"/>
        <v>0</v>
      </c>
      <c r="BA104" s="749">
        <f t="shared" si="45"/>
        <v>0</v>
      </c>
      <c r="BB104" s="749">
        <f t="shared" si="46"/>
        <v>0</v>
      </c>
      <c r="BC104" s="749">
        <f t="shared" si="47"/>
        <v>0</v>
      </c>
      <c r="BD104" s="749">
        <f t="shared" si="48"/>
        <v>0</v>
      </c>
      <c r="BE104" s="749">
        <f t="shared" si="49"/>
        <v>0</v>
      </c>
      <c r="BF104" s="159">
        <f>SUM(AM104:BE104)</f>
        <v>0</v>
      </c>
    </row>
    <row r="105" spans="1:58">
      <c r="A105" s="788" t="s">
        <v>198</v>
      </c>
      <c r="B105" s="268" t="str">
        <f>IFERROR(VLOOKUP(A105,$AG$8:$AJ$182,4,0),"")</f>
        <v>0</v>
      </c>
      <c r="S105" s="1139" t="s">
        <v>1113</v>
      </c>
      <c r="T105" s="928">
        <f>IFERROR(T104/X104,"0")</f>
        <v>0.75468483816013632</v>
      </c>
      <c r="U105" s="928">
        <f>IFERROR(U104/X104,"0")</f>
        <v>6.8143100511073255E-3</v>
      </c>
      <c r="V105" s="928">
        <f>IFERROR(V104/X104,"0")</f>
        <v>0.23850085178875638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1"/>
        <v>0</v>
      </c>
      <c r="AN105" s="749">
        <f t="shared" si="32"/>
        <v>0</v>
      </c>
      <c r="AO105" s="749">
        <f t="shared" si="33"/>
        <v>0</v>
      </c>
      <c r="AP105" s="749">
        <f t="shared" si="34"/>
        <v>0</v>
      </c>
      <c r="AQ105" s="749">
        <f t="shared" si="35"/>
        <v>0</v>
      </c>
      <c r="AR105" s="749">
        <f t="shared" si="36"/>
        <v>0</v>
      </c>
      <c r="AS105" s="749">
        <f t="shared" si="37"/>
        <v>0</v>
      </c>
      <c r="AT105" s="749">
        <f t="shared" si="38"/>
        <v>0</v>
      </c>
      <c r="AU105" s="749">
        <f t="shared" si="39"/>
        <v>0</v>
      </c>
      <c r="AV105" s="749">
        <f t="shared" si="40"/>
        <v>0</v>
      </c>
      <c r="AW105" s="749">
        <f t="shared" si="41"/>
        <v>0</v>
      </c>
      <c r="AX105" s="749">
        <f t="shared" si="42"/>
        <v>0</v>
      </c>
      <c r="AY105" s="749">
        <f t="shared" si="43"/>
        <v>0</v>
      </c>
      <c r="AZ105" s="749">
        <f t="shared" si="44"/>
        <v>0</v>
      </c>
      <c r="BA105" s="749">
        <f t="shared" si="45"/>
        <v>0</v>
      </c>
      <c r="BB105" s="749">
        <f t="shared" si="46"/>
        <v>0</v>
      </c>
      <c r="BC105" s="749">
        <f t="shared" si="47"/>
        <v>0</v>
      </c>
      <c r="BD105" s="749">
        <f t="shared" si="48"/>
        <v>0</v>
      </c>
      <c r="BE105" s="749">
        <f t="shared" si="49"/>
        <v>0</v>
      </c>
      <c r="BF105" s="159">
        <f t="shared" si="50"/>
        <v>0</v>
      </c>
    </row>
    <row r="106" spans="1:58" ht="12.75" thickBot="1">
      <c r="A106" s="788" t="s">
        <v>199</v>
      </c>
      <c r="B106" s="268" t="str">
        <f t="shared" ref="B106:B171" si="56">IFERROR(VLOOKUP(A106,$AG$8:$AJ$182,4,0),"")</f>
        <v>0</v>
      </c>
      <c r="S106" s="1140"/>
      <c r="T106" s="929">
        <f>IFERROR(T102*T105,"0")</f>
        <v>1.8867120954003407</v>
      </c>
      <c r="U106" s="929">
        <f>IFERROR(U102*U105,"0")</f>
        <v>1.9080068143100509E-2</v>
      </c>
      <c r="V106" s="929">
        <f>IFERROR(V102*V105,"0")</f>
        <v>0.50085178875638847</v>
      </c>
      <c r="W106" s="929">
        <f>IFERROR(W102*W105,"0")</f>
        <v>0</v>
      </c>
      <c r="X106" s="812">
        <f>SUM(T106:W106)</f>
        <v>2.4066439522998295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1"/>
        <v>0</v>
      </c>
      <c r="AN106" s="749">
        <f t="shared" si="32"/>
        <v>0</v>
      </c>
      <c r="AO106" s="749">
        <f t="shared" si="33"/>
        <v>0</v>
      </c>
      <c r="AP106" s="749">
        <f t="shared" si="34"/>
        <v>0</v>
      </c>
      <c r="AQ106" s="749">
        <f t="shared" si="35"/>
        <v>0</v>
      </c>
      <c r="AR106" s="749">
        <f t="shared" si="36"/>
        <v>0</v>
      </c>
      <c r="AS106" s="749">
        <f t="shared" si="37"/>
        <v>0</v>
      </c>
      <c r="AT106" s="749">
        <f t="shared" si="38"/>
        <v>0</v>
      </c>
      <c r="AU106" s="749">
        <f t="shared" si="39"/>
        <v>0</v>
      </c>
      <c r="AV106" s="749">
        <f t="shared" si="40"/>
        <v>0</v>
      </c>
      <c r="AW106" s="749">
        <f t="shared" si="41"/>
        <v>0</v>
      </c>
      <c r="AX106" s="749">
        <f t="shared" si="42"/>
        <v>0</v>
      </c>
      <c r="AY106" s="749">
        <f t="shared" si="43"/>
        <v>0</v>
      </c>
      <c r="AZ106" s="749">
        <f t="shared" si="44"/>
        <v>0</v>
      </c>
      <c r="BA106" s="749">
        <f t="shared" si="45"/>
        <v>0</v>
      </c>
      <c r="BB106" s="749">
        <f t="shared" si="46"/>
        <v>0</v>
      </c>
      <c r="BC106" s="749">
        <f t="shared" si="47"/>
        <v>0</v>
      </c>
      <c r="BD106" s="749">
        <f t="shared" si="48"/>
        <v>0</v>
      </c>
      <c r="BE106" s="749">
        <f t="shared" si="49"/>
        <v>0</v>
      </c>
      <c r="BF106" s="159">
        <f t="shared" si="50"/>
        <v>0</v>
      </c>
    </row>
    <row r="107" spans="1:58">
      <c r="A107" s="788" t="s">
        <v>200</v>
      </c>
      <c r="B107" s="268" t="str">
        <f t="shared" si="56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1"/>
        <v>0</v>
      </c>
      <c r="AN107" s="749">
        <f t="shared" si="32"/>
        <v>0</v>
      </c>
      <c r="AO107" s="749">
        <f t="shared" si="33"/>
        <v>0</v>
      </c>
      <c r="AP107" s="749">
        <f t="shared" si="34"/>
        <v>0</v>
      </c>
      <c r="AQ107" s="749">
        <f t="shared" si="35"/>
        <v>0</v>
      </c>
      <c r="AR107" s="749">
        <f t="shared" si="36"/>
        <v>0</v>
      </c>
      <c r="AS107" s="749">
        <f t="shared" si="37"/>
        <v>0</v>
      </c>
      <c r="AT107" s="749">
        <f t="shared" si="38"/>
        <v>0</v>
      </c>
      <c r="AU107" s="749">
        <f t="shared" si="39"/>
        <v>0</v>
      </c>
      <c r="AV107" s="749">
        <f t="shared" si="40"/>
        <v>0</v>
      </c>
      <c r="AW107" s="749">
        <f t="shared" si="41"/>
        <v>0</v>
      </c>
      <c r="AX107" s="749">
        <f t="shared" si="42"/>
        <v>0</v>
      </c>
      <c r="AY107" s="749">
        <f t="shared" si="43"/>
        <v>0</v>
      </c>
      <c r="AZ107" s="749">
        <f t="shared" si="44"/>
        <v>0</v>
      </c>
      <c r="BA107" s="749">
        <f t="shared" si="45"/>
        <v>0</v>
      </c>
      <c r="BB107" s="749">
        <f t="shared" si="46"/>
        <v>0</v>
      </c>
      <c r="BC107" s="749">
        <f t="shared" si="47"/>
        <v>0</v>
      </c>
      <c r="BD107" s="749">
        <f t="shared" si="48"/>
        <v>0</v>
      </c>
      <c r="BE107" s="749">
        <f t="shared" si="49"/>
        <v>0</v>
      </c>
      <c r="BF107" s="159">
        <f t="shared" si="50"/>
        <v>0</v>
      </c>
    </row>
    <row r="108" spans="1:58">
      <c r="A108" s="788" t="s">
        <v>201</v>
      </c>
      <c r="B108" s="268" t="str">
        <f t="shared" si="56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1"/>
        <v>0</v>
      </c>
      <c r="AN108" s="749">
        <f t="shared" si="32"/>
        <v>0</v>
      </c>
      <c r="AO108" s="749">
        <f t="shared" si="33"/>
        <v>0</v>
      </c>
      <c r="AP108" s="749">
        <f t="shared" si="34"/>
        <v>0</v>
      </c>
      <c r="AQ108" s="749">
        <f t="shared" si="35"/>
        <v>0</v>
      </c>
      <c r="AR108" s="749">
        <f t="shared" si="36"/>
        <v>0</v>
      </c>
      <c r="AS108" s="749">
        <f t="shared" si="37"/>
        <v>0</v>
      </c>
      <c r="AT108" s="749">
        <f t="shared" si="38"/>
        <v>0</v>
      </c>
      <c r="AU108" s="749">
        <f t="shared" si="39"/>
        <v>0</v>
      </c>
      <c r="AV108" s="749">
        <f t="shared" si="40"/>
        <v>0</v>
      </c>
      <c r="AW108" s="749">
        <f t="shared" si="41"/>
        <v>0</v>
      </c>
      <c r="AX108" s="749">
        <f t="shared" si="42"/>
        <v>0</v>
      </c>
      <c r="AY108" s="749">
        <f t="shared" si="43"/>
        <v>0</v>
      </c>
      <c r="AZ108" s="749">
        <f t="shared" si="44"/>
        <v>0</v>
      </c>
      <c r="BA108" s="749">
        <f t="shared" si="45"/>
        <v>0</v>
      </c>
      <c r="BB108" s="749">
        <f t="shared" si="46"/>
        <v>0</v>
      </c>
      <c r="BC108" s="749">
        <f t="shared" si="47"/>
        <v>0</v>
      </c>
      <c r="BD108" s="749">
        <f t="shared" si="48"/>
        <v>0</v>
      </c>
      <c r="BE108" s="749">
        <f t="shared" si="49"/>
        <v>0</v>
      </c>
      <c r="BF108" s="159">
        <f t="shared" ref="BF108:BF150" si="57">SUM(AM108:BE108)</f>
        <v>0</v>
      </c>
    </row>
    <row r="109" spans="1:58">
      <c r="A109" s="788" t="s">
        <v>202</v>
      </c>
      <c r="B109" s="268" t="str">
        <f t="shared" si="56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203</v>
      </c>
      <c r="B110" s="268" t="str">
        <f t="shared" si="56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1"/>
        <v>0</v>
      </c>
      <c r="AN110" s="749">
        <f t="shared" si="32"/>
        <v>0</v>
      </c>
      <c r="AO110" s="749">
        <f t="shared" si="33"/>
        <v>0</v>
      </c>
      <c r="AP110" s="749">
        <f t="shared" si="34"/>
        <v>0</v>
      </c>
      <c r="AQ110" s="749">
        <f t="shared" si="35"/>
        <v>0</v>
      </c>
      <c r="AR110" s="749">
        <f t="shared" si="36"/>
        <v>0</v>
      </c>
      <c r="AS110" s="749">
        <f t="shared" si="37"/>
        <v>0</v>
      </c>
      <c r="AT110" s="749">
        <f t="shared" si="38"/>
        <v>0</v>
      </c>
      <c r="AU110" s="749">
        <f t="shared" si="39"/>
        <v>0</v>
      </c>
      <c r="AV110" s="749">
        <f t="shared" si="40"/>
        <v>0</v>
      </c>
      <c r="AW110" s="749">
        <f t="shared" si="41"/>
        <v>0</v>
      </c>
      <c r="AX110" s="749">
        <f t="shared" si="42"/>
        <v>0</v>
      </c>
      <c r="AY110" s="749">
        <f t="shared" si="43"/>
        <v>0</v>
      </c>
      <c r="AZ110" s="749">
        <f t="shared" si="44"/>
        <v>0</v>
      </c>
      <c r="BA110" s="749">
        <f t="shared" si="45"/>
        <v>0</v>
      </c>
      <c r="BB110" s="749">
        <f t="shared" si="46"/>
        <v>0</v>
      </c>
      <c r="BC110" s="749">
        <f t="shared" si="47"/>
        <v>0</v>
      </c>
      <c r="BD110" s="749">
        <f t="shared" si="48"/>
        <v>0</v>
      </c>
      <c r="BE110" s="749">
        <f t="shared" si="49"/>
        <v>0</v>
      </c>
      <c r="BF110" s="159">
        <f t="shared" si="57"/>
        <v>0</v>
      </c>
    </row>
    <row r="111" spans="1:58">
      <c r="A111" s="788" t="s">
        <v>204</v>
      </c>
      <c r="B111" s="268" t="str">
        <f t="shared" si="56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1"/>
        <v>0</v>
      </c>
      <c r="AN111" s="749">
        <f t="shared" si="32"/>
        <v>0</v>
      </c>
      <c r="AO111" s="749">
        <f t="shared" si="33"/>
        <v>0</v>
      </c>
      <c r="AP111" s="749">
        <f t="shared" si="34"/>
        <v>0</v>
      </c>
      <c r="AQ111" s="749">
        <f t="shared" si="35"/>
        <v>0</v>
      </c>
      <c r="AR111" s="749">
        <f t="shared" si="36"/>
        <v>0</v>
      </c>
      <c r="AS111" s="749">
        <f t="shared" si="37"/>
        <v>0</v>
      </c>
      <c r="AT111" s="749">
        <f t="shared" si="38"/>
        <v>0</v>
      </c>
      <c r="AU111" s="749">
        <f t="shared" si="39"/>
        <v>0</v>
      </c>
      <c r="AV111" s="749">
        <f t="shared" si="40"/>
        <v>0</v>
      </c>
      <c r="AW111" s="749">
        <f t="shared" si="41"/>
        <v>0</v>
      </c>
      <c r="AX111" s="749">
        <f t="shared" si="42"/>
        <v>0</v>
      </c>
      <c r="AY111" s="749">
        <f t="shared" si="43"/>
        <v>0</v>
      </c>
      <c r="AZ111" s="749">
        <f t="shared" si="44"/>
        <v>0</v>
      </c>
      <c r="BA111" s="749">
        <f t="shared" si="45"/>
        <v>0</v>
      </c>
      <c r="BB111" s="749">
        <f t="shared" si="46"/>
        <v>0</v>
      </c>
      <c r="BC111" s="749">
        <f t="shared" si="47"/>
        <v>0</v>
      </c>
      <c r="BD111" s="749">
        <f t="shared" si="48"/>
        <v>0</v>
      </c>
      <c r="BE111" s="749">
        <f t="shared" si="49"/>
        <v>0</v>
      </c>
      <c r="BF111" s="159">
        <f t="shared" si="57"/>
        <v>0</v>
      </c>
    </row>
    <row r="112" spans="1:58">
      <c r="A112" s="788" t="s">
        <v>205</v>
      </c>
      <c r="B112" s="268" t="str">
        <f t="shared" si="56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1"/>
        <v>0</v>
      </c>
      <c r="AN112" s="749">
        <f t="shared" si="32"/>
        <v>0</v>
      </c>
      <c r="AO112" s="749">
        <f t="shared" si="33"/>
        <v>0</v>
      </c>
      <c r="AP112" s="749">
        <f t="shared" si="34"/>
        <v>0</v>
      </c>
      <c r="AQ112" s="749">
        <f t="shared" si="35"/>
        <v>0</v>
      </c>
      <c r="AR112" s="749">
        <f t="shared" si="36"/>
        <v>0</v>
      </c>
      <c r="AS112" s="749">
        <f t="shared" si="37"/>
        <v>0</v>
      </c>
      <c r="AT112" s="749">
        <f t="shared" si="38"/>
        <v>0</v>
      </c>
      <c r="AU112" s="749">
        <f t="shared" si="39"/>
        <v>0</v>
      </c>
      <c r="AV112" s="749">
        <f t="shared" si="40"/>
        <v>0</v>
      </c>
      <c r="AW112" s="749">
        <f t="shared" si="41"/>
        <v>0</v>
      </c>
      <c r="AX112" s="749">
        <f t="shared" si="42"/>
        <v>0</v>
      </c>
      <c r="AY112" s="749">
        <f t="shared" si="43"/>
        <v>0</v>
      </c>
      <c r="AZ112" s="749">
        <f t="shared" si="44"/>
        <v>0</v>
      </c>
      <c r="BA112" s="749">
        <f t="shared" si="45"/>
        <v>0</v>
      </c>
      <c r="BB112" s="749">
        <f t="shared" si="46"/>
        <v>0</v>
      </c>
      <c r="BC112" s="749">
        <f t="shared" si="47"/>
        <v>0</v>
      </c>
      <c r="BD112" s="749">
        <f t="shared" si="48"/>
        <v>0</v>
      </c>
      <c r="BE112" s="749">
        <f t="shared" si="49"/>
        <v>0</v>
      </c>
      <c r="BF112" s="159">
        <f t="shared" si="57"/>
        <v>0</v>
      </c>
    </row>
    <row r="113" spans="1:58">
      <c r="A113" s="788" t="s">
        <v>206</v>
      </c>
      <c r="B113" s="268" t="str">
        <f t="shared" si="56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1"/>
        <v>0</v>
      </c>
      <c r="AN113" s="749">
        <f t="shared" si="32"/>
        <v>0</v>
      </c>
      <c r="AO113" s="749">
        <f t="shared" si="33"/>
        <v>0</v>
      </c>
      <c r="AP113" s="749">
        <f t="shared" si="34"/>
        <v>0</v>
      </c>
      <c r="AQ113" s="749">
        <f t="shared" si="35"/>
        <v>0</v>
      </c>
      <c r="AR113" s="749">
        <f t="shared" si="36"/>
        <v>0</v>
      </c>
      <c r="AS113" s="749">
        <f t="shared" si="37"/>
        <v>0</v>
      </c>
      <c r="AT113" s="749">
        <f t="shared" si="38"/>
        <v>0</v>
      </c>
      <c r="AU113" s="749">
        <f t="shared" si="39"/>
        <v>0</v>
      </c>
      <c r="AV113" s="749">
        <f t="shared" si="40"/>
        <v>0</v>
      </c>
      <c r="AW113" s="749">
        <f t="shared" si="41"/>
        <v>0</v>
      </c>
      <c r="AX113" s="749">
        <f t="shared" si="42"/>
        <v>0</v>
      </c>
      <c r="AY113" s="749">
        <f t="shared" si="43"/>
        <v>0</v>
      </c>
      <c r="AZ113" s="749">
        <f t="shared" si="44"/>
        <v>0</v>
      </c>
      <c r="BA113" s="749">
        <f t="shared" si="45"/>
        <v>0</v>
      </c>
      <c r="BB113" s="749">
        <f t="shared" si="46"/>
        <v>0</v>
      </c>
      <c r="BC113" s="749">
        <f t="shared" si="47"/>
        <v>0</v>
      </c>
      <c r="BD113" s="749">
        <f t="shared" si="48"/>
        <v>0</v>
      </c>
      <c r="BE113" s="749">
        <f t="shared" si="49"/>
        <v>0</v>
      </c>
      <c r="BF113" s="159">
        <f t="shared" si="57"/>
        <v>0</v>
      </c>
    </row>
    <row r="114" spans="1:58">
      <c r="A114" s="788" t="s">
        <v>207</v>
      </c>
      <c r="B114" s="268" t="str">
        <f t="shared" si="56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1"/>
        <v>0</v>
      </c>
      <c r="AN114" s="749">
        <f t="shared" si="32"/>
        <v>0</v>
      </c>
      <c r="AO114" s="749">
        <f t="shared" si="33"/>
        <v>0</v>
      </c>
      <c r="AP114" s="749">
        <f t="shared" si="34"/>
        <v>0</v>
      </c>
      <c r="AQ114" s="749">
        <f t="shared" si="35"/>
        <v>0</v>
      </c>
      <c r="AR114" s="749">
        <f t="shared" si="36"/>
        <v>0</v>
      </c>
      <c r="AS114" s="749">
        <f t="shared" si="37"/>
        <v>0</v>
      </c>
      <c r="AT114" s="749">
        <f t="shared" si="38"/>
        <v>0</v>
      </c>
      <c r="AU114" s="749">
        <f t="shared" si="39"/>
        <v>0</v>
      </c>
      <c r="AV114" s="749">
        <f t="shared" si="40"/>
        <v>0</v>
      </c>
      <c r="AW114" s="749">
        <f t="shared" si="41"/>
        <v>0</v>
      </c>
      <c r="AX114" s="749">
        <f t="shared" si="42"/>
        <v>0</v>
      </c>
      <c r="AY114" s="749">
        <f t="shared" si="43"/>
        <v>0</v>
      </c>
      <c r="AZ114" s="749">
        <f t="shared" si="44"/>
        <v>0</v>
      </c>
      <c r="BA114" s="749">
        <f t="shared" si="45"/>
        <v>0</v>
      </c>
      <c r="BB114" s="749">
        <f t="shared" si="46"/>
        <v>0</v>
      </c>
      <c r="BC114" s="749">
        <f t="shared" si="47"/>
        <v>0</v>
      </c>
      <c r="BD114" s="749">
        <f t="shared" si="48"/>
        <v>0</v>
      </c>
      <c r="BE114" s="749">
        <f t="shared" si="49"/>
        <v>0</v>
      </c>
      <c r="BF114" s="159">
        <f t="shared" si="57"/>
        <v>0</v>
      </c>
    </row>
    <row r="115" spans="1:58">
      <c r="A115" s="788" t="s">
        <v>208</v>
      </c>
      <c r="B115" s="268" t="str">
        <f t="shared" si="56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1"/>
        <v>0</v>
      </c>
      <c r="AN115" s="749">
        <f t="shared" si="32"/>
        <v>0</v>
      </c>
      <c r="AO115" s="749">
        <f t="shared" si="33"/>
        <v>0</v>
      </c>
      <c r="AP115" s="749">
        <f t="shared" si="34"/>
        <v>0</v>
      </c>
      <c r="AQ115" s="749">
        <f t="shared" si="35"/>
        <v>0</v>
      </c>
      <c r="AR115" s="749">
        <f t="shared" si="36"/>
        <v>0</v>
      </c>
      <c r="AS115" s="749">
        <f t="shared" si="37"/>
        <v>0</v>
      </c>
      <c r="AT115" s="749">
        <f t="shared" si="38"/>
        <v>0</v>
      </c>
      <c r="AU115" s="749">
        <f t="shared" si="39"/>
        <v>0</v>
      </c>
      <c r="AV115" s="749">
        <f t="shared" si="40"/>
        <v>0</v>
      </c>
      <c r="AW115" s="749">
        <f t="shared" si="41"/>
        <v>0</v>
      </c>
      <c r="AX115" s="749">
        <f t="shared" si="42"/>
        <v>0</v>
      </c>
      <c r="AY115" s="749">
        <f t="shared" si="43"/>
        <v>0</v>
      </c>
      <c r="AZ115" s="749">
        <f t="shared" si="44"/>
        <v>0</v>
      </c>
      <c r="BA115" s="749">
        <f t="shared" si="45"/>
        <v>0</v>
      </c>
      <c r="BB115" s="749">
        <f t="shared" si="46"/>
        <v>0</v>
      </c>
      <c r="BC115" s="749">
        <f t="shared" si="47"/>
        <v>0</v>
      </c>
      <c r="BD115" s="749">
        <f t="shared" si="48"/>
        <v>0</v>
      </c>
      <c r="BE115" s="749">
        <f t="shared" si="49"/>
        <v>0</v>
      </c>
      <c r="BF115" s="159">
        <f t="shared" si="57"/>
        <v>0</v>
      </c>
    </row>
    <row r="116" spans="1:58">
      <c r="A116" s="788" t="s">
        <v>209</v>
      </c>
      <c r="B116" s="268" t="str">
        <f t="shared" si="56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1"/>
        <v>0</v>
      </c>
      <c r="AN116" s="749">
        <f t="shared" si="32"/>
        <v>0</v>
      </c>
      <c r="AO116" s="749">
        <f t="shared" si="33"/>
        <v>0</v>
      </c>
      <c r="AP116" s="749">
        <f t="shared" si="34"/>
        <v>0</v>
      </c>
      <c r="AQ116" s="749">
        <f t="shared" si="35"/>
        <v>0</v>
      </c>
      <c r="AR116" s="749">
        <f t="shared" si="36"/>
        <v>0</v>
      </c>
      <c r="AS116" s="749">
        <f t="shared" si="37"/>
        <v>0</v>
      </c>
      <c r="AT116" s="749">
        <f t="shared" si="38"/>
        <v>0</v>
      </c>
      <c r="AU116" s="749">
        <f t="shared" si="39"/>
        <v>0</v>
      </c>
      <c r="AV116" s="749">
        <f t="shared" si="40"/>
        <v>0</v>
      </c>
      <c r="AW116" s="749">
        <f t="shared" si="41"/>
        <v>0</v>
      </c>
      <c r="AX116" s="749">
        <f t="shared" si="42"/>
        <v>0</v>
      </c>
      <c r="AY116" s="749">
        <f t="shared" si="43"/>
        <v>0</v>
      </c>
      <c r="AZ116" s="749">
        <f t="shared" si="44"/>
        <v>0</v>
      </c>
      <c r="BA116" s="749">
        <f t="shared" si="45"/>
        <v>0</v>
      </c>
      <c r="BB116" s="749">
        <f t="shared" si="46"/>
        <v>0</v>
      </c>
      <c r="BC116" s="749">
        <f t="shared" si="47"/>
        <v>0</v>
      </c>
      <c r="BD116" s="749">
        <f t="shared" si="48"/>
        <v>0</v>
      </c>
      <c r="BE116" s="749">
        <f t="shared" si="49"/>
        <v>0</v>
      </c>
      <c r="BF116" s="159">
        <f t="shared" si="57"/>
        <v>0</v>
      </c>
    </row>
    <row r="117" spans="1:58">
      <c r="A117" s="788" t="s">
        <v>210</v>
      </c>
      <c r="B117" s="268">
        <f t="shared" si="56"/>
        <v>0</v>
      </c>
      <c r="AG117" s="407" t="s">
        <v>263</v>
      </c>
      <c r="AH117" s="749">
        <f t="shared" ref="AH117:AH180" si="58">SUMIF($D$7:$D$84,AG117,$H$7:$H$84)</f>
        <v>0</v>
      </c>
      <c r="AI117" s="749">
        <f t="shared" ref="AI117:AI180" si="59">SUMIF($D$7:$D$84,AG117,$G$7:$G$84)</f>
        <v>0</v>
      </c>
      <c r="AJ117" s="382" t="str">
        <f t="shared" ref="AJ117:AJ180" si="60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211</v>
      </c>
      <c r="B118" s="268" t="str">
        <f t="shared" si="56"/>
        <v>0</v>
      </c>
      <c r="AG118" s="407" t="s">
        <v>264</v>
      </c>
      <c r="AH118" s="749">
        <f t="shared" si="58"/>
        <v>0</v>
      </c>
      <c r="AI118" s="749">
        <f t="shared" si="59"/>
        <v>0</v>
      </c>
      <c r="AJ118" s="382" t="str">
        <f t="shared" si="60"/>
        <v>0</v>
      </c>
      <c r="AL118" s="229" t="s">
        <v>128</v>
      </c>
      <c r="AM118" s="749">
        <f t="shared" si="31"/>
        <v>0</v>
      </c>
      <c r="AN118" s="749">
        <f t="shared" si="32"/>
        <v>0</v>
      </c>
      <c r="AO118" s="749">
        <f t="shared" si="33"/>
        <v>0</v>
      </c>
      <c r="AP118" s="749">
        <f t="shared" si="34"/>
        <v>0</v>
      </c>
      <c r="AQ118" s="749">
        <f t="shared" si="35"/>
        <v>0</v>
      </c>
      <c r="AR118" s="749">
        <f t="shared" si="36"/>
        <v>0</v>
      </c>
      <c r="AS118" s="749">
        <f t="shared" si="37"/>
        <v>0</v>
      </c>
      <c r="AT118" s="749">
        <f t="shared" si="38"/>
        <v>0</v>
      </c>
      <c r="AU118" s="749">
        <f t="shared" si="39"/>
        <v>0</v>
      </c>
      <c r="AV118" s="749">
        <f t="shared" si="40"/>
        <v>0</v>
      </c>
      <c r="AW118" s="749">
        <f t="shared" si="41"/>
        <v>0</v>
      </c>
      <c r="AX118" s="749">
        <f t="shared" si="42"/>
        <v>0</v>
      </c>
      <c r="AY118" s="749">
        <f t="shared" si="43"/>
        <v>0</v>
      </c>
      <c r="AZ118" s="749">
        <f t="shared" si="44"/>
        <v>0</v>
      </c>
      <c r="BA118" s="749">
        <f t="shared" si="45"/>
        <v>0</v>
      </c>
      <c r="BB118" s="749">
        <f t="shared" si="46"/>
        <v>0</v>
      </c>
      <c r="BC118" s="749">
        <f t="shared" si="47"/>
        <v>0</v>
      </c>
      <c r="BD118" s="749">
        <f t="shared" si="48"/>
        <v>0</v>
      </c>
      <c r="BE118" s="749">
        <f t="shared" si="49"/>
        <v>0</v>
      </c>
      <c r="BF118" s="159">
        <f t="shared" si="57"/>
        <v>0</v>
      </c>
    </row>
    <row r="119" spans="1:58">
      <c r="A119" s="788" t="s">
        <v>212</v>
      </c>
      <c r="B119" s="268" t="str">
        <f t="shared" si="56"/>
        <v>0</v>
      </c>
      <c r="AG119" s="407" t="s">
        <v>265</v>
      </c>
      <c r="AH119" s="749">
        <f t="shared" si="58"/>
        <v>0</v>
      </c>
      <c r="AI119" s="749">
        <f t="shared" si="59"/>
        <v>0</v>
      </c>
      <c r="AJ119" s="382" t="str">
        <f t="shared" si="60"/>
        <v>0</v>
      </c>
      <c r="AL119" s="229" t="s">
        <v>290</v>
      </c>
      <c r="AM119" s="749">
        <f t="shared" si="31"/>
        <v>0</v>
      </c>
      <c r="AN119" s="749">
        <f t="shared" si="32"/>
        <v>0</v>
      </c>
      <c r="AO119" s="749">
        <f t="shared" si="33"/>
        <v>0</v>
      </c>
      <c r="AP119" s="749">
        <f t="shared" si="34"/>
        <v>0</v>
      </c>
      <c r="AQ119" s="749">
        <f t="shared" si="35"/>
        <v>0</v>
      </c>
      <c r="AR119" s="749">
        <f t="shared" si="36"/>
        <v>0</v>
      </c>
      <c r="AS119" s="749">
        <f t="shared" si="37"/>
        <v>0</v>
      </c>
      <c r="AT119" s="749">
        <f t="shared" si="38"/>
        <v>0</v>
      </c>
      <c r="AU119" s="749">
        <f t="shared" si="39"/>
        <v>0</v>
      </c>
      <c r="AV119" s="749">
        <f t="shared" si="40"/>
        <v>0</v>
      </c>
      <c r="AW119" s="749">
        <f t="shared" si="41"/>
        <v>0</v>
      </c>
      <c r="AX119" s="749">
        <f t="shared" si="42"/>
        <v>0</v>
      </c>
      <c r="AY119" s="749">
        <f t="shared" si="43"/>
        <v>0</v>
      </c>
      <c r="AZ119" s="749">
        <f t="shared" si="44"/>
        <v>0</v>
      </c>
      <c r="BA119" s="749">
        <f t="shared" si="45"/>
        <v>0</v>
      </c>
      <c r="BB119" s="749">
        <f t="shared" si="46"/>
        <v>0</v>
      </c>
      <c r="BC119" s="749">
        <f t="shared" si="47"/>
        <v>0</v>
      </c>
      <c r="BD119" s="749">
        <f t="shared" si="48"/>
        <v>0</v>
      </c>
      <c r="BE119" s="749">
        <f t="shared" si="49"/>
        <v>0</v>
      </c>
      <c r="BF119" s="159">
        <f t="shared" si="57"/>
        <v>0</v>
      </c>
    </row>
    <row r="120" spans="1:58">
      <c r="A120" s="789" t="s">
        <v>294</v>
      </c>
      <c r="B120" s="268" t="str">
        <f t="shared" si="56"/>
        <v>0</v>
      </c>
      <c r="AG120" s="407" t="s">
        <v>266</v>
      </c>
      <c r="AH120" s="749">
        <f t="shared" si="58"/>
        <v>0</v>
      </c>
      <c r="AI120" s="749">
        <f t="shared" si="59"/>
        <v>0</v>
      </c>
      <c r="AJ120" s="382" t="str">
        <f t="shared" si="60"/>
        <v>0</v>
      </c>
      <c r="AL120" s="229" t="s">
        <v>129</v>
      </c>
      <c r="AM120" s="749">
        <f t="shared" si="31"/>
        <v>0</v>
      </c>
      <c r="AN120" s="749">
        <f t="shared" si="32"/>
        <v>0</v>
      </c>
      <c r="AO120" s="749">
        <f t="shared" si="33"/>
        <v>0</v>
      </c>
      <c r="AP120" s="749">
        <f t="shared" si="34"/>
        <v>0</v>
      </c>
      <c r="AQ120" s="749">
        <f t="shared" si="35"/>
        <v>0</v>
      </c>
      <c r="AR120" s="749">
        <f t="shared" si="36"/>
        <v>0</v>
      </c>
      <c r="AS120" s="749">
        <f t="shared" si="37"/>
        <v>0</v>
      </c>
      <c r="AT120" s="749">
        <f t="shared" si="38"/>
        <v>0</v>
      </c>
      <c r="AU120" s="749">
        <f t="shared" si="39"/>
        <v>0</v>
      </c>
      <c r="AV120" s="749">
        <f t="shared" si="40"/>
        <v>0</v>
      </c>
      <c r="AW120" s="749">
        <f t="shared" si="41"/>
        <v>0</v>
      </c>
      <c r="AX120" s="749">
        <f t="shared" si="42"/>
        <v>0</v>
      </c>
      <c r="AY120" s="749">
        <f t="shared" si="43"/>
        <v>0</v>
      </c>
      <c r="AZ120" s="749">
        <f t="shared" si="44"/>
        <v>0</v>
      </c>
      <c r="BA120" s="749">
        <f t="shared" si="45"/>
        <v>0</v>
      </c>
      <c r="BB120" s="749">
        <f t="shared" si="46"/>
        <v>0</v>
      </c>
      <c r="BC120" s="749">
        <f t="shared" si="47"/>
        <v>0</v>
      </c>
      <c r="BD120" s="749">
        <f t="shared" si="48"/>
        <v>0</v>
      </c>
      <c r="BE120" s="749">
        <f t="shared" si="49"/>
        <v>0</v>
      </c>
      <c r="BF120" s="159">
        <f t="shared" si="57"/>
        <v>0</v>
      </c>
    </row>
    <row r="121" spans="1:58">
      <c r="A121" s="788" t="s">
        <v>213</v>
      </c>
      <c r="B121" s="268" t="str">
        <f t="shared" si="56"/>
        <v>0</v>
      </c>
      <c r="AG121" s="407" t="s">
        <v>267</v>
      </c>
      <c r="AH121" s="749">
        <f t="shared" si="58"/>
        <v>0</v>
      </c>
      <c r="AI121" s="749">
        <f t="shared" si="59"/>
        <v>0</v>
      </c>
      <c r="AJ121" s="382" t="str">
        <f t="shared" si="60"/>
        <v>0</v>
      </c>
      <c r="AL121" s="229" t="s">
        <v>291</v>
      </c>
      <c r="AM121" s="749">
        <f t="shared" si="31"/>
        <v>0</v>
      </c>
      <c r="AN121" s="749">
        <f t="shared" si="32"/>
        <v>0</v>
      </c>
      <c r="AO121" s="749">
        <f t="shared" si="33"/>
        <v>0</v>
      </c>
      <c r="AP121" s="749">
        <f t="shared" si="34"/>
        <v>0</v>
      </c>
      <c r="AQ121" s="749">
        <f t="shared" si="35"/>
        <v>0</v>
      </c>
      <c r="AR121" s="749">
        <f t="shared" si="36"/>
        <v>0</v>
      </c>
      <c r="AS121" s="749">
        <f t="shared" si="37"/>
        <v>0</v>
      </c>
      <c r="AT121" s="749">
        <f t="shared" si="38"/>
        <v>0</v>
      </c>
      <c r="AU121" s="749">
        <f t="shared" si="39"/>
        <v>0</v>
      </c>
      <c r="AV121" s="749">
        <f t="shared" si="40"/>
        <v>0</v>
      </c>
      <c r="AW121" s="749">
        <f t="shared" si="41"/>
        <v>0</v>
      </c>
      <c r="AX121" s="749">
        <f t="shared" si="42"/>
        <v>0</v>
      </c>
      <c r="AY121" s="749">
        <f t="shared" si="43"/>
        <v>0</v>
      </c>
      <c r="AZ121" s="749">
        <f t="shared" si="44"/>
        <v>0</v>
      </c>
      <c r="BA121" s="749">
        <f t="shared" si="45"/>
        <v>0</v>
      </c>
      <c r="BB121" s="749">
        <f t="shared" si="46"/>
        <v>0</v>
      </c>
      <c r="BC121" s="749">
        <f t="shared" si="47"/>
        <v>0</v>
      </c>
      <c r="BD121" s="749">
        <f t="shared" si="48"/>
        <v>0</v>
      </c>
      <c r="BE121" s="749">
        <f t="shared" si="49"/>
        <v>0</v>
      </c>
      <c r="BF121" s="159">
        <f t="shared" si="57"/>
        <v>0</v>
      </c>
    </row>
    <row r="122" spans="1:58">
      <c r="A122" s="788" t="s">
        <v>214</v>
      </c>
      <c r="B122" s="268">
        <f t="shared" si="56"/>
        <v>0</v>
      </c>
      <c r="AG122" s="407" t="s">
        <v>268</v>
      </c>
      <c r="AH122" s="749">
        <f t="shared" si="58"/>
        <v>0</v>
      </c>
      <c r="AI122" s="749">
        <f t="shared" si="59"/>
        <v>0</v>
      </c>
      <c r="AJ122" s="382" t="str">
        <f t="shared" si="60"/>
        <v>0</v>
      </c>
      <c r="AL122" s="229" t="s">
        <v>130</v>
      </c>
      <c r="AM122" s="749">
        <f t="shared" si="31"/>
        <v>0</v>
      </c>
      <c r="AN122" s="749">
        <f t="shared" si="32"/>
        <v>0</v>
      </c>
      <c r="AO122" s="749">
        <f t="shared" si="33"/>
        <v>0</v>
      </c>
      <c r="AP122" s="749">
        <f t="shared" si="34"/>
        <v>0</v>
      </c>
      <c r="AQ122" s="749">
        <f t="shared" si="35"/>
        <v>0</v>
      </c>
      <c r="AR122" s="749">
        <f t="shared" si="36"/>
        <v>0</v>
      </c>
      <c r="AS122" s="749">
        <f t="shared" si="37"/>
        <v>0</v>
      </c>
      <c r="AT122" s="749">
        <f t="shared" si="38"/>
        <v>0</v>
      </c>
      <c r="AU122" s="749">
        <f t="shared" si="39"/>
        <v>0</v>
      </c>
      <c r="AV122" s="749">
        <f t="shared" si="40"/>
        <v>0</v>
      </c>
      <c r="AW122" s="749">
        <f t="shared" si="41"/>
        <v>0</v>
      </c>
      <c r="AX122" s="749">
        <f t="shared" si="42"/>
        <v>0</v>
      </c>
      <c r="AY122" s="749">
        <f t="shared" si="43"/>
        <v>0</v>
      </c>
      <c r="AZ122" s="749">
        <f t="shared" si="44"/>
        <v>0</v>
      </c>
      <c r="BA122" s="749">
        <f t="shared" si="45"/>
        <v>0</v>
      </c>
      <c r="BB122" s="749">
        <f t="shared" si="46"/>
        <v>0</v>
      </c>
      <c r="BC122" s="749">
        <f t="shared" si="47"/>
        <v>0</v>
      </c>
      <c r="BD122" s="749">
        <f t="shared" si="48"/>
        <v>0</v>
      </c>
      <c r="BE122" s="749">
        <f t="shared" si="49"/>
        <v>0</v>
      </c>
      <c r="BF122" s="159">
        <f t="shared" si="57"/>
        <v>0</v>
      </c>
    </row>
    <row r="123" spans="1:58">
      <c r="A123" s="788" t="s">
        <v>215</v>
      </c>
      <c r="B123" s="268" t="str">
        <f t="shared" si="56"/>
        <v>0</v>
      </c>
      <c r="AG123" s="407" t="s">
        <v>269</v>
      </c>
      <c r="AH123" s="749">
        <f t="shared" si="58"/>
        <v>0</v>
      </c>
      <c r="AI123" s="749">
        <f t="shared" si="59"/>
        <v>0</v>
      </c>
      <c r="AJ123" s="382" t="str">
        <f t="shared" si="60"/>
        <v>0</v>
      </c>
      <c r="AL123" s="229" t="s">
        <v>131</v>
      </c>
      <c r="AM123" s="749">
        <f t="shared" si="31"/>
        <v>0</v>
      </c>
      <c r="AN123" s="749">
        <f t="shared" si="32"/>
        <v>0</v>
      </c>
      <c r="AO123" s="749">
        <f t="shared" si="33"/>
        <v>0</v>
      </c>
      <c r="AP123" s="749">
        <f t="shared" si="34"/>
        <v>0</v>
      </c>
      <c r="AQ123" s="749">
        <f t="shared" si="35"/>
        <v>0</v>
      </c>
      <c r="AR123" s="749">
        <f t="shared" si="36"/>
        <v>0</v>
      </c>
      <c r="AS123" s="749">
        <f t="shared" si="37"/>
        <v>0</v>
      </c>
      <c r="AT123" s="749">
        <f t="shared" si="38"/>
        <v>0</v>
      </c>
      <c r="AU123" s="749">
        <f t="shared" si="39"/>
        <v>0</v>
      </c>
      <c r="AV123" s="749">
        <f t="shared" si="40"/>
        <v>0</v>
      </c>
      <c r="AW123" s="749">
        <f t="shared" si="41"/>
        <v>0</v>
      </c>
      <c r="AX123" s="749">
        <f t="shared" si="42"/>
        <v>0</v>
      </c>
      <c r="AY123" s="749">
        <f t="shared" si="43"/>
        <v>0</v>
      </c>
      <c r="AZ123" s="749">
        <f t="shared" si="44"/>
        <v>0</v>
      </c>
      <c r="BA123" s="749">
        <f t="shared" si="45"/>
        <v>0</v>
      </c>
      <c r="BB123" s="749">
        <f t="shared" si="46"/>
        <v>0</v>
      </c>
      <c r="BC123" s="749">
        <f t="shared" si="47"/>
        <v>0</v>
      </c>
      <c r="BD123" s="749">
        <f t="shared" si="48"/>
        <v>0</v>
      </c>
      <c r="BE123" s="749">
        <f t="shared" si="49"/>
        <v>0</v>
      </c>
      <c r="BF123" s="159">
        <f t="shared" si="57"/>
        <v>0</v>
      </c>
    </row>
    <row r="124" spans="1:58">
      <c r="A124" s="788" t="s">
        <v>985</v>
      </c>
      <c r="B124" s="268" t="str">
        <f t="shared" si="56"/>
        <v>0</v>
      </c>
      <c r="AG124" s="407" t="s">
        <v>270</v>
      </c>
      <c r="AH124" s="749">
        <f t="shared" si="58"/>
        <v>0</v>
      </c>
      <c r="AI124" s="749">
        <f t="shared" si="59"/>
        <v>0</v>
      </c>
      <c r="AJ124" s="382" t="str">
        <f t="shared" si="60"/>
        <v>0</v>
      </c>
      <c r="AL124" s="229" t="s">
        <v>132</v>
      </c>
      <c r="AM124" s="749">
        <f t="shared" si="31"/>
        <v>0</v>
      </c>
      <c r="AN124" s="749">
        <f t="shared" si="32"/>
        <v>0</v>
      </c>
      <c r="AO124" s="749">
        <f t="shared" si="33"/>
        <v>0</v>
      </c>
      <c r="AP124" s="749">
        <f t="shared" si="34"/>
        <v>0</v>
      </c>
      <c r="AQ124" s="749">
        <f t="shared" si="35"/>
        <v>0</v>
      </c>
      <c r="AR124" s="749">
        <f t="shared" si="36"/>
        <v>0</v>
      </c>
      <c r="AS124" s="749">
        <f>SUMIF($D$7:$D$84,AL124,$P$7:$P$84)</f>
        <v>0</v>
      </c>
      <c r="AT124" s="749">
        <f t="shared" si="38"/>
        <v>0</v>
      </c>
      <c r="AU124" s="749">
        <f t="shared" si="39"/>
        <v>0</v>
      </c>
      <c r="AV124" s="749">
        <f t="shared" si="40"/>
        <v>0</v>
      </c>
      <c r="AW124" s="749">
        <f t="shared" si="41"/>
        <v>0</v>
      </c>
      <c r="AX124" s="749">
        <f t="shared" si="42"/>
        <v>0</v>
      </c>
      <c r="AY124" s="749">
        <f t="shared" si="43"/>
        <v>0</v>
      </c>
      <c r="AZ124" s="749">
        <f t="shared" si="44"/>
        <v>0</v>
      </c>
      <c r="BA124" s="749">
        <f t="shared" si="45"/>
        <v>0</v>
      </c>
      <c r="BB124" s="749">
        <f t="shared" si="46"/>
        <v>0</v>
      </c>
      <c r="BC124" s="749">
        <f t="shared" si="47"/>
        <v>0</v>
      </c>
      <c r="BD124" s="749">
        <f t="shared" si="48"/>
        <v>0</v>
      </c>
      <c r="BE124" s="749">
        <f t="shared" si="49"/>
        <v>0</v>
      </c>
      <c r="BF124" s="159">
        <f t="shared" si="57"/>
        <v>0</v>
      </c>
    </row>
    <row r="125" spans="1:58">
      <c r="A125" s="789" t="s">
        <v>272</v>
      </c>
      <c r="B125" s="268" t="str">
        <f t="shared" si="56"/>
        <v>0</v>
      </c>
      <c r="AG125" s="407" t="s">
        <v>271</v>
      </c>
      <c r="AH125" s="749">
        <f t="shared" si="58"/>
        <v>0</v>
      </c>
      <c r="AI125" s="749">
        <f t="shared" si="59"/>
        <v>0</v>
      </c>
      <c r="AJ125" s="382" t="str">
        <f t="shared" si="60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8" t="s">
        <v>216</v>
      </c>
      <c r="B126" s="268" t="str">
        <f t="shared" si="56"/>
        <v>0</v>
      </c>
      <c r="AG126" s="787" t="s">
        <v>310</v>
      </c>
      <c r="AH126" s="749">
        <f t="shared" si="58"/>
        <v>0</v>
      </c>
      <c r="AI126" s="749">
        <f t="shared" si="59"/>
        <v>0</v>
      </c>
      <c r="AJ126" s="382" t="str">
        <f t="shared" si="60"/>
        <v>0</v>
      </c>
      <c r="AL126" s="229" t="s">
        <v>133</v>
      </c>
      <c r="AM126" s="749">
        <f t="shared" si="31"/>
        <v>0</v>
      </c>
      <c r="AN126" s="749">
        <f t="shared" si="32"/>
        <v>0</v>
      </c>
      <c r="AO126" s="749">
        <f t="shared" si="33"/>
        <v>0</v>
      </c>
      <c r="AP126" s="749">
        <f t="shared" si="34"/>
        <v>0</v>
      </c>
      <c r="AQ126" s="749">
        <f t="shared" si="35"/>
        <v>0</v>
      </c>
      <c r="AR126" s="749">
        <f t="shared" si="36"/>
        <v>0</v>
      </c>
      <c r="AS126" s="749">
        <f t="shared" si="37"/>
        <v>0</v>
      </c>
      <c r="AT126" s="749">
        <f t="shared" si="38"/>
        <v>0</v>
      </c>
      <c r="AU126" s="749">
        <f t="shared" si="39"/>
        <v>0</v>
      </c>
      <c r="AV126" s="749">
        <f t="shared" si="40"/>
        <v>0</v>
      </c>
      <c r="AW126" s="749">
        <f t="shared" si="41"/>
        <v>0</v>
      </c>
      <c r="AX126" s="749">
        <f t="shared" si="42"/>
        <v>0</v>
      </c>
      <c r="AY126" s="749">
        <f t="shared" si="43"/>
        <v>0</v>
      </c>
      <c r="AZ126" s="749">
        <f t="shared" si="44"/>
        <v>0</v>
      </c>
      <c r="BA126" s="749">
        <f t="shared" si="45"/>
        <v>0</v>
      </c>
      <c r="BB126" s="749">
        <f t="shared" si="46"/>
        <v>0</v>
      </c>
      <c r="BC126" s="749">
        <f t="shared" si="47"/>
        <v>0</v>
      </c>
      <c r="BD126" s="749">
        <f t="shared" si="48"/>
        <v>0</v>
      </c>
      <c r="BE126" s="749">
        <f t="shared" si="49"/>
        <v>0</v>
      </c>
      <c r="BF126" s="159">
        <f t="shared" si="57"/>
        <v>0</v>
      </c>
    </row>
    <row r="127" spans="1:58">
      <c r="A127" s="789" t="s">
        <v>218</v>
      </c>
      <c r="B127" s="268">
        <f t="shared" si="56"/>
        <v>0</v>
      </c>
      <c r="AG127" s="787" t="s">
        <v>309</v>
      </c>
      <c r="AH127" s="749">
        <f t="shared" si="58"/>
        <v>0</v>
      </c>
      <c r="AI127" s="749">
        <f t="shared" si="59"/>
        <v>0</v>
      </c>
      <c r="AJ127" s="382" t="str">
        <f t="shared" si="60"/>
        <v>0</v>
      </c>
      <c r="AL127" s="229" t="s">
        <v>292</v>
      </c>
      <c r="AM127" s="749">
        <f t="shared" si="31"/>
        <v>0</v>
      </c>
      <c r="AN127" s="749">
        <f t="shared" si="32"/>
        <v>0</v>
      </c>
      <c r="AO127" s="749">
        <f t="shared" si="33"/>
        <v>0</v>
      </c>
      <c r="AP127" s="749">
        <f t="shared" si="34"/>
        <v>0</v>
      </c>
      <c r="AQ127" s="749">
        <f t="shared" si="35"/>
        <v>0</v>
      </c>
      <c r="AR127" s="749">
        <f t="shared" si="36"/>
        <v>0</v>
      </c>
      <c r="AS127" s="749">
        <f t="shared" si="37"/>
        <v>0</v>
      </c>
      <c r="AT127" s="749">
        <f t="shared" si="38"/>
        <v>0</v>
      </c>
      <c r="AU127" s="749">
        <f t="shared" si="39"/>
        <v>0</v>
      </c>
      <c r="AV127" s="749">
        <f t="shared" si="40"/>
        <v>0</v>
      </c>
      <c r="AW127" s="749">
        <f t="shared" si="41"/>
        <v>0</v>
      </c>
      <c r="AX127" s="749">
        <f t="shared" si="42"/>
        <v>0</v>
      </c>
      <c r="AY127" s="749">
        <f t="shared" si="43"/>
        <v>0</v>
      </c>
      <c r="AZ127" s="749">
        <f t="shared" si="44"/>
        <v>0</v>
      </c>
      <c r="BA127" s="749">
        <f t="shared" si="45"/>
        <v>0</v>
      </c>
      <c r="BB127" s="749">
        <f t="shared" si="46"/>
        <v>0</v>
      </c>
      <c r="BC127" s="749">
        <f t="shared" si="47"/>
        <v>0</v>
      </c>
      <c r="BD127" s="749">
        <f t="shared" si="48"/>
        <v>0</v>
      </c>
      <c r="BE127" s="749">
        <f t="shared" si="49"/>
        <v>0</v>
      </c>
      <c r="BF127" s="159">
        <f t="shared" si="57"/>
        <v>0</v>
      </c>
    </row>
    <row r="128" spans="1:58">
      <c r="A128" s="789" t="s">
        <v>553</v>
      </c>
      <c r="B128" s="268" t="str">
        <f t="shared" si="56"/>
        <v>0</v>
      </c>
      <c r="AG128" s="787" t="s">
        <v>288</v>
      </c>
      <c r="AH128" s="749">
        <f t="shared" si="58"/>
        <v>0</v>
      </c>
      <c r="AI128" s="749">
        <f t="shared" si="59"/>
        <v>0</v>
      </c>
      <c r="AJ128" s="382" t="str">
        <f t="shared" si="60"/>
        <v>0</v>
      </c>
      <c r="AL128" s="229" t="s">
        <v>134</v>
      </c>
      <c r="AM128" s="749">
        <f t="shared" si="31"/>
        <v>0</v>
      </c>
      <c r="AN128" s="749">
        <f t="shared" si="32"/>
        <v>0</v>
      </c>
      <c r="AO128" s="749">
        <f t="shared" si="33"/>
        <v>0</v>
      </c>
      <c r="AP128" s="749">
        <f t="shared" si="34"/>
        <v>0</v>
      </c>
      <c r="AQ128" s="749">
        <f t="shared" si="35"/>
        <v>0</v>
      </c>
      <c r="AR128" s="749">
        <f t="shared" si="36"/>
        <v>0</v>
      </c>
      <c r="AS128" s="749">
        <f t="shared" si="37"/>
        <v>0</v>
      </c>
      <c r="AT128" s="749">
        <f t="shared" si="38"/>
        <v>0</v>
      </c>
      <c r="AU128" s="749">
        <f t="shared" si="39"/>
        <v>0</v>
      </c>
      <c r="AV128" s="749">
        <f t="shared" si="40"/>
        <v>0</v>
      </c>
      <c r="AW128" s="749">
        <f t="shared" si="41"/>
        <v>0</v>
      </c>
      <c r="AX128" s="749">
        <f t="shared" si="42"/>
        <v>0</v>
      </c>
      <c r="AY128" s="749">
        <f t="shared" si="43"/>
        <v>0</v>
      </c>
      <c r="AZ128" s="749">
        <f t="shared" si="44"/>
        <v>0</v>
      </c>
      <c r="BA128" s="749">
        <f t="shared" si="45"/>
        <v>0</v>
      </c>
      <c r="BB128" s="749">
        <f t="shared" si="46"/>
        <v>0</v>
      </c>
      <c r="BC128" s="749">
        <f t="shared" si="47"/>
        <v>0</v>
      </c>
      <c r="BD128" s="749">
        <f t="shared" si="48"/>
        <v>0</v>
      </c>
      <c r="BE128" s="749">
        <f t="shared" si="49"/>
        <v>0</v>
      </c>
      <c r="BF128" s="159">
        <f t="shared" si="57"/>
        <v>0</v>
      </c>
    </row>
    <row r="129" spans="1:58">
      <c r="A129" s="789" t="s">
        <v>219</v>
      </c>
      <c r="B129" s="268" t="str">
        <f t="shared" si="56"/>
        <v>0</v>
      </c>
      <c r="AG129" s="787" t="s">
        <v>124</v>
      </c>
      <c r="AH129" s="749">
        <f t="shared" si="58"/>
        <v>0</v>
      </c>
      <c r="AI129" s="749">
        <f t="shared" si="59"/>
        <v>0</v>
      </c>
      <c r="AJ129" s="382" t="str">
        <f t="shared" si="60"/>
        <v>0</v>
      </c>
      <c r="AL129" s="229" t="s">
        <v>135</v>
      </c>
      <c r="AM129" s="749">
        <f t="shared" si="31"/>
        <v>0</v>
      </c>
      <c r="AN129" s="749">
        <f t="shared" si="32"/>
        <v>0</v>
      </c>
      <c r="AO129" s="749">
        <f t="shared" si="33"/>
        <v>0</v>
      </c>
      <c r="AP129" s="749">
        <f t="shared" si="34"/>
        <v>0</v>
      </c>
      <c r="AQ129" s="749">
        <f t="shared" si="35"/>
        <v>0</v>
      </c>
      <c r="AR129" s="749">
        <f t="shared" si="36"/>
        <v>0</v>
      </c>
      <c r="AS129" s="749">
        <f t="shared" si="37"/>
        <v>0</v>
      </c>
      <c r="AT129" s="749">
        <f t="shared" si="38"/>
        <v>0</v>
      </c>
      <c r="AU129" s="749">
        <f t="shared" si="39"/>
        <v>0</v>
      </c>
      <c r="AV129" s="749">
        <f t="shared" si="40"/>
        <v>0</v>
      </c>
      <c r="AW129" s="749">
        <f t="shared" si="41"/>
        <v>0</v>
      </c>
      <c r="AX129" s="749">
        <f t="shared" si="42"/>
        <v>0</v>
      </c>
      <c r="AY129" s="749">
        <f t="shared" si="43"/>
        <v>0</v>
      </c>
      <c r="AZ129" s="749">
        <f t="shared" si="44"/>
        <v>0</v>
      </c>
      <c r="BA129" s="749">
        <f t="shared" si="45"/>
        <v>0</v>
      </c>
      <c r="BB129" s="749">
        <f t="shared" si="46"/>
        <v>0</v>
      </c>
      <c r="BC129" s="749">
        <f t="shared" si="47"/>
        <v>0</v>
      </c>
      <c r="BD129" s="749">
        <f t="shared" si="48"/>
        <v>0</v>
      </c>
      <c r="BE129" s="749">
        <f t="shared" si="49"/>
        <v>0</v>
      </c>
      <c r="BF129" s="159">
        <f t="shared" si="57"/>
        <v>0</v>
      </c>
    </row>
    <row r="130" spans="1:58">
      <c r="A130" s="789" t="s">
        <v>220</v>
      </c>
      <c r="B130" s="268">
        <f t="shared" si="56"/>
        <v>0</v>
      </c>
      <c r="AG130" s="787" t="s">
        <v>289</v>
      </c>
      <c r="AH130" s="749">
        <f t="shared" si="58"/>
        <v>0</v>
      </c>
      <c r="AI130" s="749">
        <f t="shared" si="59"/>
        <v>0</v>
      </c>
      <c r="AJ130" s="382" t="str">
        <f t="shared" si="60"/>
        <v>0</v>
      </c>
      <c r="AL130" s="229" t="s">
        <v>136</v>
      </c>
      <c r="AM130" s="749">
        <f t="shared" si="31"/>
        <v>0</v>
      </c>
      <c r="AN130" s="749">
        <f t="shared" si="32"/>
        <v>0</v>
      </c>
      <c r="AO130" s="749">
        <f t="shared" si="33"/>
        <v>0</v>
      </c>
      <c r="AP130" s="749">
        <f t="shared" si="34"/>
        <v>0</v>
      </c>
      <c r="AQ130" s="749">
        <f t="shared" si="35"/>
        <v>0</v>
      </c>
      <c r="AR130" s="749">
        <f t="shared" si="36"/>
        <v>0</v>
      </c>
      <c r="AS130" s="749">
        <f t="shared" si="37"/>
        <v>0</v>
      </c>
      <c r="AT130" s="749">
        <f t="shared" si="38"/>
        <v>0</v>
      </c>
      <c r="AU130" s="749">
        <f t="shared" si="39"/>
        <v>0</v>
      </c>
      <c r="AV130" s="749">
        <f t="shared" si="40"/>
        <v>0</v>
      </c>
      <c r="AW130" s="749">
        <f t="shared" si="41"/>
        <v>0</v>
      </c>
      <c r="AX130" s="749">
        <f t="shared" si="42"/>
        <v>0</v>
      </c>
      <c r="AY130" s="749">
        <f t="shared" si="43"/>
        <v>0</v>
      </c>
      <c r="AZ130" s="749">
        <f t="shared" si="44"/>
        <v>0</v>
      </c>
      <c r="BA130" s="749">
        <f t="shared" si="45"/>
        <v>0</v>
      </c>
      <c r="BB130" s="749">
        <f t="shared" si="46"/>
        <v>0</v>
      </c>
      <c r="BC130" s="749">
        <f t="shared" si="47"/>
        <v>0</v>
      </c>
      <c r="BD130" s="749">
        <f t="shared" si="48"/>
        <v>0</v>
      </c>
      <c r="BE130" s="749">
        <f t="shared" si="49"/>
        <v>0</v>
      </c>
      <c r="BF130" s="159">
        <f t="shared" si="57"/>
        <v>0</v>
      </c>
    </row>
    <row r="131" spans="1:58">
      <c r="A131" s="789" t="s">
        <v>221</v>
      </c>
      <c r="B131" s="268" t="str">
        <f t="shared" si="56"/>
        <v>0</v>
      </c>
      <c r="AG131" s="787" t="s">
        <v>125</v>
      </c>
      <c r="AH131" s="749">
        <f t="shared" si="58"/>
        <v>0</v>
      </c>
      <c r="AI131" s="749">
        <f t="shared" si="59"/>
        <v>0</v>
      </c>
      <c r="AJ131" s="382" t="str">
        <f t="shared" si="60"/>
        <v>0</v>
      </c>
      <c r="AL131" s="229" t="s">
        <v>146</v>
      </c>
      <c r="AM131" s="749">
        <f t="shared" si="31"/>
        <v>0</v>
      </c>
      <c r="AN131" s="749">
        <f t="shared" si="32"/>
        <v>0</v>
      </c>
      <c r="AO131" s="749">
        <f t="shared" si="33"/>
        <v>0</v>
      </c>
      <c r="AP131" s="749">
        <f t="shared" si="34"/>
        <v>0</v>
      </c>
      <c r="AQ131" s="749">
        <f t="shared" si="35"/>
        <v>0</v>
      </c>
      <c r="AR131" s="749">
        <f t="shared" si="36"/>
        <v>0</v>
      </c>
      <c r="AS131" s="749">
        <f t="shared" si="37"/>
        <v>0</v>
      </c>
      <c r="AT131" s="749">
        <f t="shared" si="38"/>
        <v>0</v>
      </c>
      <c r="AU131" s="749">
        <f t="shared" si="39"/>
        <v>0</v>
      </c>
      <c r="AV131" s="749">
        <f t="shared" si="40"/>
        <v>0</v>
      </c>
      <c r="AW131" s="749">
        <f t="shared" si="41"/>
        <v>0</v>
      </c>
      <c r="AX131" s="749">
        <f t="shared" si="42"/>
        <v>0</v>
      </c>
      <c r="AY131" s="749">
        <f t="shared" si="43"/>
        <v>0</v>
      </c>
      <c r="AZ131" s="749">
        <f t="shared" si="44"/>
        <v>0</v>
      </c>
      <c r="BA131" s="749">
        <f t="shared" si="45"/>
        <v>0</v>
      </c>
      <c r="BB131" s="749">
        <f t="shared" si="46"/>
        <v>0</v>
      </c>
      <c r="BC131" s="749">
        <f t="shared" si="47"/>
        <v>0</v>
      </c>
      <c r="BD131" s="749">
        <f t="shared" si="48"/>
        <v>0</v>
      </c>
      <c r="BE131" s="749">
        <f t="shared" si="49"/>
        <v>0</v>
      </c>
      <c r="BF131" s="159">
        <f t="shared" si="57"/>
        <v>0</v>
      </c>
    </row>
    <row r="132" spans="1:58">
      <c r="A132" s="788" t="s">
        <v>222</v>
      </c>
      <c r="B132" s="268" t="str">
        <f t="shared" si="56"/>
        <v>0</v>
      </c>
      <c r="AG132" s="787" t="s">
        <v>126</v>
      </c>
      <c r="AH132" s="749">
        <f t="shared" si="58"/>
        <v>0</v>
      </c>
      <c r="AI132" s="749">
        <f t="shared" si="59"/>
        <v>0</v>
      </c>
      <c r="AJ132" s="382" t="str">
        <f t="shared" si="60"/>
        <v>0</v>
      </c>
      <c r="AL132" s="229" t="s">
        <v>137</v>
      </c>
      <c r="AM132" s="749">
        <f t="shared" si="31"/>
        <v>0</v>
      </c>
      <c r="AN132" s="749">
        <f t="shared" si="32"/>
        <v>0</v>
      </c>
      <c r="AO132" s="749">
        <f t="shared" si="33"/>
        <v>0</v>
      </c>
      <c r="AP132" s="749">
        <f t="shared" si="34"/>
        <v>0</v>
      </c>
      <c r="AQ132" s="749">
        <f t="shared" si="35"/>
        <v>0</v>
      </c>
      <c r="AR132" s="749">
        <f t="shared" si="36"/>
        <v>0</v>
      </c>
      <c r="AS132" s="749">
        <f t="shared" si="37"/>
        <v>0</v>
      </c>
      <c r="AT132" s="749">
        <f t="shared" si="38"/>
        <v>0</v>
      </c>
      <c r="AU132" s="749">
        <f t="shared" si="39"/>
        <v>0</v>
      </c>
      <c r="AV132" s="749">
        <f t="shared" si="40"/>
        <v>0</v>
      </c>
      <c r="AW132" s="749">
        <f t="shared" si="41"/>
        <v>0</v>
      </c>
      <c r="AX132" s="749">
        <f t="shared" si="42"/>
        <v>0</v>
      </c>
      <c r="AY132" s="749">
        <f t="shared" si="43"/>
        <v>0</v>
      </c>
      <c r="AZ132" s="749">
        <f t="shared" si="44"/>
        <v>0</v>
      </c>
      <c r="BA132" s="749">
        <f t="shared" si="45"/>
        <v>0</v>
      </c>
      <c r="BB132" s="749">
        <f t="shared" si="46"/>
        <v>0</v>
      </c>
      <c r="BC132" s="749">
        <f t="shared" si="47"/>
        <v>0</v>
      </c>
      <c r="BD132" s="749">
        <f t="shared" si="48"/>
        <v>0</v>
      </c>
      <c r="BE132" s="749">
        <f t="shared" si="49"/>
        <v>0</v>
      </c>
      <c r="BF132" s="159">
        <f t="shared" si="57"/>
        <v>0</v>
      </c>
    </row>
    <row r="133" spans="1:58">
      <c r="A133" s="789" t="s">
        <v>223</v>
      </c>
      <c r="B133" s="268" t="str">
        <f t="shared" si="56"/>
        <v>0</v>
      </c>
      <c r="AG133" s="787" t="s">
        <v>127</v>
      </c>
      <c r="AH133" s="749">
        <f t="shared" si="58"/>
        <v>0</v>
      </c>
      <c r="AI133" s="749">
        <f t="shared" si="59"/>
        <v>0</v>
      </c>
      <c r="AJ133" s="382" t="str">
        <f t="shared" si="60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562</v>
      </c>
      <c r="B134" s="268" t="str">
        <f t="shared" si="56"/>
        <v>0</v>
      </c>
      <c r="D134" s="395"/>
      <c r="E134" s="394"/>
      <c r="AG134" s="787" t="s">
        <v>312</v>
      </c>
      <c r="AH134" s="749">
        <f t="shared" si="58"/>
        <v>0</v>
      </c>
      <c r="AI134" s="749">
        <f>SUMIF($D$7:$D$84,AG134,$G$7:$G$84)</f>
        <v>0</v>
      </c>
      <c r="AJ134" s="382" t="str">
        <f t="shared" si="60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306</v>
      </c>
      <c r="B135" s="268" t="str">
        <f t="shared" si="56"/>
        <v>0</v>
      </c>
      <c r="D135" s="395"/>
      <c r="E135" s="394"/>
      <c r="AG135" s="787" t="s">
        <v>128</v>
      </c>
      <c r="AH135" s="749">
        <f t="shared" si="58"/>
        <v>0</v>
      </c>
      <c r="AI135" s="749">
        <f t="shared" si="59"/>
        <v>0</v>
      </c>
      <c r="AJ135" s="382" t="str">
        <f t="shared" si="60"/>
        <v>0</v>
      </c>
      <c r="AL135" s="229" t="s">
        <v>138</v>
      </c>
      <c r="AM135" s="749">
        <f t="shared" si="31"/>
        <v>0</v>
      </c>
      <c r="AN135" s="749">
        <f t="shared" si="32"/>
        <v>0</v>
      </c>
      <c r="AO135" s="749">
        <f t="shared" si="33"/>
        <v>0</v>
      </c>
      <c r="AP135" s="749">
        <f t="shared" si="34"/>
        <v>0</v>
      </c>
      <c r="AQ135" s="749">
        <f t="shared" si="35"/>
        <v>0</v>
      </c>
      <c r="AR135" s="749">
        <f t="shared" si="36"/>
        <v>0</v>
      </c>
      <c r="AS135" s="749">
        <f t="shared" si="37"/>
        <v>0</v>
      </c>
      <c r="AT135" s="749">
        <f t="shared" si="38"/>
        <v>0</v>
      </c>
      <c r="AU135" s="749">
        <f t="shared" si="39"/>
        <v>0</v>
      </c>
      <c r="AV135" s="749">
        <f t="shared" si="40"/>
        <v>0</v>
      </c>
      <c r="AW135" s="749">
        <f t="shared" si="41"/>
        <v>0</v>
      </c>
      <c r="AX135" s="749">
        <f t="shared" si="42"/>
        <v>0</v>
      </c>
      <c r="AY135" s="749">
        <f t="shared" si="43"/>
        <v>0</v>
      </c>
      <c r="AZ135" s="749">
        <f t="shared" si="44"/>
        <v>0</v>
      </c>
      <c r="BA135" s="749">
        <f t="shared" si="45"/>
        <v>0</v>
      </c>
      <c r="BB135" s="749">
        <f t="shared" si="46"/>
        <v>0</v>
      </c>
      <c r="BC135" s="749">
        <f t="shared" si="47"/>
        <v>0</v>
      </c>
      <c r="BD135" s="749">
        <f t="shared" si="48"/>
        <v>0</v>
      </c>
      <c r="BE135" s="749">
        <f t="shared" si="49"/>
        <v>0</v>
      </c>
      <c r="BF135" s="159">
        <f t="shared" si="57"/>
        <v>0</v>
      </c>
    </row>
    <row r="136" spans="1:58">
      <c r="A136" s="789" t="s">
        <v>543</v>
      </c>
      <c r="B136" s="268" t="str">
        <f t="shared" si="56"/>
        <v>0</v>
      </c>
      <c r="D136" s="395"/>
      <c r="E136" s="394"/>
      <c r="AG136" s="787" t="s">
        <v>290</v>
      </c>
      <c r="AH136" s="749">
        <f t="shared" si="58"/>
        <v>0</v>
      </c>
      <c r="AI136" s="749">
        <f t="shared" si="59"/>
        <v>0</v>
      </c>
      <c r="AJ136" s="382" t="str">
        <f t="shared" si="60"/>
        <v>0</v>
      </c>
      <c r="AL136" s="229" t="s">
        <v>293</v>
      </c>
      <c r="AM136" s="749">
        <f t="shared" si="31"/>
        <v>0</v>
      </c>
      <c r="AN136" s="749">
        <f t="shared" si="32"/>
        <v>0</v>
      </c>
      <c r="AO136" s="749">
        <f t="shared" si="33"/>
        <v>0</v>
      </c>
      <c r="AP136" s="749">
        <f t="shared" si="34"/>
        <v>0</v>
      </c>
      <c r="AQ136" s="749">
        <f t="shared" si="35"/>
        <v>0</v>
      </c>
      <c r="AR136" s="749">
        <f t="shared" si="36"/>
        <v>0</v>
      </c>
      <c r="AS136" s="749">
        <f t="shared" si="37"/>
        <v>0</v>
      </c>
      <c r="AT136" s="749">
        <f t="shared" si="38"/>
        <v>0</v>
      </c>
      <c r="AU136" s="749">
        <f t="shared" si="39"/>
        <v>0</v>
      </c>
      <c r="AV136" s="749">
        <f t="shared" si="40"/>
        <v>0</v>
      </c>
      <c r="AW136" s="749">
        <f t="shared" si="41"/>
        <v>0</v>
      </c>
      <c r="AX136" s="749">
        <f t="shared" si="42"/>
        <v>0</v>
      </c>
      <c r="AY136" s="749">
        <f t="shared" si="43"/>
        <v>0</v>
      </c>
      <c r="AZ136" s="749">
        <f t="shared" si="44"/>
        <v>0</v>
      </c>
      <c r="BA136" s="749">
        <f t="shared" si="45"/>
        <v>0</v>
      </c>
      <c r="BB136" s="749">
        <f t="shared" si="46"/>
        <v>0</v>
      </c>
      <c r="BC136" s="749">
        <f t="shared" si="47"/>
        <v>0</v>
      </c>
      <c r="BD136" s="749">
        <f t="shared" si="48"/>
        <v>0</v>
      </c>
      <c r="BE136" s="749">
        <f t="shared" si="49"/>
        <v>0</v>
      </c>
      <c r="BF136" s="159">
        <f t="shared" si="57"/>
        <v>0</v>
      </c>
    </row>
    <row r="137" spans="1:58">
      <c r="A137" s="789" t="s">
        <v>318</v>
      </c>
      <c r="B137" s="268" t="str">
        <f t="shared" si="56"/>
        <v>0</v>
      </c>
      <c r="D137" s="395"/>
      <c r="E137" s="394"/>
      <c r="AG137" s="787" t="s">
        <v>129</v>
      </c>
      <c r="AH137" s="749">
        <f t="shared" si="58"/>
        <v>0</v>
      </c>
      <c r="AI137" s="749">
        <f t="shared" si="59"/>
        <v>0</v>
      </c>
      <c r="AJ137" s="382" t="str">
        <f t="shared" si="60"/>
        <v>0</v>
      </c>
      <c r="AL137" s="229" t="s">
        <v>139</v>
      </c>
      <c r="AM137" s="749">
        <f t="shared" si="31"/>
        <v>0</v>
      </c>
      <c r="AN137" s="749">
        <f t="shared" si="32"/>
        <v>0</v>
      </c>
      <c r="AO137" s="749">
        <f t="shared" si="33"/>
        <v>0</v>
      </c>
      <c r="AP137" s="749">
        <f t="shared" si="34"/>
        <v>0</v>
      </c>
      <c r="AQ137" s="749">
        <f t="shared" si="35"/>
        <v>0</v>
      </c>
      <c r="AR137" s="749">
        <f t="shared" si="36"/>
        <v>0</v>
      </c>
      <c r="AS137" s="749">
        <f t="shared" si="37"/>
        <v>0</v>
      </c>
      <c r="AT137" s="749">
        <f t="shared" si="38"/>
        <v>0</v>
      </c>
      <c r="AU137" s="749">
        <f t="shared" si="39"/>
        <v>0</v>
      </c>
      <c r="AV137" s="749">
        <f t="shared" si="40"/>
        <v>0</v>
      </c>
      <c r="AW137" s="749">
        <f t="shared" si="41"/>
        <v>0</v>
      </c>
      <c r="AX137" s="749">
        <f t="shared" si="42"/>
        <v>0</v>
      </c>
      <c r="AY137" s="749">
        <f t="shared" si="43"/>
        <v>0</v>
      </c>
      <c r="AZ137" s="749">
        <f t="shared" si="44"/>
        <v>0</v>
      </c>
      <c r="BA137" s="749">
        <f t="shared" si="45"/>
        <v>0</v>
      </c>
      <c r="BB137" s="749">
        <f t="shared" si="46"/>
        <v>0</v>
      </c>
      <c r="BC137" s="749">
        <f t="shared" si="47"/>
        <v>0</v>
      </c>
      <c r="BD137" s="749">
        <f t="shared" si="48"/>
        <v>0</v>
      </c>
      <c r="BE137" s="749">
        <f t="shared" si="49"/>
        <v>0</v>
      </c>
      <c r="BF137" s="159">
        <f t="shared" si="57"/>
        <v>0</v>
      </c>
    </row>
    <row r="138" spans="1:58">
      <c r="A138" s="789" t="s">
        <v>319</v>
      </c>
      <c r="B138" s="268" t="str">
        <f t="shared" si="56"/>
        <v>0</v>
      </c>
      <c r="D138" s="395"/>
      <c r="E138" s="394"/>
      <c r="AG138" s="787" t="s">
        <v>291</v>
      </c>
      <c r="AH138" s="749">
        <f t="shared" si="58"/>
        <v>0</v>
      </c>
      <c r="AI138" s="749">
        <f t="shared" si="59"/>
        <v>0</v>
      </c>
      <c r="AJ138" s="382" t="str">
        <f t="shared" si="60"/>
        <v>0</v>
      </c>
      <c r="AL138" s="229" t="s">
        <v>140</v>
      </c>
      <c r="AM138" s="749">
        <f t="shared" si="31"/>
        <v>0</v>
      </c>
      <c r="AN138" s="749">
        <f t="shared" si="32"/>
        <v>0</v>
      </c>
      <c r="AO138" s="749">
        <f t="shared" si="33"/>
        <v>0</v>
      </c>
      <c r="AP138" s="749">
        <f t="shared" si="34"/>
        <v>2</v>
      </c>
      <c r="AQ138" s="749">
        <f t="shared" si="35"/>
        <v>0</v>
      </c>
      <c r="AR138" s="749">
        <f t="shared" si="36"/>
        <v>0</v>
      </c>
      <c r="AS138" s="749">
        <f t="shared" si="37"/>
        <v>0</v>
      </c>
      <c r="AT138" s="749">
        <f t="shared" si="38"/>
        <v>0</v>
      </c>
      <c r="AU138" s="749">
        <f t="shared" si="39"/>
        <v>0</v>
      </c>
      <c r="AV138" s="749">
        <f t="shared" si="40"/>
        <v>0</v>
      </c>
      <c r="AW138" s="749">
        <f t="shared" si="41"/>
        <v>0</v>
      </c>
      <c r="AX138" s="749">
        <f t="shared" si="42"/>
        <v>0</v>
      </c>
      <c r="AY138" s="749">
        <f t="shared" si="43"/>
        <v>0</v>
      </c>
      <c r="AZ138" s="749">
        <f t="shared" si="44"/>
        <v>0</v>
      </c>
      <c r="BA138" s="749">
        <f t="shared" si="45"/>
        <v>0</v>
      </c>
      <c r="BB138" s="749">
        <f t="shared" si="46"/>
        <v>0</v>
      </c>
      <c r="BC138" s="749">
        <f t="shared" si="47"/>
        <v>0</v>
      </c>
      <c r="BD138" s="749">
        <f t="shared" si="48"/>
        <v>0</v>
      </c>
      <c r="BE138" s="749">
        <f t="shared" si="49"/>
        <v>0</v>
      </c>
      <c r="BF138" s="159">
        <f t="shared" si="57"/>
        <v>2</v>
      </c>
    </row>
    <row r="139" spans="1:58">
      <c r="A139" s="789" t="s">
        <v>320</v>
      </c>
      <c r="B139" s="268" t="str">
        <f t="shared" si="56"/>
        <v>0</v>
      </c>
      <c r="AG139" s="787" t="s">
        <v>130</v>
      </c>
      <c r="AH139" s="749">
        <f t="shared" si="58"/>
        <v>0</v>
      </c>
      <c r="AI139" s="749">
        <f t="shared" si="59"/>
        <v>0</v>
      </c>
      <c r="AJ139" s="382" t="str">
        <f t="shared" si="60"/>
        <v>0</v>
      </c>
      <c r="AL139" s="229" t="s">
        <v>141</v>
      </c>
      <c r="AM139" s="749">
        <f t="shared" si="31"/>
        <v>0</v>
      </c>
      <c r="AN139" s="749">
        <f t="shared" si="32"/>
        <v>0</v>
      </c>
      <c r="AO139" s="749">
        <f t="shared" si="33"/>
        <v>0</v>
      </c>
      <c r="AP139" s="749">
        <f t="shared" si="34"/>
        <v>0</v>
      </c>
      <c r="AQ139" s="749">
        <f t="shared" si="35"/>
        <v>0</v>
      </c>
      <c r="AR139" s="749">
        <f t="shared" si="36"/>
        <v>0</v>
      </c>
      <c r="AS139" s="749">
        <f t="shared" si="37"/>
        <v>0</v>
      </c>
      <c r="AT139" s="749">
        <f t="shared" si="38"/>
        <v>0</v>
      </c>
      <c r="AU139" s="749">
        <f t="shared" si="39"/>
        <v>0</v>
      </c>
      <c r="AV139" s="749">
        <f t="shared" si="40"/>
        <v>0</v>
      </c>
      <c r="AW139" s="749">
        <f t="shared" si="41"/>
        <v>0</v>
      </c>
      <c r="AX139" s="749">
        <f t="shared" si="42"/>
        <v>0</v>
      </c>
      <c r="AY139" s="749">
        <f t="shared" si="43"/>
        <v>0</v>
      </c>
      <c r="AZ139" s="749">
        <f t="shared" si="44"/>
        <v>0</v>
      </c>
      <c r="BA139" s="749">
        <f t="shared" si="45"/>
        <v>0</v>
      </c>
      <c r="BB139" s="749">
        <f t="shared" si="46"/>
        <v>0</v>
      </c>
      <c r="BC139" s="749">
        <f t="shared" si="47"/>
        <v>0</v>
      </c>
      <c r="BD139" s="749">
        <f t="shared" si="48"/>
        <v>0</v>
      </c>
      <c r="BE139" s="749">
        <f t="shared" si="49"/>
        <v>0</v>
      </c>
      <c r="BF139" s="159">
        <f t="shared" si="57"/>
        <v>0</v>
      </c>
    </row>
    <row r="140" spans="1:58">
      <c r="A140" s="789" t="s">
        <v>321</v>
      </c>
      <c r="B140" s="268" t="str">
        <f t="shared" si="56"/>
        <v>0</v>
      </c>
      <c r="AG140" s="787" t="s">
        <v>131</v>
      </c>
      <c r="AH140" s="749">
        <f t="shared" si="58"/>
        <v>0</v>
      </c>
      <c r="AI140" s="749">
        <f t="shared" si="59"/>
        <v>0</v>
      </c>
      <c r="AJ140" s="382" t="str">
        <f t="shared" si="60"/>
        <v>0</v>
      </c>
      <c r="AL140" s="229" t="s">
        <v>142</v>
      </c>
      <c r="AM140" s="749">
        <f t="shared" si="31"/>
        <v>0</v>
      </c>
      <c r="AN140" s="749">
        <f t="shared" si="32"/>
        <v>0</v>
      </c>
      <c r="AO140" s="749">
        <f t="shared" si="33"/>
        <v>0</v>
      </c>
      <c r="AP140" s="749">
        <f t="shared" si="34"/>
        <v>0</v>
      </c>
      <c r="AQ140" s="749">
        <f t="shared" si="35"/>
        <v>0</v>
      </c>
      <c r="AR140" s="749">
        <f t="shared" si="36"/>
        <v>0</v>
      </c>
      <c r="AS140" s="749">
        <f t="shared" si="37"/>
        <v>0</v>
      </c>
      <c r="AT140" s="749">
        <f t="shared" si="38"/>
        <v>0</v>
      </c>
      <c r="AU140" s="749">
        <f t="shared" si="39"/>
        <v>0</v>
      </c>
      <c r="AV140" s="749">
        <f t="shared" si="40"/>
        <v>0</v>
      </c>
      <c r="AW140" s="749">
        <f t="shared" si="41"/>
        <v>0</v>
      </c>
      <c r="AX140" s="749">
        <f t="shared" si="42"/>
        <v>0</v>
      </c>
      <c r="AY140" s="749">
        <f t="shared" si="43"/>
        <v>0</v>
      </c>
      <c r="AZ140" s="749">
        <f t="shared" si="44"/>
        <v>0</v>
      </c>
      <c r="BA140" s="749">
        <f t="shared" si="45"/>
        <v>0</v>
      </c>
      <c r="BB140" s="749">
        <f t="shared" si="46"/>
        <v>0</v>
      </c>
      <c r="BC140" s="749">
        <f t="shared" si="47"/>
        <v>0</v>
      </c>
      <c r="BD140" s="749">
        <f t="shared" si="48"/>
        <v>0</v>
      </c>
      <c r="BE140" s="749">
        <f t="shared" si="49"/>
        <v>0</v>
      </c>
      <c r="BF140" s="159">
        <f t="shared" si="57"/>
        <v>0</v>
      </c>
    </row>
    <row r="141" spans="1:58">
      <c r="A141" s="407" t="s">
        <v>278</v>
      </c>
      <c r="B141" s="268" t="str">
        <f t="shared" si="56"/>
        <v>0</v>
      </c>
      <c r="AG141" s="787" t="s">
        <v>132</v>
      </c>
      <c r="AH141" s="749">
        <f t="shared" si="58"/>
        <v>0</v>
      </c>
      <c r="AI141" s="749">
        <f t="shared" si="59"/>
        <v>0</v>
      </c>
      <c r="AJ141" s="382" t="str">
        <f t="shared" si="60"/>
        <v>0</v>
      </c>
      <c r="AL141" s="229" t="s">
        <v>143</v>
      </c>
      <c r="AM141" s="749">
        <f t="shared" si="31"/>
        <v>0</v>
      </c>
      <c r="AN141" s="749">
        <f t="shared" si="32"/>
        <v>0</v>
      </c>
      <c r="AO141" s="749">
        <f t="shared" si="33"/>
        <v>0</v>
      </c>
      <c r="AP141" s="749">
        <f t="shared" si="34"/>
        <v>0</v>
      </c>
      <c r="AQ141" s="749">
        <f t="shared" si="35"/>
        <v>0</v>
      </c>
      <c r="AR141" s="749">
        <f t="shared" si="36"/>
        <v>0</v>
      </c>
      <c r="AS141" s="749">
        <f t="shared" si="37"/>
        <v>0</v>
      </c>
      <c r="AT141" s="749">
        <f t="shared" si="38"/>
        <v>0</v>
      </c>
      <c r="AU141" s="749">
        <f t="shared" si="39"/>
        <v>0</v>
      </c>
      <c r="AV141" s="749">
        <f t="shared" si="40"/>
        <v>0</v>
      </c>
      <c r="AW141" s="749">
        <f t="shared" si="41"/>
        <v>0</v>
      </c>
      <c r="AX141" s="749">
        <f t="shared" si="42"/>
        <v>0</v>
      </c>
      <c r="AY141" s="749">
        <f t="shared" si="43"/>
        <v>0</v>
      </c>
      <c r="AZ141" s="749">
        <f t="shared" si="44"/>
        <v>0</v>
      </c>
      <c r="BA141" s="749">
        <f t="shared" si="45"/>
        <v>0</v>
      </c>
      <c r="BB141" s="749">
        <f t="shared" si="46"/>
        <v>0</v>
      </c>
      <c r="BC141" s="749">
        <f t="shared" si="47"/>
        <v>0</v>
      </c>
      <c r="BD141" s="749">
        <f t="shared" si="48"/>
        <v>0</v>
      </c>
      <c r="BE141" s="749">
        <f t="shared" si="49"/>
        <v>0</v>
      </c>
      <c r="BF141" s="159">
        <f t="shared" si="57"/>
        <v>0</v>
      </c>
    </row>
    <row r="142" spans="1:58">
      <c r="A142" s="407" t="s">
        <v>279</v>
      </c>
      <c r="B142" s="268">
        <f t="shared" si="56"/>
        <v>0</v>
      </c>
      <c r="AG142" s="787" t="s">
        <v>313</v>
      </c>
      <c r="AH142" s="749">
        <f t="shared" si="58"/>
        <v>0</v>
      </c>
      <c r="AI142" s="749">
        <f t="shared" si="59"/>
        <v>0</v>
      </c>
      <c r="AJ142" s="382" t="str">
        <f t="shared" si="60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280</v>
      </c>
      <c r="B143" s="268">
        <f t="shared" si="56"/>
        <v>0</v>
      </c>
      <c r="AG143" s="787" t="s">
        <v>133</v>
      </c>
      <c r="AH143" s="749">
        <f t="shared" si="58"/>
        <v>0</v>
      </c>
      <c r="AI143" s="749">
        <f t="shared" si="59"/>
        <v>0</v>
      </c>
      <c r="AJ143" s="382" t="str">
        <f t="shared" si="60"/>
        <v>0</v>
      </c>
      <c r="AL143" s="229" t="s">
        <v>147</v>
      </c>
      <c r="AM143" s="749">
        <f t="shared" si="31"/>
        <v>0</v>
      </c>
      <c r="AN143" s="749">
        <f t="shared" si="32"/>
        <v>0</v>
      </c>
      <c r="AO143" s="749">
        <f t="shared" si="33"/>
        <v>0</v>
      </c>
      <c r="AP143" s="749">
        <f t="shared" si="34"/>
        <v>0</v>
      </c>
      <c r="AQ143" s="749">
        <f t="shared" si="35"/>
        <v>0</v>
      </c>
      <c r="AR143" s="749">
        <f t="shared" si="36"/>
        <v>0</v>
      </c>
      <c r="AS143" s="749">
        <f t="shared" si="37"/>
        <v>0</v>
      </c>
      <c r="AT143" s="749">
        <f t="shared" si="38"/>
        <v>0</v>
      </c>
      <c r="AU143" s="749">
        <f t="shared" si="39"/>
        <v>0</v>
      </c>
      <c r="AV143" s="749">
        <f t="shared" si="40"/>
        <v>0</v>
      </c>
      <c r="AW143" s="749">
        <f t="shared" si="41"/>
        <v>0</v>
      </c>
      <c r="AX143" s="749">
        <f t="shared" si="42"/>
        <v>0</v>
      </c>
      <c r="AY143" s="749">
        <f t="shared" si="43"/>
        <v>0</v>
      </c>
      <c r="AZ143" s="749">
        <f t="shared" si="44"/>
        <v>0</v>
      </c>
      <c r="BA143" s="749">
        <f t="shared" si="45"/>
        <v>0</v>
      </c>
      <c r="BB143" s="749">
        <f t="shared" si="46"/>
        <v>0</v>
      </c>
      <c r="BC143" s="749">
        <f t="shared" si="47"/>
        <v>0</v>
      </c>
      <c r="BD143" s="749">
        <f t="shared" si="48"/>
        <v>0</v>
      </c>
      <c r="BE143" s="749">
        <f t="shared" si="49"/>
        <v>0</v>
      </c>
      <c r="BF143" s="159">
        <f t="shared" si="57"/>
        <v>0</v>
      </c>
    </row>
    <row r="144" spans="1:58">
      <c r="A144" s="407" t="s">
        <v>855</v>
      </c>
      <c r="B144" s="268" t="str">
        <f t="shared" si="56"/>
        <v>0</v>
      </c>
      <c r="AG144" s="787" t="s">
        <v>292</v>
      </c>
      <c r="AH144" s="749">
        <f t="shared" si="58"/>
        <v>0</v>
      </c>
      <c r="AI144" s="749">
        <f t="shared" si="59"/>
        <v>0</v>
      </c>
      <c r="AJ144" s="382" t="str">
        <f t="shared" si="60"/>
        <v>0</v>
      </c>
      <c r="AL144" s="229" t="s">
        <v>144</v>
      </c>
      <c r="AM144" s="749">
        <f t="shared" si="31"/>
        <v>0</v>
      </c>
      <c r="AN144" s="749">
        <f t="shared" si="32"/>
        <v>0</v>
      </c>
      <c r="AO144" s="749">
        <f t="shared" si="33"/>
        <v>0</v>
      </c>
      <c r="AP144" s="749">
        <f t="shared" si="34"/>
        <v>0</v>
      </c>
      <c r="AQ144" s="749">
        <f t="shared" si="35"/>
        <v>0</v>
      </c>
      <c r="AR144" s="749">
        <f t="shared" si="36"/>
        <v>0</v>
      </c>
      <c r="AS144" s="749">
        <f t="shared" si="37"/>
        <v>0</v>
      </c>
      <c r="AT144" s="749">
        <f t="shared" si="38"/>
        <v>0</v>
      </c>
      <c r="AU144" s="749">
        <f t="shared" si="39"/>
        <v>0</v>
      </c>
      <c r="AV144" s="749">
        <f t="shared" si="40"/>
        <v>0</v>
      </c>
      <c r="AW144" s="749">
        <f t="shared" si="41"/>
        <v>0</v>
      </c>
      <c r="AX144" s="749">
        <f t="shared" si="42"/>
        <v>0</v>
      </c>
      <c r="AY144" s="749">
        <f t="shared" si="43"/>
        <v>0</v>
      </c>
      <c r="AZ144" s="749">
        <f t="shared" si="44"/>
        <v>0</v>
      </c>
      <c r="BA144" s="749">
        <f t="shared" si="45"/>
        <v>0</v>
      </c>
      <c r="BB144" s="749">
        <f t="shared" si="46"/>
        <v>0</v>
      </c>
      <c r="BC144" s="749">
        <f t="shared" si="47"/>
        <v>0</v>
      </c>
      <c r="BD144" s="749">
        <f t="shared" si="48"/>
        <v>0</v>
      </c>
      <c r="BE144" s="749">
        <f t="shared" si="49"/>
        <v>0</v>
      </c>
      <c r="BF144" s="159">
        <f t="shared" si="57"/>
        <v>0</v>
      </c>
    </row>
    <row r="145" spans="1:58">
      <c r="A145" s="407" t="s">
        <v>281</v>
      </c>
      <c r="B145" s="268">
        <f t="shared" si="56"/>
        <v>0</v>
      </c>
      <c r="AG145" s="787" t="s">
        <v>134</v>
      </c>
      <c r="AH145" s="749">
        <f t="shared" si="58"/>
        <v>0</v>
      </c>
      <c r="AI145" s="749">
        <f t="shared" si="59"/>
        <v>0</v>
      </c>
      <c r="AJ145" s="382" t="str">
        <f t="shared" si="60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282</v>
      </c>
      <c r="B146" s="268">
        <f t="shared" si="56"/>
        <v>0</v>
      </c>
      <c r="AG146" s="787" t="s">
        <v>135</v>
      </c>
      <c r="AH146" s="749">
        <f t="shared" si="58"/>
        <v>0</v>
      </c>
      <c r="AI146" s="749">
        <f t="shared" si="59"/>
        <v>0</v>
      </c>
      <c r="AJ146" s="382" t="str">
        <f t="shared" si="60"/>
        <v>0</v>
      </c>
      <c r="AL146" s="229" t="s">
        <v>148</v>
      </c>
      <c r="AM146" s="749">
        <f t="shared" si="31"/>
        <v>0</v>
      </c>
      <c r="AN146" s="749">
        <f t="shared" si="32"/>
        <v>0</v>
      </c>
      <c r="AO146" s="749">
        <f t="shared" si="33"/>
        <v>0</v>
      </c>
      <c r="AP146" s="749">
        <f t="shared" si="34"/>
        <v>0</v>
      </c>
      <c r="AQ146" s="749">
        <f t="shared" si="35"/>
        <v>0</v>
      </c>
      <c r="AR146" s="749">
        <f t="shared" si="36"/>
        <v>0</v>
      </c>
      <c r="AS146" s="749">
        <f t="shared" si="37"/>
        <v>0</v>
      </c>
      <c r="AT146" s="749">
        <f t="shared" si="38"/>
        <v>0</v>
      </c>
      <c r="AU146" s="749">
        <f t="shared" si="39"/>
        <v>0</v>
      </c>
      <c r="AV146" s="749">
        <f t="shared" si="40"/>
        <v>0</v>
      </c>
      <c r="AW146" s="749">
        <f t="shared" si="41"/>
        <v>0</v>
      </c>
      <c r="AX146" s="749">
        <f t="shared" si="42"/>
        <v>0</v>
      </c>
      <c r="AY146" s="749">
        <f t="shared" si="43"/>
        <v>0</v>
      </c>
      <c r="AZ146" s="749">
        <f t="shared" si="44"/>
        <v>0</v>
      </c>
      <c r="BA146" s="749">
        <f t="shared" si="45"/>
        <v>0</v>
      </c>
      <c r="BB146" s="749">
        <f t="shared" si="46"/>
        <v>0</v>
      </c>
      <c r="BC146" s="749">
        <f t="shared" si="47"/>
        <v>0</v>
      </c>
      <c r="BD146" s="749">
        <f t="shared" si="48"/>
        <v>2</v>
      </c>
      <c r="BE146" s="749">
        <f t="shared" si="49"/>
        <v>0</v>
      </c>
      <c r="BF146" s="159">
        <f t="shared" si="57"/>
        <v>2</v>
      </c>
    </row>
    <row r="147" spans="1:58">
      <c r="A147" s="407" t="s">
        <v>283</v>
      </c>
      <c r="B147" s="268">
        <f t="shared" si="56"/>
        <v>0</v>
      </c>
      <c r="AG147" s="787" t="s">
        <v>136</v>
      </c>
      <c r="AH147" s="749">
        <f t="shared" si="58"/>
        <v>0</v>
      </c>
      <c r="AI147" s="749">
        <f t="shared" si="59"/>
        <v>0</v>
      </c>
      <c r="AJ147" s="382" t="str">
        <f t="shared" si="60"/>
        <v>0</v>
      </c>
      <c r="AL147" s="229" t="s">
        <v>145</v>
      </c>
      <c r="AM147" s="749">
        <f t="shared" si="31"/>
        <v>0</v>
      </c>
      <c r="AN147" s="749">
        <f t="shared" si="32"/>
        <v>0</v>
      </c>
      <c r="AO147" s="749">
        <f t="shared" si="33"/>
        <v>0</v>
      </c>
      <c r="AP147" s="749">
        <f t="shared" si="34"/>
        <v>0</v>
      </c>
      <c r="AQ147" s="749">
        <f t="shared" si="35"/>
        <v>0</v>
      </c>
      <c r="AR147" s="749">
        <f t="shared" si="36"/>
        <v>0</v>
      </c>
      <c r="AS147" s="749">
        <f t="shared" si="37"/>
        <v>0</v>
      </c>
      <c r="AT147" s="749">
        <f t="shared" si="38"/>
        <v>0</v>
      </c>
      <c r="AU147" s="749">
        <f t="shared" si="39"/>
        <v>0</v>
      </c>
      <c r="AV147" s="749">
        <f t="shared" si="40"/>
        <v>0</v>
      </c>
      <c r="AW147" s="749">
        <f t="shared" si="41"/>
        <v>0</v>
      </c>
      <c r="AX147" s="749">
        <f t="shared" si="42"/>
        <v>0</v>
      </c>
      <c r="AY147" s="749">
        <f t="shared" si="43"/>
        <v>0</v>
      </c>
      <c r="AZ147" s="749">
        <f t="shared" si="44"/>
        <v>0</v>
      </c>
      <c r="BA147" s="749">
        <f t="shared" si="45"/>
        <v>0</v>
      </c>
      <c r="BB147" s="749">
        <f t="shared" si="46"/>
        <v>0</v>
      </c>
      <c r="BC147" s="749">
        <f t="shared" si="47"/>
        <v>0</v>
      </c>
      <c r="BD147" s="749">
        <f t="shared" si="48"/>
        <v>0</v>
      </c>
      <c r="BE147" s="749">
        <f t="shared" si="49"/>
        <v>0</v>
      </c>
      <c r="BF147" s="159">
        <f t="shared" si="57"/>
        <v>0</v>
      </c>
    </row>
    <row r="148" spans="1:58">
      <c r="A148" s="407" t="s">
        <v>284</v>
      </c>
      <c r="B148" s="268">
        <f t="shared" si="56"/>
        <v>0</v>
      </c>
      <c r="AG148" s="787" t="s">
        <v>146</v>
      </c>
      <c r="AH148" s="749">
        <f t="shared" si="58"/>
        <v>0</v>
      </c>
      <c r="AI148" s="749">
        <f t="shared" si="59"/>
        <v>0</v>
      </c>
      <c r="AJ148" s="382" t="str">
        <f t="shared" si="60"/>
        <v>0</v>
      </c>
      <c r="AL148" s="220" t="s">
        <v>294</v>
      </c>
      <c r="AM148" s="749">
        <f t="shared" si="31"/>
        <v>0</v>
      </c>
      <c r="AN148" s="749">
        <f t="shared" si="32"/>
        <v>0</v>
      </c>
      <c r="AO148" s="749">
        <f t="shared" si="33"/>
        <v>0</v>
      </c>
      <c r="AP148" s="749">
        <f t="shared" si="34"/>
        <v>0</v>
      </c>
      <c r="AQ148" s="749">
        <f t="shared" si="35"/>
        <v>0</v>
      </c>
      <c r="AR148" s="749">
        <f t="shared" si="36"/>
        <v>0</v>
      </c>
      <c r="AS148" s="749">
        <f t="shared" si="37"/>
        <v>0</v>
      </c>
      <c r="AT148" s="749">
        <f t="shared" si="38"/>
        <v>0</v>
      </c>
      <c r="AU148" s="749">
        <f t="shared" si="39"/>
        <v>0</v>
      </c>
      <c r="AV148" s="749">
        <f t="shared" si="40"/>
        <v>0</v>
      </c>
      <c r="AW148" s="749">
        <f t="shared" si="41"/>
        <v>0</v>
      </c>
      <c r="AX148" s="749">
        <f t="shared" si="42"/>
        <v>0</v>
      </c>
      <c r="AY148" s="749">
        <f t="shared" si="43"/>
        <v>0</v>
      </c>
      <c r="AZ148" s="749">
        <f t="shared" si="44"/>
        <v>0</v>
      </c>
      <c r="BA148" s="749">
        <f t="shared" si="45"/>
        <v>0</v>
      </c>
      <c r="BB148" s="749">
        <f t="shared" si="46"/>
        <v>0</v>
      </c>
      <c r="BC148" s="749">
        <f t="shared" si="47"/>
        <v>0</v>
      </c>
      <c r="BD148" s="749">
        <f t="shared" si="48"/>
        <v>0</v>
      </c>
      <c r="BE148" s="749">
        <f t="shared" si="49"/>
        <v>0</v>
      </c>
      <c r="BF148" s="159">
        <f t="shared" si="57"/>
        <v>0</v>
      </c>
    </row>
    <row r="149" spans="1:58">
      <c r="A149" s="407" t="s">
        <v>285</v>
      </c>
      <c r="B149" s="268" t="str">
        <f t="shared" si="56"/>
        <v>0</v>
      </c>
      <c r="AG149" s="787" t="s">
        <v>137</v>
      </c>
      <c r="AH149" s="749">
        <f t="shared" si="58"/>
        <v>0</v>
      </c>
      <c r="AI149" s="749">
        <f t="shared" si="59"/>
        <v>0</v>
      </c>
      <c r="AJ149" s="382" t="str">
        <f t="shared" si="60"/>
        <v>0</v>
      </c>
      <c r="AL149" s="220" t="s">
        <v>295</v>
      </c>
      <c r="AM149" s="749">
        <f t="shared" si="31"/>
        <v>0</v>
      </c>
      <c r="AN149" s="749">
        <f t="shared" si="32"/>
        <v>0</v>
      </c>
      <c r="AO149" s="749">
        <f t="shared" si="33"/>
        <v>0</v>
      </c>
      <c r="AP149" s="749">
        <f t="shared" si="34"/>
        <v>0</v>
      </c>
      <c r="AQ149" s="749">
        <f t="shared" si="35"/>
        <v>0</v>
      </c>
      <c r="AR149" s="749">
        <f t="shared" si="36"/>
        <v>0</v>
      </c>
      <c r="AS149" s="749">
        <f t="shared" si="37"/>
        <v>0</v>
      </c>
      <c r="AT149" s="749">
        <f t="shared" si="38"/>
        <v>0</v>
      </c>
      <c r="AU149" s="749">
        <f t="shared" si="39"/>
        <v>0</v>
      </c>
      <c r="AV149" s="749">
        <f t="shared" si="40"/>
        <v>0</v>
      </c>
      <c r="AW149" s="749">
        <f t="shared" si="41"/>
        <v>0</v>
      </c>
      <c r="AX149" s="749">
        <f t="shared" si="42"/>
        <v>0</v>
      </c>
      <c r="AY149" s="749">
        <f t="shared" si="43"/>
        <v>0</v>
      </c>
      <c r="AZ149" s="749">
        <f t="shared" si="44"/>
        <v>0</v>
      </c>
      <c r="BA149" s="749">
        <f t="shared" si="45"/>
        <v>0</v>
      </c>
      <c r="BB149" s="749">
        <f t="shared" si="46"/>
        <v>0</v>
      </c>
      <c r="BC149" s="749">
        <f t="shared" si="47"/>
        <v>0</v>
      </c>
      <c r="BD149" s="749">
        <f t="shared" si="48"/>
        <v>0</v>
      </c>
      <c r="BE149" s="749">
        <f t="shared" si="49"/>
        <v>0</v>
      </c>
      <c r="BF149" s="159">
        <f t="shared" si="57"/>
        <v>0</v>
      </c>
    </row>
    <row r="150" spans="1:58">
      <c r="A150" s="407" t="s">
        <v>286</v>
      </c>
      <c r="B150" s="268" t="str">
        <f t="shared" si="56"/>
        <v>0</v>
      </c>
      <c r="AG150" s="787" t="s">
        <v>1263</v>
      </c>
      <c r="AH150" s="749">
        <f>SUMIF($D$7:$D$84,AG150,$H$7:$H$84)</f>
        <v>20</v>
      </c>
      <c r="AI150" s="749">
        <f>SUMIF($D$7:$D$84,AG150,$G$7:$G$84)</f>
        <v>0</v>
      </c>
      <c r="AJ150" s="382">
        <f>IFERROR(AI150*100/AH150,"0")</f>
        <v>0</v>
      </c>
      <c r="AL150" s="220" t="s">
        <v>296</v>
      </c>
      <c r="AM150" s="749">
        <f t="shared" si="31"/>
        <v>0</v>
      </c>
      <c r="AN150" s="749">
        <f t="shared" si="32"/>
        <v>0</v>
      </c>
      <c r="AO150" s="749">
        <f t="shared" si="33"/>
        <v>0</v>
      </c>
      <c r="AP150" s="749">
        <f t="shared" si="34"/>
        <v>0</v>
      </c>
      <c r="AQ150" s="749">
        <f t="shared" si="35"/>
        <v>0</v>
      </c>
      <c r="AR150" s="749">
        <f t="shared" si="36"/>
        <v>0</v>
      </c>
      <c r="AS150" s="749">
        <f t="shared" si="37"/>
        <v>0</v>
      </c>
      <c r="AT150" s="749">
        <f t="shared" si="38"/>
        <v>0</v>
      </c>
      <c r="AU150" s="749">
        <f t="shared" si="39"/>
        <v>0</v>
      </c>
      <c r="AV150" s="749">
        <f t="shared" si="40"/>
        <v>0</v>
      </c>
      <c r="AW150" s="749">
        <f t="shared" si="41"/>
        <v>0</v>
      </c>
      <c r="AX150" s="749">
        <f t="shared" si="42"/>
        <v>0</v>
      </c>
      <c r="AY150" s="749">
        <f t="shared" si="43"/>
        <v>0</v>
      </c>
      <c r="AZ150" s="749">
        <f t="shared" si="44"/>
        <v>0</v>
      </c>
      <c r="BA150" s="749">
        <f t="shared" si="45"/>
        <v>0</v>
      </c>
      <c r="BB150" s="749">
        <f t="shared" si="46"/>
        <v>0</v>
      </c>
      <c r="BC150" s="749">
        <f t="shared" si="47"/>
        <v>0</v>
      </c>
      <c r="BD150" s="749">
        <f t="shared" si="48"/>
        <v>0</v>
      </c>
      <c r="BE150" s="749">
        <f t="shared" si="49"/>
        <v>0</v>
      </c>
      <c r="BF150" s="159">
        <f t="shared" si="57"/>
        <v>0</v>
      </c>
    </row>
    <row r="151" spans="1:58">
      <c r="A151" s="407" t="s">
        <v>854</v>
      </c>
      <c r="B151" s="268" t="str">
        <f t="shared" si="56"/>
        <v>0</v>
      </c>
      <c r="AG151" s="787" t="s">
        <v>314</v>
      </c>
      <c r="AH151" s="749">
        <f t="shared" si="58"/>
        <v>0</v>
      </c>
      <c r="AI151" s="749">
        <f t="shared" si="59"/>
        <v>0</v>
      </c>
      <c r="AJ151" s="382" t="str">
        <f t="shared" si="60"/>
        <v>0</v>
      </c>
      <c r="AL151" s="244" t="s">
        <v>297</v>
      </c>
      <c r="AM151" s="749">
        <f t="shared" si="31"/>
        <v>0</v>
      </c>
      <c r="AN151" s="749">
        <f t="shared" si="32"/>
        <v>0</v>
      </c>
      <c r="AO151" s="749">
        <f t="shared" si="33"/>
        <v>0</v>
      </c>
      <c r="AP151" s="749">
        <f t="shared" si="34"/>
        <v>0</v>
      </c>
      <c r="AQ151" s="749">
        <f t="shared" si="35"/>
        <v>0</v>
      </c>
      <c r="AR151" s="749">
        <f t="shared" si="36"/>
        <v>0</v>
      </c>
      <c r="AS151" s="749">
        <f t="shared" si="37"/>
        <v>0</v>
      </c>
      <c r="AT151" s="749">
        <f t="shared" si="38"/>
        <v>0</v>
      </c>
      <c r="AU151" s="749">
        <f t="shared" si="39"/>
        <v>0</v>
      </c>
      <c r="AV151" s="749">
        <f t="shared" si="40"/>
        <v>0</v>
      </c>
      <c r="AW151" s="749">
        <f t="shared" si="41"/>
        <v>0</v>
      </c>
      <c r="AX151" s="749">
        <f t="shared" si="42"/>
        <v>0</v>
      </c>
      <c r="AY151" s="749">
        <f t="shared" si="43"/>
        <v>0</v>
      </c>
      <c r="AZ151" s="749">
        <f t="shared" si="44"/>
        <v>0</v>
      </c>
      <c r="BA151" s="749">
        <f t="shared" si="45"/>
        <v>0</v>
      </c>
      <c r="BB151" s="749">
        <f t="shared" si="46"/>
        <v>0</v>
      </c>
      <c r="BC151" s="749">
        <f t="shared" si="47"/>
        <v>0</v>
      </c>
      <c r="BD151" s="749">
        <f t="shared" si="48"/>
        <v>0</v>
      </c>
      <c r="BE151" s="749">
        <f t="shared" si="49"/>
        <v>0</v>
      </c>
      <c r="BF151" s="159">
        <f>SUM(AM151:BE151)</f>
        <v>0</v>
      </c>
    </row>
    <row r="152" spans="1:58">
      <c r="A152" s="407" t="s">
        <v>287</v>
      </c>
      <c r="B152" s="268" t="str">
        <f t="shared" si="56"/>
        <v>0</v>
      </c>
      <c r="AG152" s="787" t="s">
        <v>138</v>
      </c>
      <c r="AH152" s="749">
        <f t="shared" si="58"/>
        <v>0</v>
      </c>
      <c r="AI152" s="749">
        <f t="shared" si="59"/>
        <v>0</v>
      </c>
      <c r="AJ152" s="382" t="str">
        <f t="shared" si="60"/>
        <v>0</v>
      </c>
      <c r="AL152" s="244" t="s">
        <v>298</v>
      </c>
      <c r="AM152" s="749">
        <f t="shared" si="31"/>
        <v>0</v>
      </c>
      <c r="AN152" s="749">
        <f t="shared" si="32"/>
        <v>0</v>
      </c>
      <c r="AO152" s="749">
        <f t="shared" si="33"/>
        <v>0</v>
      </c>
      <c r="AP152" s="749">
        <f t="shared" si="34"/>
        <v>0</v>
      </c>
      <c r="AQ152" s="749">
        <f t="shared" si="35"/>
        <v>0</v>
      </c>
      <c r="AR152" s="749">
        <f t="shared" si="36"/>
        <v>0</v>
      </c>
      <c r="AS152" s="749">
        <f t="shared" si="37"/>
        <v>0</v>
      </c>
      <c r="AT152" s="749">
        <f t="shared" si="38"/>
        <v>0</v>
      </c>
      <c r="AU152" s="749">
        <f t="shared" si="39"/>
        <v>0</v>
      </c>
      <c r="AV152" s="749">
        <f t="shared" si="40"/>
        <v>0</v>
      </c>
      <c r="AW152" s="749">
        <f t="shared" si="41"/>
        <v>0</v>
      </c>
      <c r="AX152" s="749">
        <f t="shared" si="42"/>
        <v>0</v>
      </c>
      <c r="AY152" s="749">
        <f t="shared" si="43"/>
        <v>0</v>
      </c>
      <c r="AZ152" s="749">
        <f t="shared" si="44"/>
        <v>0</v>
      </c>
      <c r="BA152" s="749">
        <f t="shared" si="45"/>
        <v>0</v>
      </c>
      <c r="BB152" s="749">
        <f t="shared" si="46"/>
        <v>0</v>
      </c>
      <c r="BC152" s="749">
        <f t="shared" si="47"/>
        <v>0</v>
      </c>
      <c r="BD152" s="749">
        <f t="shared" si="48"/>
        <v>0</v>
      </c>
      <c r="BE152" s="749">
        <f t="shared" si="49"/>
        <v>0</v>
      </c>
      <c r="BF152" s="159">
        <f>SUM(AM152:BE152)</f>
        <v>0</v>
      </c>
    </row>
    <row r="153" spans="1:58">
      <c r="A153" s="407" t="s">
        <v>576</v>
      </c>
      <c r="B153" s="268" t="str">
        <f t="shared" si="56"/>
        <v>0</v>
      </c>
      <c r="AG153" s="787" t="s">
        <v>293</v>
      </c>
      <c r="AH153" s="749">
        <f t="shared" si="58"/>
        <v>0</v>
      </c>
      <c r="AI153" s="749">
        <f t="shared" si="59"/>
        <v>0</v>
      </c>
      <c r="AJ153" s="382" t="str">
        <f t="shared" si="60"/>
        <v>0</v>
      </c>
      <c r="AL153" s="244" t="s">
        <v>299</v>
      </c>
      <c r="AM153" s="749">
        <f t="shared" si="31"/>
        <v>0</v>
      </c>
      <c r="AN153" s="749">
        <f t="shared" si="32"/>
        <v>0</v>
      </c>
      <c r="AO153" s="749">
        <f t="shared" si="33"/>
        <v>0</v>
      </c>
      <c r="AP153" s="749">
        <f t="shared" si="34"/>
        <v>0</v>
      </c>
      <c r="AQ153" s="749">
        <f t="shared" si="35"/>
        <v>0</v>
      </c>
      <c r="AR153" s="749">
        <f t="shared" si="36"/>
        <v>0</v>
      </c>
      <c r="AS153" s="749">
        <f t="shared" si="37"/>
        <v>0</v>
      </c>
      <c r="AT153" s="749">
        <f t="shared" si="38"/>
        <v>0</v>
      </c>
      <c r="AU153" s="749">
        <f t="shared" si="39"/>
        <v>0</v>
      </c>
      <c r="AV153" s="749">
        <f t="shared" si="40"/>
        <v>0</v>
      </c>
      <c r="AW153" s="749">
        <f t="shared" si="41"/>
        <v>0</v>
      </c>
      <c r="AX153" s="749">
        <f t="shared" si="42"/>
        <v>0</v>
      </c>
      <c r="AY153" s="749">
        <f t="shared" si="43"/>
        <v>0</v>
      </c>
      <c r="AZ153" s="749">
        <f t="shared" si="44"/>
        <v>0</v>
      </c>
      <c r="BA153" s="749">
        <f t="shared" si="45"/>
        <v>0</v>
      </c>
      <c r="BB153" s="749">
        <f t="shared" si="46"/>
        <v>0</v>
      </c>
      <c r="BC153" s="749">
        <f t="shared" si="47"/>
        <v>0</v>
      </c>
      <c r="BD153" s="749">
        <f t="shared" si="48"/>
        <v>0</v>
      </c>
      <c r="BE153" s="749">
        <f t="shared" si="49"/>
        <v>0</v>
      </c>
      <c r="BF153" s="159">
        <f>SUM(AM153:BE153)</f>
        <v>0</v>
      </c>
    </row>
    <row r="154" spans="1:58">
      <c r="A154" s="407" t="s">
        <v>579</v>
      </c>
      <c r="B154" s="268" t="str">
        <f t="shared" si="56"/>
        <v>0</v>
      </c>
      <c r="AG154" s="787" t="s">
        <v>139</v>
      </c>
      <c r="AH154" s="749">
        <f t="shared" si="58"/>
        <v>0</v>
      </c>
      <c r="AI154" s="749">
        <f t="shared" si="59"/>
        <v>0</v>
      </c>
      <c r="AJ154" s="382" t="str">
        <f t="shared" si="60"/>
        <v>0</v>
      </c>
      <c r="AL154" s="244" t="s">
        <v>300</v>
      </c>
      <c r="AM154" s="749">
        <f t="shared" si="31"/>
        <v>0</v>
      </c>
      <c r="AN154" s="749">
        <f t="shared" si="32"/>
        <v>0</v>
      </c>
      <c r="AO154" s="749">
        <f t="shared" si="33"/>
        <v>0</v>
      </c>
      <c r="AP154" s="749">
        <f t="shared" si="34"/>
        <v>0</v>
      </c>
      <c r="AQ154" s="749">
        <f t="shared" si="35"/>
        <v>0</v>
      </c>
      <c r="AR154" s="749">
        <f t="shared" si="36"/>
        <v>0</v>
      </c>
      <c r="AS154" s="749">
        <f t="shared" si="37"/>
        <v>0</v>
      </c>
      <c r="AT154" s="749">
        <f t="shared" si="38"/>
        <v>0</v>
      </c>
      <c r="AU154" s="749">
        <f t="shared" si="39"/>
        <v>0</v>
      </c>
      <c r="AV154" s="749">
        <f t="shared" si="40"/>
        <v>0</v>
      </c>
      <c r="AW154" s="749">
        <f t="shared" si="41"/>
        <v>0</v>
      </c>
      <c r="AX154" s="749">
        <f t="shared" si="42"/>
        <v>0</v>
      </c>
      <c r="AY154" s="749">
        <f t="shared" si="43"/>
        <v>0</v>
      </c>
      <c r="AZ154" s="749">
        <f t="shared" si="44"/>
        <v>0</v>
      </c>
      <c r="BA154" s="749">
        <f t="shared" si="45"/>
        <v>0</v>
      </c>
      <c r="BB154" s="749">
        <f t="shared" si="46"/>
        <v>0</v>
      </c>
      <c r="BC154" s="749">
        <f t="shared" si="47"/>
        <v>0</v>
      </c>
      <c r="BD154" s="749">
        <f t="shared" si="48"/>
        <v>0</v>
      </c>
      <c r="BE154" s="749">
        <f t="shared" si="49"/>
        <v>0</v>
      </c>
      <c r="BF154" s="159">
        <f>SUM(AM154:BE154)</f>
        <v>0</v>
      </c>
    </row>
    <row r="155" spans="1:58">
      <c r="A155" s="407" t="s">
        <v>1371</v>
      </c>
      <c r="B155" s="268" t="str">
        <f>IFERROR(VLOOKUP(A155,$AG$8:$AJ$187,4,0),"")</f>
        <v>0</v>
      </c>
      <c r="AG155" s="787" t="s">
        <v>140</v>
      </c>
      <c r="AH155" s="749">
        <f t="shared" si="58"/>
        <v>17</v>
      </c>
      <c r="AI155" s="749">
        <f t="shared" si="59"/>
        <v>2</v>
      </c>
      <c r="AJ155" s="382">
        <f t="shared" si="60"/>
        <v>11.764705882352942</v>
      </c>
      <c r="AL155" s="244" t="s">
        <v>359</v>
      </c>
      <c r="AM155" s="749">
        <f t="shared" si="31"/>
        <v>0</v>
      </c>
      <c r="AN155" s="749">
        <f t="shared" si="32"/>
        <v>0</v>
      </c>
      <c r="AO155" s="749">
        <f t="shared" si="33"/>
        <v>0</v>
      </c>
      <c r="AP155" s="749">
        <f t="shared" si="34"/>
        <v>0</v>
      </c>
      <c r="AQ155" s="749">
        <f t="shared" si="35"/>
        <v>0</v>
      </c>
      <c r="AR155" s="749">
        <f t="shared" si="36"/>
        <v>0</v>
      </c>
      <c r="AS155" s="749">
        <f t="shared" si="37"/>
        <v>0</v>
      </c>
      <c r="AT155" s="749">
        <f t="shared" si="38"/>
        <v>0</v>
      </c>
      <c r="AU155" s="749">
        <f t="shared" si="39"/>
        <v>0</v>
      </c>
      <c r="AV155" s="749">
        <f t="shared" si="40"/>
        <v>0</v>
      </c>
      <c r="AW155" s="749">
        <f t="shared" si="41"/>
        <v>0</v>
      </c>
      <c r="AX155" s="749">
        <f t="shared" si="42"/>
        <v>0</v>
      </c>
      <c r="AY155" s="749">
        <f t="shared" si="43"/>
        <v>0</v>
      </c>
      <c r="AZ155" s="749">
        <f t="shared" si="44"/>
        <v>0</v>
      </c>
      <c r="BA155" s="749">
        <f t="shared" si="45"/>
        <v>0</v>
      </c>
      <c r="BB155" s="749">
        <f t="shared" si="46"/>
        <v>0</v>
      </c>
      <c r="BC155" s="749">
        <f t="shared" si="47"/>
        <v>0</v>
      </c>
      <c r="BD155" s="749">
        <f t="shared" si="48"/>
        <v>0</v>
      </c>
      <c r="BE155" s="749">
        <f t="shared" si="49"/>
        <v>0</v>
      </c>
      <c r="BF155" s="159">
        <f t="shared" ref="BF155:BF161" si="61">SUM(AM155:BE155)</f>
        <v>0</v>
      </c>
    </row>
    <row r="156" spans="1:58">
      <c r="A156" s="407" t="s">
        <v>1369</v>
      </c>
      <c r="B156" s="268" t="str">
        <f>IFERROR(VLOOKUP(A156,$AG$8:$AJ$187,4,0),"")</f>
        <v>0</v>
      </c>
      <c r="AG156" s="787" t="s">
        <v>141</v>
      </c>
      <c r="AH156" s="749">
        <f t="shared" si="58"/>
        <v>0</v>
      </c>
      <c r="AI156" s="749">
        <f t="shared" si="59"/>
        <v>0</v>
      </c>
      <c r="AJ156" s="382" t="str">
        <f t="shared" si="60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407" t="s">
        <v>1372</v>
      </c>
      <c r="B157" s="268" t="str">
        <f>IFERROR(VLOOKUP(A157,$AG$8:$AJ$187,4,0),"")</f>
        <v>0</v>
      </c>
      <c r="AG157" s="787" t="s">
        <v>142</v>
      </c>
      <c r="AH157" s="749">
        <f t="shared" si="58"/>
        <v>0</v>
      </c>
      <c r="AI157" s="749">
        <f t="shared" si="59"/>
        <v>0</v>
      </c>
      <c r="AJ157" s="382" t="str">
        <f t="shared" si="60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407" t="s">
        <v>1373</v>
      </c>
      <c r="B158" s="268" t="str">
        <f>IFERROR(VLOOKUP(A158,$AG$8:$AJ$187,4,0),"")</f>
        <v>0</v>
      </c>
      <c r="AG158" s="787" t="s">
        <v>143</v>
      </c>
      <c r="AH158" s="749">
        <f t="shared" si="58"/>
        <v>15</v>
      </c>
      <c r="AI158" s="749">
        <f t="shared" si="59"/>
        <v>0</v>
      </c>
      <c r="AJ158" s="382">
        <f t="shared" si="60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407" t="s">
        <v>584</v>
      </c>
      <c r="B159" s="268">
        <f t="shared" si="56"/>
        <v>0</v>
      </c>
      <c r="AG159" s="787" t="s">
        <v>315</v>
      </c>
      <c r="AH159" s="749">
        <f t="shared" si="58"/>
        <v>0</v>
      </c>
      <c r="AI159" s="749">
        <f t="shared" si="59"/>
        <v>0</v>
      </c>
      <c r="AJ159" s="382" t="str">
        <f t="shared" si="60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407" t="s">
        <v>585</v>
      </c>
      <c r="B160" s="268">
        <f t="shared" si="56"/>
        <v>0</v>
      </c>
      <c r="AG160" s="787" t="s">
        <v>147</v>
      </c>
      <c r="AH160" s="749">
        <f t="shared" si="58"/>
        <v>0</v>
      </c>
      <c r="AI160" s="749">
        <f t="shared" si="59"/>
        <v>0</v>
      </c>
      <c r="AJ160" s="382" t="str">
        <f t="shared" si="60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790" t="s">
        <v>835</v>
      </c>
      <c r="B161" s="268">
        <f t="shared" si="56"/>
        <v>0</v>
      </c>
      <c r="AG161" s="787" t="s">
        <v>144</v>
      </c>
      <c r="AH161" s="749">
        <f t="shared" si="58"/>
        <v>15</v>
      </c>
      <c r="AI161" s="749">
        <f t="shared" si="59"/>
        <v>0</v>
      </c>
      <c r="AJ161" s="382">
        <f t="shared" si="60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1" t="s">
        <v>299</v>
      </c>
      <c r="B162" s="268" t="str">
        <f t="shared" si="56"/>
        <v>0</v>
      </c>
      <c r="AG162" s="787" t="s">
        <v>316</v>
      </c>
      <c r="AH162" s="749">
        <f t="shared" si="58"/>
        <v>0</v>
      </c>
      <c r="AI162" s="749">
        <f t="shared" si="59"/>
        <v>0</v>
      </c>
      <c r="AJ162" s="382" t="str">
        <f t="shared" si="60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791" t="s">
        <v>359</v>
      </c>
      <c r="B163" s="268" t="str">
        <f t="shared" si="56"/>
        <v>0</v>
      </c>
      <c r="AG163" s="787" t="s">
        <v>148</v>
      </c>
      <c r="AH163" s="749">
        <f t="shared" si="58"/>
        <v>17</v>
      </c>
      <c r="AI163" s="749">
        <f t="shared" si="59"/>
        <v>2</v>
      </c>
      <c r="AJ163" s="382">
        <f t="shared" si="60"/>
        <v>11.764705882352942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300</v>
      </c>
      <c r="B164" s="268" t="str">
        <f t="shared" si="56"/>
        <v>0</v>
      </c>
      <c r="AG164" s="787" t="s">
        <v>145</v>
      </c>
      <c r="AH164" s="749">
        <f t="shared" si="58"/>
        <v>0</v>
      </c>
      <c r="AI164" s="749">
        <f t="shared" si="59"/>
        <v>0</v>
      </c>
      <c r="AJ164" s="382" t="str">
        <f t="shared" si="60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301</v>
      </c>
      <c r="B165" s="268" t="str">
        <f t="shared" si="56"/>
        <v>0</v>
      </c>
      <c r="AG165" s="407" t="s">
        <v>295</v>
      </c>
      <c r="AH165" s="749">
        <f t="shared" si="58"/>
        <v>0</v>
      </c>
      <c r="AI165" s="749">
        <f t="shared" si="59"/>
        <v>0</v>
      </c>
      <c r="AJ165" s="382" t="str">
        <f t="shared" si="60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791" t="s">
        <v>302</v>
      </c>
      <c r="B166" s="268" t="str">
        <f t="shared" si="56"/>
        <v>0</v>
      </c>
      <c r="AG166" s="407" t="s">
        <v>296</v>
      </c>
      <c r="AH166" s="749">
        <f t="shared" si="58"/>
        <v>0</v>
      </c>
      <c r="AI166" s="749">
        <f t="shared" si="59"/>
        <v>0</v>
      </c>
      <c r="AJ166" s="382" t="str">
        <f t="shared" si="60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791" t="s">
        <v>303</v>
      </c>
      <c r="B167" s="268" t="str">
        <f t="shared" si="56"/>
        <v>0</v>
      </c>
      <c r="AG167" s="407" t="s">
        <v>298</v>
      </c>
      <c r="AH167" s="749">
        <f t="shared" si="58"/>
        <v>0</v>
      </c>
      <c r="AI167" s="749">
        <f t="shared" si="59"/>
        <v>0</v>
      </c>
      <c r="AJ167" s="382" t="str">
        <f t="shared" si="60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791" t="s">
        <v>358</v>
      </c>
      <c r="B168" s="268" t="str">
        <f t="shared" si="56"/>
        <v>0</v>
      </c>
      <c r="AG168" s="407" t="s">
        <v>587</v>
      </c>
      <c r="AH168" s="87">
        <f t="shared" si="58"/>
        <v>0</v>
      </c>
      <c r="AI168" s="87">
        <f t="shared" si="59"/>
        <v>0</v>
      </c>
      <c r="AJ168" s="331" t="str">
        <f t="shared" si="60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791" t="s">
        <v>322</v>
      </c>
      <c r="B169" s="268" t="str">
        <f t="shared" si="56"/>
        <v>0</v>
      </c>
      <c r="AG169" s="407" t="s">
        <v>588</v>
      </c>
      <c r="AH169" s="87">
        <f t="shared" si="58"/>
        <v>0</v>
      </c>
      <c r="AI169" s="87">
        <f t="shared" si="59"/>
        <v>0</v>
      </c>
      <c r="AJ169" s="331" t="str">
        <f t="shared" si="60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791" t="s">
        <v>1023</v>
      </c>
      <c r="B170" s="268" t="str">
        <f t="shared" si="56"/>
        <v>0</v>
      </c>
      <c r="AG170" s="407" t="s">
        <v>589</v>
      </c>
      <c r="AH170" s="87">
        <f t="shared" si="58"/>
        <v>0</v>
      </c>
      <c r="AI170" s="87">
        <f t="shared" si="59"/>
        <v>0</v>
      </c>
      <c r="AJ170" s="331" t="str">
        <f t="shared" si="60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791" t="s">
        <v>1024</v>
      </c>
      <c r="B171" s="268" t="str">
        <f t="shared" si="56"/>
        <v>0</v>
      </c>
      <c r="AG171" s="407" t="s">
        <v>590</v>
      </c>
      <c r="AH171" s="87">
        <f t="shared" si="58"/>
        <v>0</v>
      </c>
      <c r="AI171" s="87">
        <f t="shared" si="59"/>
        <v>0</v>
      </c>
      <c r="AJ171" s="331" t="str">
        <f t="shared" si="60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224</v>
      </c>
      <c r="B172" s="268" t="str">
        <f t="shared" ref="B172:B235" si="82">IFERROR(VLOOKUP(A172,$AG$8:$AJ$182,4,0),"")</f>
        <v>0</v>
      </c>
      <c r="AG172" s="407" t="s">
        <v>591</v>
      </c>
      <c r="AH172" s="87">
        <f t="shared" si="58"/>
        <v>0</v>
      </c>
      <c r="AI172" s="87">
        <f t="shared" si="59"/>
        <v>0</v>
      </c>
      <c r="AJ172" s="331" t="str">
        <f t="shared" si="60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225</v>
      </c>
      <c r="B173" s="268" t="str">
        <f t="shared" si="82"/>
        <v>0</v>
      </c>
      <c r="AG173" s="407" t="s">
        <v>592</v>
      </c>
      <c r="AH173" s="87">
        <f t="shared" si="58"/>
        <v>0</v>
      </c>
      <c r="AI173" s="87">
        <f t="shared" si="59"/>
        <v>0</v>
      </c>
      <c r="AJ173" s="331" t="str">
        <f t="shared" si="60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226</v>
      </c>
      <c r="B174" s="268" t="str">
        <f t="shared" si="82"/>
        <v>0</v>
      </c>
      <c r="AG174" s="407" t="s">
        <v>593</v>
      </c>
      <c r="AH174" s="87">
        <f t="shared" si="58"/>
        <v>0</v>
      </c>
      <c r="AI174" s="87">
        <f t="shared" si="59"/>
        <v>0</v>
      </c>
      <c r="AJ174" s="331" t="str">
        <f t="shared" si="60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227</v>
      </c>
      <c r="B175" s="268" t="str">
        <f t="shared" si="82"/>
        <v>0</v>
      </c>
      <c r="AG175" s="407" t="s">
        <v>594</v>
      </c>
      <c r="AH175" s="87">
        <f t="shared" si="58"/>
        <v>0</v>
      </c>
      <c r="AI175" s="87">
        <f t="shared" si="59"/>
        <v>0</v>
      </c>
      <c r="AJ175" s="331" t="str">
        <f t="shared" si="60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228</v>
      </c>
      <c r="B176" s="268" t="str">
        <f t="shared" si="82"/>
        <v>0</v>
      </c>
      <c r="AG176" s="407" t="s">
        <v>595</v>
      </c>
      <c r="AH176" s="87">
        <f t="shared" si="58"/>
        <v>10</v>
      </c>
      <c r="AI176" s="87">
        <f t="shared" si="59"/>
        <v>0</v>
      </c>
      <c r="AJ176" s="331">
        <f t="shared" si="60"/>
        <v>0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2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2</v>
      </c>
    </row>
    <row r="177" spans="1:58">
      <c r="A177" s="407" t="s">
        <v>229</v>
      </c>
      <c r="B177" s="268" t="str">
        <f t="shared" si="82"/>
        <v>0</v>
      </c>
      <c r="AG177" s="407" t="s">
        <v>304</v>
      </c>
      <c r="AH177" s="749">
        <f t="shared" si="58"/>
        <v>0</v>
      </c>
      <c r="AI177" s="749">
        <f t="shared" si="59"/>
        <v>0</v>
      </c>
      <c r="AJ177" s="382" t="str">
        <f t="shared" si="60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230</v>
      </c>
      <c r="B178" s="268" t="str">
        <f t="shared" si="82"/>
        <v>0</v>
      </c>
      <c r="AG178" s="407" t="s">
        <v>305</v>
      </c>
      <c r="AH178" s="749">
        <f t="shared" si="58"/>
        <v>0</v>
      </c>
      <c r="AI178" s="749">
        <f t="shared" si="59"/>
        <v>0</v>
      </c>
      <c r="AJ178" s="382" t="str">
        <f t="shared" si="60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231</v>
      </c>
      <c r="B179" s="268" t="str">
        <f t="shared" si="82"/>
        <v>0</v>
      </c>
      <c r="AG179" s="407" t="s">
        <v>574</v>
      </c>
      <c r="AH179" s="87">
        <f t="shared" si="58"/>
        <v>0</v>
      </c>
      <c r="AI179" s="87">
        <f t="shared" si="59"/>
        <v>0</v>
      </c>
      <c r="AJ179" s="331" t="str">
        <f t="shared" si="60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232</v>
      </c>
      <c r="B180" s="268" t="str">
        <f t="shared" si="82"/>
        <v>0</v>
      </c>
      <c r="AG180" s="407" t="s">
        <v>856</v>
      </c>
      <c r="AH180" s="87">
        <f t="shared" si="58"/>
        <v>0</v>
      </c>
      <c r="AI180" s="87">
        <f t="shared" si="59"/>
        <v>0</v>
      </c>
      <c r="AJ180" s="87" t="str">
        <f t="shared" si="60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233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234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235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236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237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0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0</v>
      </c>
    </row>
    <row r="186" spans="1:58">
      <c r="A186" s="407" t="s">
        <v>238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239</v>
      </c>
      <c r="B187" s="268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240</v>
      </c>
      <c r="B188" s="268" t="str">
        <f t="shared" si="82"/>
        <v>0</v>
      </c>
      <c r="AG188" s="749" t="s">
        <v>197</v>
      </c>
      <c r="AH188" s="749">
        <f>SUM(AH8:AH181)</f>
        <v>594</v>
      </c>
      <c r="AI188" s="749">
        <f>SUM(AI8:AI181)</f>
        <v>7</v>
      </c>
      <c r="AJ188" s="289">
        <f t="shared" si="86"/>
        <v>1.1784511784511784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241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0</v>
      </c>
      <c r="AN189" s="749">
        <f t="shared" si="87"/>
        <v>0</v>
      </c>
      <c r="AO189" s="749">
        <f t="shared" si="87"/>
        <v>0</v>
      </c>
      <c r="AP189" s="749">
        <f t="shared" si="87"/>
        <v>2</v>
      </c>
      <c r="AQ189" s="749">
        <f t="shared" si="87"/>
        <v>0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0</v>
      </c>
      <c r="AV189" s="749">
        <f t="shared" si="87"/>
        <v>0</v>
      </c>
      <c r="AW189" s="749">
        <f t="shared" si="87"/>
        <v>0</v>
      </c>
      <c r="AX189" s="749">
        <f t="shared" si="87"/>
        <v>0</v>
      </c>
      <c r="AY189" s="749">
        <f t="shared" si="87"/>
        <v>0</v>
      </c>
      <c r="AZ189" s="749">
        <f t="shared" si="87"/>
        <v>1</v>
      </c>
      <c r="BA189" s="749">
        <f t="shared" si="87"/>
        <v>2</v>
      </c>
      <c r="BB189" s="749">
        <f t="shared" si="87"/>
        <v>0</v>
      </c>
      <c r="BC189" s="749">
        <f t="shared" si="87"/>
        <v>0</v>
      </c>
      <c r="BD189" s="749">
        <f t="shared" si="87"/>
        <v>2</v>
      </c>
      <c r="BE189" s="749">
        <f t="shared" si="87"/>
        <v>0</v>
      </c>
      <c r="BF189" s="749">
        <f t="shared" si="87"/>
        <v>7</v>
      </c>
    </row>
    <row r="190" spans="1:58">
      <c r="A190" s="407" t="s">
        <v>242</v>
      </c>
      <c r="B190" s="268" t="str">
        <f t="shared" si="82"/>
        <v>0</v>
      </c>
    </row>
    <row r="191" spans="1:58">
      <c r="A191" s="407" t="s">
        <v>243</v>
      </c>
      <c r="B191" s="268" t="str">
        <f t="shared" si="82"/>
        <v>0</v>
      </c>
    </row>
    <row r="192" spans="1:58">
      <c r="A192" s="407" t="s">
        <v>244</v>
      </c>
      <c r="B192" s="268" t="str">
        <f t="shared" si="82"/>
        <v>0</v>
      </c>
    </row>
    <row r="193" spans="1:2">
      <c r="A193" s="407" t="s">
        <v>245</v>
      </c>
      <c r="B193" s="268" t="str">
        <f t="shared" si="82"/>
        <v>0</v>
      </c>
    </row>
    <row r="194" spans="1:2">
      <c r="A194" s="407" t="s">
        <v>246</v>
      </c>
      <c r="B194" s="268" t="str">
        <f t="shared" si="82"/>
        <v>0</v>
      </c>
    </row>
    <row r="195" spans="1:2">
      <c r="A195" s="407" t="s">
        <v>247</v>
      </c>
      <c r="B195" s="268" t="str">
        <f t="shared" si="82"/>
        <v>0</v>
      </c>
    </row>
    <row r="196" spans="1:2">
      <c r="A196" s="407" t="s">
        <v>248</v>
      </c>
      <c r="B196" s="268" t="str">
        <f t="shared" si="82"/>
        <v>0</v>
      </c>
    </row>
    <row r="197" spans="1:2">
      <c r="A197" s="407" t="s">
        <v>249</v>
      </c>
      <c r="B197" s="268" t="str">
        <f t="shared" si="82"/>
        <v>0</v>
      </c>
    </row>
    <row r="198" spans="1:2">
      <c r="A198" s="407" t="s">
        <v>250</v>
      </c>
      <c r="B198" s="268" t="str">
        <f t="shared" si="82"/>
        <v>0</v>
      </c>
    </row>
    <row r="199" spans="1:2">
      <c r="A199" s="407" t="s">
        <v>251</v>
      </c>
      <c r="B199" s="268" t="str">
        <f t="shared" si="82"/>
        <v>0</v>
      </c>
    </row>
    <row r="200" spans="1:2">
      <c r="A200" s="407" t="s">
        <v>252</v>
      </c>
      <c r="B200" s="268" t="str">
        <f t="shared" si="82"/>
        <v>0</v>
      </c>
    </row>
    <row r="201" spans="1:2">
      <c r="A201" s="407" t="s">
        <v>253</v>
      </c>
      <c r="B201" s="268" t="str">
        <f t="shared" si="82"/>
        <v>0</v>
      </c>
    </row>
    <row r="202" spans="1:2">
      <c r="A202" s="407" t="s">
        <v>254</v>
      </c>
      <c r="B202" s="268" t="str">
        <f t="shared" si="82"/>
        <v>0</v>
      </c>
    </row>
    <row r="203" spans="1:2">
      <c r="A203" s="407" t="s">
        <v>255</v>
      </c>
      <c r="B203" s="268" t="str">
        <f t="shared" si="82"/>
        <v>0</v>
      </c>
    </row>
    <row r="204" spans="1:2">
      <c r="A204" s="407" t="s">
        <v>256</v>
      </c>
      <c r="B204" s="268" t="str">
        <f t="shared" si="82"/>
        <v>0</v>
      </c>
    </row>
    <row r="205" spans="1:2">
      <c r="A205" s="407" t="s">
        <v>257</v>
      </c>
      <c r="B205" s="268" t="str">
        <f t="shared" si="82"/>
        <v>0</v>
      </c>
    </row>
    <row r="206" spans="1:2">
      <c r="A206" s="407" t="s">
        <v>258</v>
      </c>
      <c r="B206" s="268" t="str">
        <f t="shared" si="82"/>
        <v>0</v>
      </c>
    </row>
    <row r="207" spans="1:2">
      <c r="A207" s="407" t="s">
        <v>259</v>
      </c>
      <c r="B207" s="268" t="str">
        <f t="shared" si="82"/>
        <v>0</v>
      </c>
    </row>
    <row r="208" spans="1:2">
      <c r="A208" s="407" t="s">
        <v>260</v>
      </c>
      <c r="B208" s="268" t="str">
        <f t="shared" si="82"/>
        <v>0</v>
      </c>
    </row>
    <row r="209" spans="1:2">
      <c r="A209" s="407" t="s">
        <v>261</v>
      </c>
      <c r="B209" s="268" t="str">
        <f t="shared" si="82"/>
        <v>0</v>
      </c>
    </row>
    <row r="210" spans="1:2">
      <c r="A210" s="407" t="s">
        <v>262</v>
      </c>
      <c r="B210" s="268" t="str">
        <f t="shared" si="82"/>
        <v>0</v>
      </c>
    </row>
    <row r="211" spans="1:2">
      <c r="A211" s="407" t="s">
        <v>263</v>
      </c>
      <c r="B211" s="268" t="str">
        <f t="shared" si="82"/>
        <v>0</v>
      </c>
    </row>
    <row r="212" spans="1:2">
      <c r="A212" s="407" t="s">
        <v>264</v>
      </c>
      <c r="B212" s="268" t="str">
        <f t="shared" si="82"/>
        <v>0</v>
      </c>
    </row>
    <row r="213" spans="1:2">
      <c r="A213" s="407" t="s">
        <v>265</v>
      </c>
      <c r="B213" s="268" t="str">
        <f t="shared" si="82"/>
        <v>0</v>
      </c>
    </row>
    <row r="214" spans="1:2">
      <c r="A214" s="407" t="s">
        <v>266</v>
      </c>
      <c r="B214" s="268" t="str">
        <f t="shared" si="82"/>
        <v>0</v>
      </c>
    </row>
    <row r="215" spans="1:2">
      <c r="A215" s="407" t="s">
        <v>267</v>
      </c>
      <c r="B215" s="268" t="str">
        <f t="shared" si="82"/>
        <v>0</v>
      </c>
    </row>
    <row r="216" spans="1:2">
      <c r="A216" s="407" t="s">
        <v>268</v>
      </c>
      <c r="B216" s="268" t="str">
        <f t="shared" si="82"/>
        <v>0</v>
      </c>
    </row>
    <row r="217" spans="1:2">
      <c r="A217" s="407" t="s">
        <v>269</v>
      </c>
      <c r="B217" s="268" t="str">
        <f t="shared" si="82"/>
        <v>0</v>
      </c>
    </row>
    <row r="218" spans="1:2">
      <c r="A218" s="407" t="s">
        <v>270</v>
      </c>
      <c r="B218" s="268" t="str">
        <f t="shared" si="82"/>
        <v>0</v>
      </c>
    </row>
    <row r="219" spans="1:2">
      <c r="A219" s="407" t="s">
        <v>271</v>
      </c>
      <c r="B219" s="268" t="str">
        <f t="shared" si="82"/>
        <v>0</v>
      </c>
    </row>
    <row r="220" spans="1:2">
      <c r="A220" s="787" t="s">
        <v>310</v>
      </c>
      <c r="B220" s="268" t="str">
        <f t="shared" si="82"/>
        <v>0</v>
      </c>
    </row>
    <row r="221" spans="1:2">
      <c r="A221" s="787" t="s">
        <v>309</v>
      </c>
      <c r="B221" s="268" t="str">
        <f t="shared" si="82"/>
        <v>0</v>
      </c>
    </row>
    <row r="222" spans="1:2">
      <c r="A222" s="787" t="s">
        <v>288</v>
      </c>
      <c r="B222" s="268" t="str">
        <f t="shared" si="82"/>
        <v>0</v>
      </c>
    </row>
    <row r="223" spans="1:2">
      <c r="A223" s="787" t="s">
        <v>124</v>
      </c>
      <c r="B223" s="268" t="str">
        <f t="shared" si="82"/>
        <v>0</v>
      </c>
    </row>
    <row r="224" spans="1:2">
      <c r="A224" s="787" t="s">
        <v>289</v>
      </c>
      <c r="B224" s="268" t="str">
        <f t="shared" si="82"/>
        <v>0</v>
      </c>
    </row>
    <row r="225" spans="1:2">
      <c r="A225" s="787" t="s">
        <v>125</v>
      </c>
      <c r="B225" s="268" t="str">
        <f t="shared" si="82"/>
        <v>0</v>
      </c>
    </row>
    <row r="226" spans="1:2">
      <c r="A226" s="787" t="s">
        <v>126</v>
      </c>
      <c r="B226" s="268" t="str">
        <f t="shared" si="82"/>
        <v>0</v>
      </c>
    </row>
    <row r="227" spans="1:2">
      <c r="A227" s="787" t="s">
        <v>127</v>
      </c>
      <c r="B227" s="268" t="str">
        <f t="shared" si="82"/>
        <v>0</v>
      </c>
    </row>
    <row r="228" spans="1:2">
      <c r="A228" s="787" t="s">
        <v>312</v>
      </c>
      <c r="B228" s="268" t="str">
        <f t="shared" si="82"/>
        <v>0</v>
      </c>
    </row>
    <row r="229" spans="1:2">
      <c r="A229" s="787" t="s">
        <v>128</v>
      </c>
      <c r="B229" s="268" t="str">
        <f t="shared" si="82"/>
        <v>0</v>
      </c>
    </row>
    <row r="230" spans="1:2">
      <c r="A230" s="787" t="s">
        <v>290</v>
      </c>
      <c r="B230" s="268" t="str">
        <f t="shared" si="82"/>
        <v>0</v>
      </c>
    </row>
    <row r="231" spans="1:2">
      <c r="A231" s="787" t="s">
        <v>129</v>
      </c>
      <c r="B231" s="268" t="str">
        <f t="shared" si="82"/>
        <v>0</v>
      </c>
    </row>
    <row r="232" spans="1:2">
      <c r="A232" s="787" t="s">
        <v>291</v>
      </c>
      <c r="B232" s="268" t="str">
        <f t="shared" si="82"/>
        <v>0</v>
      </c>
    </row>
    <row r="233" spans="1:2">
      <c r="A233" s="787" t="s">
        <v>130</v>
      </c>
      <c r="B233" s="268" t="str">
        <f t="shared" si="82"/>
        <v>0</v>
      </c>
    </row>
    <row r="234" spans="1:2">
      <c r="A234" s="787" t="s">
        <v>131</v>
      </c>
      <c r="B234" s="268" t="str">
        <f t="shared" si="82"/>
        <v>0</v>
      </c>
    </row>
    <row r="235" spans="1:2">
      <c r="A235" s="787" t="s">
        <v>132</v>
      </c>
      <c r="B235" s="268" t="str">
        <f t="shared" si="82"/>
        <v>0</v>
      </c>
    </row>
    <row r="236" spans="1:2">
      <c r="A236" s="787" t="s">
        <v>313</v>
      </c>
      <c r="B236" s="268" t="str">
        <f t="shared" ref="B236:B280" si="88">IFERROR(VLOOKUP(A236,$AG$8:$AJ$182,4,0),"")</f>
        <v>0</v>
      </c>
    </row>
    <row r="237" spans="1:2">
      <c r="A237" s="787" t="s">
        <v>133</v>
      </c>
      <c r="B237" s="268" t="str">
        <f t="shared" si="88"/>
        <v>0</v>
      </c>
    </row>
    <row r="238" spans="1:2">
      <c r="A238" s="787" t="s">
        <v>292</v>
      </c>
      <c r="B238" s="268" t="str">
        <f t="shared" si="88"/>
        <v>0</v>
      </c>
    </row>
    <row r="239" spans="1:2">
      <c r="A239" s="787" t="s">
        <v>134</v>
      </c>
      <c r="B239" s="268" t="str">
        <f t="shared" si="88"/>
        <v>0</v>
      </c>
    </row>
    <row r="240" spans="1:2">
      <c r="A240" s="787" t="s">
        <v>135</v>
      </c>
      <c r="B240" s="268" t="str">
        <f t="shared" si="88"/>
        <v>0</v>
      </c>
    </row>
    <row r="241" spans="1:2">
      <c r="A241" s="787" t="s">
        <v>136</v>
      </c>
      <c r="B241" s="268" t="str">
        <f t="shared" si="88"/>
        <v>0</v>
      </c>
    </row>
    <row r="242" spans="1:2">
      <c r="A242" s="787" t="s">
        <v>146</v>
      </c>
      <c r="B242" s="268" t="str">
        <f t="shared" si="88"/>
        <v>0</v>
      </c>
    </row>
    <row r="243" spans="1:2">
      <c r="A243" s="787" t="s">
        <v>137</v>
      </c>
      <c r="B243" s="268" t="str">
        <f t="shared" si="88"/>
        <v>0</v>
      </c>
    </row>
    <row r="244" spans="1:2">
      <c r="A244" s="787" t="s">
        <v>1263</v>
      </c>
      <c r="B244" s="268">
        <f t="shared" si="88"/>
        <v>0</v>
      </c>
    </row>
    <row r="245" spans="1:2">
      <c r="A245" s="787" t="s">
        <v>314</v>
      </c>
      <c r="B245" s="268" t="str">
        <f t="shared" si="88"/>
        <v>0</v>
      </c>
    </row>
    <row r="246" spans="1:2">
      <c r="A246" s="787" t="s">
        <v>138</v>
      </c>
      <c r="B246" s="268" t="str">
        <f t="shared" si="88"/>
        <v>0</v>
      </c>
    </row>
    <row r="247" spans="1:2">
      <c r="A247" s="787" t="s">
        <v>293</v>
      </c>
      <c r="B247" s="268" t="str">
        <f t="shared" si="88"/>
        <v>0</v>
      </c>
    </row>
    <row r="248" spans="1:2">
      <c r="A248" s="787" t="s">
        <v>139</v>
      </c>
      <c r="B248" s="268" t="str">
        <f t="shared" si="88"/>
        <v>0</v>
      </c>
    </row>
    <row r="249" spans="1:2">
      <c r="A249" s="787" t="s">
        <v>141</v>
      </c>
      <c r="B249" s="268" t="str">
        <f t="shared" si="88"/>
        <v>0</v>
      </c>
    </row>
    <row r="250" spans="1:2">
      <c r="A250" s="787" t="s">
        <v>142</v>
      </c>
      <c r="B250" s="268" t="str">
        <f t="shared" si="88"/>
        <v>0</v>
      </c>
    </row>
    <row r="251" spans="1:2">
      <c r="A251" s="787" t="s">
        <v>143</v>
      </c>
      <c r="B251" s="268">
        <f t="shared" si="88"/>
        <v>0</v>
      </c>
    </row>
    <row r="252" spans="1:2">
      <c r="A252" s="787" t="s">
        <v>315</v>
      </c>
      <c r="B252" s="268" t="str">
        <f t="shared" si="88"/>
        <v>0</v>
      </c>
    </row>
    <row r="253" spans="1:2">
      <c r="A253" s="787" t="s">
        <v>147</v>
      </c>
      <c r="B253" s="268" t="str">
        <f t="shared" si="88"/>
        <v>0</v>
      </c>
    </row>
    <row r="254" spans="1:2">
      <c r="A254" s="787" t="s">
        <v>144</v>
      </c>
      <c r="B254" s="268">
        <f t="shared" si="88"/>
        <v>0</v>
      </c>
    </row>
    <row r="255" spans="1:2">
      <c r="A255" s="787" t="s">
        <v>316</v>
      </c>
      <c r="B255" s="268" t="str">
        <f t="shared" si="88"/>
        <v>0</v>
      </c>
    </row>
    <row r="256" spans="1:2">
      <c r="A256" s="787" t="s">
        <v>145</v>
      </c>
      <c r="B256" s="268" t="str">
        <f t="shared" si="88"/>
        <v>0</v>
      </c>
    </row>
    <row r="257" spans="1:2">
      <c r="A257" s="407" t="s">
        <v>295</v>
      </c>
      <c r="B257" s="268" t="str">
        <f t="shared" si="88"/>
        <v>0</v>
      </c>
    </row>
    <row r="258" spans="1:2">
      <c r="A258" s="407" t="s">
        <v>296</v>
      </c>
      <c r="B258" s="268" t="str">
        <f t="shared" si="88"/>
        <v>0</v>
      </c>
    </row>
    <row r="259" spans="1:2">
      <c r="A259" s="407" t="s">
        <v>298</v>
      </c>
      <c r="B259" s="268" t="str">
        <f t="shared" si="88"/>
        <v>0</v>
      </c>
    </row>
    <row r="260" spans="1:2">
      <c r="A260" s="407" t="s">
        <v>1350</v>
      </c>
      <c r="B260" s="268" t="str">
        <f t="shared" si="88"/>
        <v>0</v>
      </c>
    </row>
    <row r="261" spans="1:2">
      <c r="A261" s="407" t="s">
        <v>587</v>
      </c>
      <c r="B261" s="268" t="str">
        <f t="shared" si="88"/>
        <v>0</v>
      </c>
    </row>
    <row r="262" spans="1:2">
      <c r="A262" s="407" t="s">
        <v>588</v>
      </c>
      <c r="B262" s="268" t="str">
        <f t="shared" si="88"/>
        <v>0</v>
      </c>
    </row>
    <row r="263" spans="1:2">
      <c r="A263" s="407" t="s">
        <v>589</v>
      </c>
      <c r="B263" s="268" t="str">
        <f t="shared" si="88"/>
        <v>0</v>
      </c>
    </row>
    <row r="264" spans="1:2">
      <c r="A264" s="407" t="s">
        <v>590</v>
      </c>
      <c r="B264" s="268" t="str">
        <f t="shared" si="88"/>
        <v>0</v>
      </c>
    </row>
    <row r="265" spans="1:2">
      <c r="A265" s="407" t="s">
        <v>591</v>
      </c>
      <c r="B265" s="268" t="str">
        <f t="shared" si="88"/>
        <v>0</v>
      </c>
    </row>
    <row r="266" spans="1:2">
      <c r="A266" s="407" t="s">
        <v>592</v>
      </c>
      <c r="B266" s="268" t="str">
        <f t="shared" si="88"/>
        <v>0</v>
      </c>
    </row>
    <row r="267" spans="1:2">
      <c r="A267" s="407" t="s">
        <v>593</v>
      </c>
      <c r="B267" s="268" t="str">
        <f t="shared" si="88"/>
        <v>0</v>
      </c>
    </row>
    <row r="268" spans="1:2">
      <c r="A268" s="407" t="s">
        <v>594</v>
      </c>
      <c r="B268" s="268" t="str">
        <f t="shared" si="88"/>
        <v>0</v>
      </c>
    </row>
    <row r="269" spans="1:2">
      <c r="A269" s="407" t="s">
        <v>595</v>
      </c>
      <c r="B269" s="268">
        <f t="shared" si="88"/>
        <v>0</v>
      </c>
    </row>
    <row r="270" spans="1:2">
      <c r="A270" s="407" t="s">
        <v>304</v>
      </c>
      <c r="B270" s="268" t="str">
        <f t="shared" si="88"/>
        <v>0</v>
      </c>
    </row>
    <row r="271" spans="1:2">
      <c r="A271" s="407" t="s">
        <v>305</v>
      </c>
      <c r="B271" s="268" t="str">
        <f t="shared" si="88"/>
        <v>0</v>
      </c>
    </row>
    <row r="272" spans="1:2">
      <c r="A272" s="407" t="s">
        <v>574</v>
      </c>
      <c r="B272" s="268" t="str">
        <f t="shared" si="88"/>
        <v>0</v>
      </c>
    </row>
    <row r="273" spans="1:2">
      <c r="A273" s="407" t="s">
        <v>856</v>
      </c>
      <c r="B273" s="268" t="str">
        <f t="shared" si="88"/>
        <v>0</v>
      </c>
    </row>
    <row r="274" spans="1:2">
      <c r="A274" s="407" t="s">
        <v>857</v>
      </c>
      <c r="B274" s="268" t="str">
        <f t="shared" si="88"/>
        <v>0</v>
      </c>
    </row>
    <row r="275" spans="1:2">
      <c r="A275" s="407" t="s">
        <v>273</v>
      </c>
      <c r="B275" s="268" t="str">
        <f t="shared" si="88"/>
        <v>0</v>
      </c>
    </row>
    <row r="276" spans="1:2">
      <c r="A276" s="407" t="s">
        <v>274</v>
      </c>
      <c r="B276" s="268" t="str">
        <f t="shared" si="88"/>
        <v/>
      </c>
    </row>
    <row r="277" spans="1:2">
      <c r="A277" s="407" t="s">
        <v>275</v>
      </c>
      <c r="B277" s="268" t="str">
        <f t="shared" si="88"/>
        <v/>
      </c>
    </row>
    <row r="278" spans="1:2">
      <c r="A278" s="407" t="s">
        <v>276</v>
      </c>
      <c r="B278" s="268" t="str">
        <f t="shared" si="88"/>
        <v/>
      </c>
    </row>
    <row r="279" spans="1:2">
      <c r="A279" s="407" t="s">
        <v>277</v>
      </c>
      <c r="B279" s="268" t="str">
        <f t="shared" si="88"/>
        <v/>
      </c>
    </row>
    <row r="280" spans="1:2">
      <c r="A280" s="407" t="s">
        <v>297</v>
      </c>
      <c r="B280" s="268" t="str">
        <f t="shared" si="88"/>
        <v/>
      </c>
    </row>
  </sheetData>
  <autoFilter ref="A4:I6"/>
  <mergeCells count="49"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A3:B3"/>
    <mergeCell ref="D3:E3"/>
    <mergeCell ref="L3:M3"/>
    <mergeCell ref="J4:AB5"/>
    <mergeCell ref="A35:A36"/>
    <mergeCell ref="S105:S106"/>
    <mergeCell ref="A14:A15"/>
    <mergeCell ref="A30:A34"/>
    <mergeCell ref="A27:A28"/>
    <mergeCell ref="A21:A23"/>
    <mergeCell ref="BF7:BF8"/>
    <mergeCell ref="AO7:AO8"/>
    <mergeCell ref="AD4:AD6"/>
    <mergeCell ref="AC4:AC6"/>
    <mergeCell ref="BE7:BE8"/>
    <mergeCell ref="AS7:AS8"/>
    <mergeCell ref="AT7:AT8"/>
    <mergeCell ref="BD7:BD8"/>
    <mergeCell ref="BC7:BC8"/>
    <mergeCell ref="AU7:AU8"/>
    <mergeCell ref="AV7:AV8"/>
    <mergeCell ref="BB7:BB8"/>
    <mergeCell ref="AP7:AP8"/>
    <mergeCell ref="AE4:AE6"/>
    <mergeCell ref="AM7:AM8"/>
    <mergeCell ref="BA7:BA8"/>
    <mergeCell ref="AZ7:AZ8"/>
    <mergeCell ref="A7:A9"/>
    <mergeCell ref="A10:A12"/>
    <mergeCell ref="A19:A20"/>
    <mergeCell ref="AY7:AY8"/>
    <mergeCell ref="AN7:AN8"/>
    <mergeCell ref="AW7:AW8"/>
    <mergeCell ref="AX7:AX8"/>
    <mergeCell ref="A16:A17"/>
    <mergeCell ref="AR7:AR8"/>
    <mergeCell ref="AQ7:AQ8"/>
    <mergeCell ref="AL7:AL8"/>
  </mergeCells>
  <phoneticPr fontId="23" type="noConversion"/>
  <conditionalFormatting sqref="I4:I6 E8 A7 A4:D6 AB1:AC2 E11:E12 E21:E23 E25 A27:B27 E30 A29 B12 B14 E14 B17 B20:B26 E27 B28:B29 B32:B36">
    <cfRule type="containsText" priority="1348" operator="containsText" text="X">
      <formula>NOT(ISERROR(SEARCH("X",A1)))</formula>
    </cfRule>
  </conditionalFormatting>
  <conditionalFormatting sqref="F4:G4">
    <cfRule type="containsText" priority="1347" operator="containsText" text="X">
      <formula>NOT(ISERROR(SEARCH("X",F4)))</formula>
    </cfRule>
  </conditionalFormatting>
  <conditionalFormatting sqref="H86:H65536">
    <cfRule type="containsText" priority="1353" operator="containsText" text="X">
      <formula>NOT(ISERROR(SEARCH("X",H86)))</formula>
    </cfRule>
  </conditionalFormatting>
  <conditionalFormatting sqref="H4">
    <cfRule type="containsText" priority="1345" operator="containsText" text="X">
      <formula>NOT(ISERROR(SEARCH("X",H4)))</formula>
    </cfRule>
  </conditionalFormatting>
  <conditionalFormatting sqref="AC7:AC32 AE7:AE32">
    <cfRule type="containsText" priority="1342" operator="containsText" text="X">
      <formula>NOT(ISERROR(SEARCH("X",AC7)))</formula>
    </cfRule>
  </conditionalFormatting>
  <conditionalFormatting sqref="I7:I32">
    <cfRule type="containsText" priority="1346" operator="containsText" text="X">
      <formula>NOT(ISERROR(SEARCH("X",I7)))</formula>
    </cfRule>
  </conditionalFormatting>
  <conditionalFormatting sqref="AD7:AD84">
    <cfRule type="containsText" dxfId="42" priority="1340" operator="containsText" text="RE">
      <formula>NOT(ISERROR(SEARCH("RE",AD7)))</formula>
    </cfRule>
    <cfRule type="notContainsBlanks" dxfId="41" priority="1358" stopIfTrue="1">
      <formula>LEN(TRIM(AD7))&gt;0</formula>
    </cfRule>
  </conditionalFormatting>
  <conditionalFormatting sqref="P3">
    <cfRule type="cellIs" dxfId="40" priority="21" stopIfTrue="1" operator="lessThan">
      <formula>$N$3</formula>
    </cfRule>
  </conditionalFormatting>
  <conditionalFormatting sqref="AK184:AK189">
    <cfRule type="containsText" priority="15" operator="containsText" text="X">
      <formula>NOT(ISERROR(SEARCH("X",AK184)))</formula>
    </cfRule>
  </conditionalFormatting>
  <conditionalFormatting sqref="I7:I84">
    <cfRule type="cellIs" dxfId="39" priority="7" operator="equal">
      <formula>0</formula>
    </cfRule>
    <cfRule type="cellIs" dxfId="38" priority="8" operator="greaterThan">
      <formula>0</formula>
    </cfRule>
    <cfRule type="cellIs" dxfId="37" priority="14" operator="greaterThan">
      <formula>0</formula>
    </cfRule>
  </conditionalFormatting>
  <conditionalFormatting sqref="E9">
    <cfRule type="containsText" priority="13" operator="containsText" text="X">
      <formula>NOT(ISERROR(SEARCH("X",E9)))</formula>
    </cfRule>
  </conditionalFormatting>
  <conditionalFormatting sqref="E10">
    <cfRule type="containsText" priority="12" operator="containsText" text="X">
      <formula>NOT(ISERROR(SEARCH("X",E10)))</formula>
    </cfRule>
  </conditionalFormatting>
  <conditionalFormatting sqref="G7:G84">
    <cfRule type="cellIs" dxfId="36" priority="9" operator="greaterThan">
      <formula>0</formula>
    </cfRule>
    <cfRule type="cellIs" dxfId="35" priority="10" operator="equal">
      <formula>0</formula>
    </cfRule>
  </conditionalFormatting>
  <conditionalFormatting sqref="E13 B13">
    <cfRule type="containsText" priority="6" operator="containsText" text="X">
      <formula>NOT(ISERROR(SEARCH("X",B13)))</formula>
    </cfRule>
  </conditionalFormatting>
  <conditionalFormatting sqref="E15 B15:B16">
    <cfRule type="containsText" priority="5" operator="containsText" text="X">
      <formula>NOT(ISERROR(SEARCH("X",B15)))</formula>
    </cfRule>
  </conditionalFormatting>
  <conditionalFormatting sqref="B18">
    <cfRule type="containsText" priority="4" operator="containsText" text="X">
      <formula>NOT(ISERROR(SEARCH("X",B18)))</formula>
    </cfRule>
  </conditionalFormatting>
  <conditionalFormatting sqref="B19">
    <cfRule type="containsText" priority="3" operator="containsText" text="X">
      <formula>NOT(ISERROR(SEARCH("X",B19)))</formula>
    </cfRule>
  </conditionalFormatting>
  <conditionalFormatting sqref="E26">
    <cfRule type="containsText" priority="2" operator="containsText" text="X">
      <formula>NOT(ISERROR(SEARCH("X",E26)))</formula>
    </cfRule>
  </conditionalFormatting>
  <conditionalFormatting sqref="I3">
    <cfRule type="cellIs" dxfId="34" priority="1" operator="greaterThan">
      <formula>3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18" zoomScaleNormal="118" zoomScaleSheetLayoutView="100" workbookViewId="0">
      <pane xSplit="9" ySplit="6" topLeftCell="J7" activePane="bottomRight" state="frozen"/>
      <selection pane="topRight" activeCell="J1" sqref="J1"/>
      <selection pane="bottomLeft" activeCell="A7" sqref="A7"/>
      <selection pane="bottomRight" activeCell="J18" sqref="J18"/>
    </sheetView>
  </sheetViews>
  <sheetFormatPr defaultColWidth="9" defaultRowHeight="12"/>
  <cols>
    <col min="1" max="1" width="13.375" style="129" bestFit="1" customWidth="1"/>
    <col min="2" max="2" width="12.75" style="16" bestFit="1" customWidth="1"/>
    <col min="3" max="3" width="13.125" style="150" bestFit="1" customWidth="1"/>
    <col min="4" max="4" width="12.375" style="18" bestFit="1" customWidth="1"/>
    <col min="5" max="5" width="13.5" style="18" bestFit="1" customWidth="1"/>
    <col min="6" max="6" width="8.5" style="19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8" width="8.625" style="19" customWidth="1"/>
    <col min="29" max="29" width="8.625" style="20" customWidth="1"/>
    <col min="30" max="30" width="42.375" style="20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16384" width="9" style="20"/>
  </cols>
  <sheetData>
    <row r="1" spans="1:58" s="4" customFormat="1" ht="24" customHeight="1">
      <c r="A1" s="1208" t="s">
        <v>34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430</v>
      </c>
      <c r="D3" s="1209" t="s">
        <v>43</v>
      </c>
      <c r="E3" s="1209"/>
      <c r="F3" s="55">
        <f>G85</f>
        <v>5</v>
      </c>
      <c r="G3" s="55"/>
      <c r="H3" s="49" t="s">
        <v>42</v>
      </c>
      <c r="I3" s="50">
        <f>IFERROR(F3*100/C3,"0")</f>
        <v>1.1627906976744187</v>
      </c>
      <c r="J3" s="465" t="s">
        <v>664</v>
      </c>
      <c r="K3" s="466">
        <f>가동율!AM15</f>
        <v>20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21.25</v>
      </c>
      <c r="Q3" s="623" t="s">
        <v>872</v>
      </c>
      <c r="R3" s="467">
        <f>P3/8</f>
        <v>2.65625</v>
      </c>
      <c r="S3" s="779" t="s">
        <v>1102</v>
      </c>
      <c r="T3" s="624">
        <f>가동율!AN15</f>
        <v>96.25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249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946">
        <v>45965</v>
      </c>
      <c r="B7" s="418" t="s">
        <v>1462</v>
      </c>
      <c r="C7" s="627" t="s">
        <v>1164</v>
      </c>
      <c r="D7" s="628" t="s">
        <v>876</v>
      </c>
      <c r="E7" s="400" t="s">
        <v>1463</v>
      </c>
      <c r="F7" s="193" t="s">
        <v>608</v>
      </c>
      <c r="G7" s="920">
        <f t="shared" ref="G7:G32" si="0">SUM(J7:AB7)</f>
        <v>1</v>
      </c>
      <c r="H7" s="243">
        <f t="shared" ref="H7:H69" si="1">AC7+G7</f>
        <v>15</v>
      </c>
      <c r="I7" s="922">
        <f t="shared" ref="I7:I70" si="2">IFERROR(G7/H7,"0")</f>
        <v>6.6666666666666666E-2</v>
      </c>
      <c r="J7" s="33"/>
      <c r="K7" s="222"/>
      <c r="L7" s="222"/>
      <c r="M7" s="21"/>
      <c r="N7" s="21"/>
      <c r="O7" s="21"/>
      <c r="P7" s="21"/>
      <c r="Q7" s="21"/>
      <c r="R7" s="21"/>
      <c r="S7" s="21"/>
      <c r="T7" s="21"/>
      <c r="U7" s="21"/>
      <c r="V7" s="111"/>
      <c r="W7" s="112">
        <v>1</v>
      </c>
      <c r="X7" s="21"/>
      <c r="Y7" s="215"/>
      <c r="Z7" s="21"/>
      <c r="AA7" s="21"/>
      <c r="AB7" s="22"/>
      <c r="AC7" s="25">
        <v>14</v>
      </c>
      <c r="AD7" s="23"/>
      <c r="AE7" s="24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209">
        <v>45966</v>
      </c>
      <c r="B8" s="208" t="s">
        <v>1467</v>
      </c>
      <c r="C8" s="260" t="s">
        <v>1151</v>
      </c>
      <c r="D8" s="218" t="s">
        <v>364</v>
      </c>
      <c r="E8" s="205" t="s">
        <v>1468</v>
      </c>
      <c r="F8" s="213" t="s">
        <v>608</v>
      </c>
      <c r="G8" s="921">
        <f t="shared" si="0"/>
        <v>1</v>
      </c>
      <c r="H8" s="43">
        <f t="shared" si="1"/>
        <v>51</v>
      </c>
      <c r="I8" s="922">
        <f t="shared" si="2"/>
        <v>1.9607843137254902E-2</v>
      </c>
      <c r="J8" s="12">
        <v>1</v>
      </c>
      <c r="K8" s="223"/>
      <c r="L8" s="223"/>
      <c r="M8" s="8"/>
      <c r="N8" s="8"/>
      <c r="O8" s="8"/>
      <c r="P8" s="8"/>
      <c r="Q8" s="8"/>
      <c r="R8" s="8"/>
      <c r="S8" s="8"/>
      <c r="T8" s="8"/>
      <c r="U8" s="8"/>
      <c r="V8" s="103"/>
      <c r="W8" s="113"/>
      <c r="X8" s="8"/>
      <c r="Y8" s="212"/>
      <c r="Z8" s="8"/>
      <c r="AA8" s="8"/>
      <c r="AB8" s="10"/>
      <c r="AC8" s="26">
        <v>50</v>
      </c>
      <c r="AD8" s="23"/>
      <c r="AE8" s="1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209">
        <v>45967</v>
      </c>
      <c r="B9" s="208" t="s">
        <v>119</v>
      </c>
      <c r="C9" s="260" t="s">
        <v>1151</v>
      </c>
      <c r="D9" s="218" t="s">
        <v>371</v>
      </c>
      <c r="E9" s="206" t="s">
        <v>1478</v>
      </c>
      <c r="F9" s="213" t="s">
        <v>608</v>
      </c>
      <c r="G9" s="921">
        <f t="shared" si="0"/>
        <v>0</v>
      </c>
      <c r="H9" s="43">
        <f t="shared" si="1"/>
        <v>10</v>
      </c>
      <c r="I9" s="922">
        <f t="shared" si="2"/>
        <v>0</v>
      </c>
      <c r="J9" s="12"/>
      <c r="K9" s="223"/>
      <c r="L9" s="223"/>
      <c r="M9" s="8"/>
      <c r="N9" s="8"/>
      <c r="O9" s="8"/>
      <c r="P9" s="8"/>
      <c r="Q9" s="8"/>
      <c r="R9" s="8"/>
      <c r="S9" s="8"/>
      <c r="T9" s="8"/>
      <c r="U9" s="8"/>
      <c r="V9" s="103"/>
      <c r="W9" s="113"/>
      <c r="X9" s="8"/>
      <c r="Y9" s="212"/>
      <c r="Z9" s="8"/>
      <c r="AA9" s="8"/>
      <c r="AB9" s="10"/>
      <c r="AC9" s="26">
        <v>10</v>
      </c>
      <c r="AD9" s="23"/>
      <c r="AE9" s="1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0">
        <v>45971</v>
      </c>
      <c r="B10" s="208" t="s">
        <v>119</v>
      </c>
      <c r="C10" s="260" t="s">
        <v>1164</v>
      </c>
      <c r="D10" s="218" t="s">
        <v>876</v>
      </c>
      <c r="E10" s="206" t="s">
        <v>1480</v>
      </c>
      <c r="F10" s="213" t="s">
        <v>608</v>
      </c>
      <c r="G10" s="921">
        <f t="shared" si="0"/>
        <v>0</v>
      </c>
      <c r="H10" s="43">
        <f t="shared" si="1"/>
        <v>3</v>
      </c>
      <c r="I10" s="922">
        <f t="shared" si="2"/>
        <v>0</v>
      </c>
      <c r="J10" s="12"/>
      <c r="K10" s="223"/>
      <c r="L10" s="223"/>
      <c r="M10" s="8"/>
      <c r="N10" s="8"/>
      <c r="O10" s="8"/>
      <c r="P10" s="8"/>
      <c r="Q10" s="8"/>
      <c r="R10" s="8"/>
      <c r="S10" s="8"/>
      <c r="T10" s="8"/>
      <c r="U10" s="8"/>
      <c r="V10" s="103"/>
      <c r="W10" s="113"/>
      <c r="X10" s="8"/>
      <c r="Y10" s="212"/>
      <c r="Z10" s="8"/>
      <c r="AA10" s="8"/>
      <c r="AB10" s="10"/>
      <c r="AC10" s="26">
        <v>3</v>
      </c>
      <c r="AD10" s="23"/>
      <c r="AE10" s="82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1"/>
      <c r="B11" s="208" t="s">
        <v>119</v>
      </c>
      <c r="C11" s="260" t="s">
        <v>1164</v>
      </c>
      <c r="D11" s="218" t="s">
        <v>673</v>
      </c>
      <c r="E11" s="206" t="s">
        <v>1481</v>
      </c>
      <c r="F11" s="213" t="s">
        <v>608</v>
      </c>
      <c r="G11" s="921">
        <f t="shared" si="0"/>
        <v>0</v>
      </c>
      <c r="H11" s="43">
        <f t="shared" si="1"/>
        <v>1</v>
      </c>
      <c r="I11" s="922">
        <f t="shared" si="2"/>
        <v>0</v>
      </c>
      <c r="J11" s="12"/>
      <c r="K11" s="223"/>
      <c r="L11" s="223"/>
      <c r="M11" s="8"/>
      <c r="N11" s="8"/>
      <c r="O11" s="8"/>
      <c r="P11" s="8"/>
      <c r="Q11" s="8"/>
      <c r="R11" s="8"/>
      <c r="S11" s="8"/>
      <c r="T11" s="8"/>
      <c r="U11" s="8"/>
      <c r="V11" s="103"/>
      <c r="W11" s="113"/>
      <c r="X11" s="8"/>
      <c r="Y11" s="212"/>
      <c r="Z11" s="8"/>
      <c r="AA11" s="8"/>
      <c r="AB11" s="10"/>
      <c r="AC11" s="26">
        <v>1</v>
      </c>
      <c r="AD11" s="23"/>
      <c r="AE11" s="1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1"/>
      <c r="B12" s="208" t="s">
        <v>119</v>
      </c>
      <c r="C12" s="260" t="s">
        <v>1164</v>
      </c>
      <c r="D12" s="218" t="s">
        <v>1479</v>
      </c>
      <c r="E12" s="381" t="s">
        <v>1482</v>
      </c>
      <c r="F12" s="213" t="s">
        <v>608</v>
      </c>
      <c r="G12" s="921">
        <f t="shared" si="0"/>
        <v>0</v>
      </c>
      <c r="H12" s="43">
        <f t="shared" si="1"/>
        <v>30</v>
      </c>
      <c r="I12" s="922">
        <f t="shared" si="2"/>
        <v>0</v>
      </c>
      <c r="J12" s="12"/>
      <c r="K12" s="223"/>
      <c r="L12" s="223"/>
      <c r="M12" s="8"/>
      <c r="N12" s="8"/>
      <c r="O12" s="8"/>
      <c r="P12" s="8"/>
      <c r="Q12" s="8"/>
      <c r="R12" s="8"/>
      <c r="S12" s="8"/>
      <c r="T12" s="8"/>
      <c r="U12" s="8"/>
      <c r="V12" s="103"/>
      <c r="W12" s="113"/>
      <c r="X12" s="8"/>
      <c r="Y12" s="212"/>
      <c r="Z12" s="8"/>
      <c r="AA12" s="8"/>
      <c r="AB12" s="10"/>
      <c r="AC12" s="26">
        <v>30</v>
      </c>
      <c r="AD12" s="267"/>
      <c r="AE12" s="1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2"/>
      <c r="B13" s="208" t="s">
        <v>119</v>
      </c>
      <c r="C13" s="260" t="s">
        <v>1164</v>
      </c>
      <c r="D13" s="218" t="s">
        <v>673</v>
      </c>
      <c r="E13" s="206" t="s">
        <v>1481</v>
      </c>
      <c r="F13" s="213" t="s">
        <v>608</v>
      </c>
      <c r="G13" s="921">
        <f t="shared" si="0"/>
        <v>0</v>
      </c>
      <c r="H13" s="43">
        <f t="shared" si="1"/>
        <v>14</v>
      </c>
      <c r="I13" s="922">
        <f t="shared" si="2"/>
        <v>0</v>
      </c>
      <c r="J13" s="12"/>
      <c r="K13" s="223"/>
      <c r="L13" s="223"/>
      <c r="M13" s="8"/>
      <c r="N13" s="8"/>
      <c r="O13" s="8"/>
      <c r="P13" s="8"/>
      <c r="Q13" s="8"/>
      <c r="R13" s="8"/>
      <c r="S13" s="8"/>
      <c r="T13" s="8"/>
      <c r="U13" s="8"/>
      <c r="V13" s="103"/>
      <c r="W13" s="113"/>
      <c r="X13" s="8"/>
      <c r="Y13" s="212"/>
      <c r="Z13" s="8"/>
      <c r="AA13" s="8"/>
      <c r="AB13" s="10"/>
      <c r="AC13" s="26">
        <v>14</v>
      </c>
      <c r="AD13" s="23"/>
      <c r="AE13" s="1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209">
        <v>45972</v>
      </c>
      <c r="B14" s="208" t="s">
        <v>1483</v>
      </c>
      <c r="C14" s="260" t="s">
        <v>1164</v>
      </c>
      <c r="D14" s="218" t="s">
        <v>983</v>
      </c>
      <c r="E14" s="381" t="s">
        <v>1484</v>
      </c>
      <c r="F14" s="213" t="s">
        <v>608</v>
      </c>
      <c r="G14" s="921">
        <f t="shared" si="0"/>
        <v>1</v>
      </c>
      <c r="H14" s="43">
        <f t="shared" si="1"/>
        <v>11</v>
      </c>
      <c r="I14" s="922">
        <f t="shared" si="2"/>
        <v>9.0909090909090912E-2</v>
      </c>
      <c r="J14" s="12"/>
      <c r="K14" s="223"/>
      <c r="L14" s="223"/>
      <c r="M14" s="8"/>
      <c r="N14" s="8"/>
      <c r="O14" s="8"/>
      <c r="P14" s="8"/>
      <c r="Q14" s="8"/>
      <c r="R14" s="8"/>
      <c r="S14" s="8"/>
      <c r="T14" s="8">
        <v>1</v>
      </c>
      <c r="U14" s="8"/>
      <c r="V14" s="103"/>
      <c r="W14" s="113"/>
      <c r="X14" s="8"/>
      <c r="Y14" s="212"/>
      <c r="Z14" s="8"/>
      <c r="AA14" s="8"/>
      <c r="AB14" s="10"/>
      <c r="AC14" s="26">
        <v>10</v>
      </c>
      <c r="AD14" s="412"/>
      <c r="AE14" s="1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1210">
        <v>45974</v>
      </c>
      <c r="B15" s="208" t="s">
        <v>119</v>
      </c>
      <c r="C15" s="260" t="s">
        <v>1172</v>
      </c>
      <c r="D15" s="218" t="s">
        <v>1173</v>
      </c>
      <c r="E15" s="206" t="s">
        <v>1485</v>
      </c>
      <c r="F15" s="213" t="s">
        <v>608</v>
      </c>
      <c r="G15" s="921">
        <f t="shared" si="0"/>
        <v>0</v>
      </c>
      <c r="H15" s="43">
        <f t="shared" si="1"/>
        <v>30</v>
      </c>
      <c r="I15" s="922">
        <f t="shared" si="2"/>
        <v>0</v>
      </c>
      <c r="J15" s="12"/>
      <c r="K15" s="223"/>
      <c r="L15" s="223"/>
      <c r="M15" s="8"/>
      <c r="N15" s="8"/>
      <c r="O15" s="8"/>
      <c r="P15" s="8"/>
      <c r="Q15" s="8"/>
      <c r="R15" s="8"/>
      <c r="S15" s="8"/>
      <c r="T15" s="8"/>
      <c r="U15" s="8"/>
      <c r="V15" s="103"/>
      <c r="W15" s="113"/>
      <c r="X15" s="8"/>
      <c r="Y15" s="212"/>
      <c r="Z15" s="8"/>
      <c r="AA15" s="8"/>
      <c r="AB15" s="10"/>
      <c r="AC15" s="26">
        <v>30</v>
      </c>
      <c r="AD15" s="23"/>
      <c r="AE15" s="1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1212"/>
      <c r="B16" s="208" t="s">
        <v>119</v>
      </c>
      <c r="C16" s="260" t="s">
        <v>1164</v>
      </c>
      <c r="D16" s="218" t="s">
        <v>625</v>
      </c>
      <c r="E16" s="206" t="s">
        <v>1486</v>
      </c>
      <c r="F16" s="213" t="s">
        <v>608</v>
      </c>
      <c r="G16" s="921">
        <f t="shared" si="0"/>
        <v>0</v>
      </c>
      <c r="H16" s="43">
        <f t="shared" si="1"/>
        <v>15</v>
      </c>
      <c r="I16" s="922">
        <f t="shared" si="2"/>
        <v>0</v>
      </c>
      <c r="J16" s="12"/>
      <c r="K16" s="223"/>
      <c r="L16" s="223"/>
      <c r="M16" s="8"/>
      <c r="N16" s="8"/>
      <c r="O16" s="8"/>
      <c r="P16" s="8"/>
      <c r="Q16" s="8"/>
      <c r="R16" s="8"/>
      <c r="S16" s="8"/>
      <c r="T16" s="8"/>
      <c r="U16" s="8"/>
      <c r="V16" s="103"/>
      <c r="W16" s="113"/>
      <c r="X16" s="8"/>
      <c r="Y16" s="212"/>
      <c r="Z16" s="8"/>
      <c r="AA16" s="8"/>
      <c r="AB16" s="10"/>
      <c r="AC16" s="26">
        <v>15</v>
      </c>
      <c r="AD16" s="23"/>
      <c r="AE16" s="1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1210">
        <v>45975</v>
      </c>
      <c r="B17" s="208" t="s">
        <v>119</v>
      </c>
      <c r="C17" s="260" t="s">
        <v>1164</v>
      </c>
      <c r="D17" s="218" t="s">
        <v>627</v>
      </c>
      <c r="E17" s="206" t="s">
        <v>1488</v>
      </c>
      <c r="F17" s="213" t="s">
        <v>608</v>
      </c>
      <c r="G17" s="921">
        <f t="shared" si="0"/>
        <v>0</v>
      </c>
      <c r="H17" s="43">
        <f t="shared" si="1"/>
        <v>10</v>
      </c>
      <c r="I17" s="922">
        <f t="shared" si="2"/>
        <v>0</v>
      </c>
      <c r="J17" s="12"/>
      <c r="K17" s="223"/>
      <c r="L17" s="223"/>
      <c r="M17" s="8"/>
      <c r="N17" s="8"/>
      <c r="O17" s="8"/>
      <c r="P17" s="8"/>
      <c r="Q17" s="8"/>
      <c r="R17" s="8"/>
      <c r="S17" s="8"/>
      <c r="T17" s="8"/>
      <c r="U17" s="8"/>
      <c r="V17" s="103"/>
      <c r="W17" s="113"/>
      <c r="X17" s="8"/>
      <c r="Y17" s="212"/>
      <c r="Z17" s="8"/>
      <c r="AA17" s="8"/>
      <c r="AB17" s="10"/>
      <c r="AC17" s="26">
        <v>10</v>
      </c>
      <c r="AD17" s="23"/>
      <c r="AE17" s="1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1"/>
      <c r="B18" s="208" t="s">
        <v>119</v>
      </c>
      <c r="C18" s="260" t="s">
        <v>1164</v>
      </c>
      <c r="D18" s="218" t="s">
        <v>641</v>
      </c>
      <c r="E18" s="206" t="s">
        <v>1488</v>
      </c>
      <c r="F18" s="213" t="s">
        <v>608</v>
      </c>
      <c r="G18" s="921">
        <f t="shared" si="0"/>
        <v>0</v>
      </c>
      <c r="H18" s="43">
        <f t="shared" si="1"/>
        <v>2</v>
      </c>
      <c r="I18" s="922">
        <f t="shared" si="2"/>
        <v>0</v>
      </c>
      <c r="J18" s="12"/>
      <c r="K18" s="223"/>
      <c r="L18" s="223"/>
      <c r="M18" s="8"/>
      <c r="N18" s="8"/>
      <c r="O18" s="8"/>
      <c r="P18" s="8"/>
      <c r="Q18" s="8"/>
      <c r="R18" s="8"/>
      <c r="S18" s="8"/>
      <c r="T18" s="8"/>
      <c r="U18" s="8"/>
      <c r="V18" s="103"/>
      <c r="W18" s="113"/>
      <c r="X18" s="8"/>
      <c r="Y18" s="212"/>
      <c r="Z18" s="8"/>
      <c r="AA18" s="8"/>
      <c r="AB18" s="10"/>
      <c r="AC18" s="26">
        <v>2</v>
      </c>
      <c r="AD18" s="23"/>
      <c r="AE18" s="1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1"/>
      <c r="B19" s="208" t="s">
        <v>119</v>
      </c>
      <c r="C19" s="260" t="s">
        <v>1164</v>
      </c>
      <c r="D19" s="218" t="s">
        <v>621</v>
      </c>
      <c r="E19" s="206" t="s">
        <v>1488</v>
      </c>
      <c r="F19" s="213" t="s">
        <v>608</v>
      </c>
      <c r="G19" s="921">
        <f t="shared" si="0"/>
        <v>0</v>
      </c>
      <c r="H19" s="43">
        <f t="shared" si="1"/>
        <v>1</v>
      </c>
      <c r="I19" s="922">
        <f t="shared" si="2"/>
        <v>0</v>
      </c>
      <c r="J19" s="12"/>
      <c r="K19" s="223"/>
      <c r="L19" s="223"/>
      <c r="M19" s="8"/>
      <c r="N19" s="8"/>
      <c r="O19" s="8"/>
      <c r="P19" s="8"/>
      <c r="Q19" s="8"/>
      <c r="R19" s="8"/>
      <c r="S19" s="8"/>
      <c r="T19" s="8"/>
      <c r="U19" s="8"/>
      <c r="V19" s="103"/>
      <c r="W19" s="113"/>
      <c r="X19" s="8"/>
      <c r="Y19" s="212"/>
      <c r="Z19" s="8"/>
      <c r="AA19" s="8"/>
      <c r="AB19" s="10"/>
      <c r="AC19" s="26">
        <v>1</v>
      </c>
      <c r="AD19" s="23"/>
      <c r="AE19" s="1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1212"/>
      <c r="B20" s="208" t="s">
        <v>119</v>
      </c>
      <c r="C20" s="260" t="s">
        <v>1164</v>
      </c>
      <c r="D20" s="218" t="s">
        <v>676</v>
      </c>
      <c r="E20" s="206" t="s">
        <v>1488</v>
      </c>
      <c r="F20" s="213" t="s">
        <v>608</v>
      </c>
      <c r="G20" s="921">
        <f t="shared" si="0"/>
        <v>0</v>
      </c>
      <c r="H20" s="43">
        <f t="shared" si="1"/>
        <v>1</v>
      </c>
      <c r="I20" s="922">
        <f t="shared" si="2"/>
        <v>0</v>
      </c>
      <c r="J20" s="12"/>
      <c r="K20" s="223"/>
      <c r="L20" s="223"/>
      <c r="M20" s="8"/>
      <c r="N20" s="8"/>
      <c r="O20" s="8"/>
      <c r="P20" s="8"/>
      <c r="Q20" s="8"/>
      <c r="R20" s="8"/>
      <c r="S20" s="8"/>
      <c r="T20" s="8"/>
      <c r="U20" s="8"/>
      <c r="V20" s="103"/>
      <c r="W20" s="113"/>
      <c r="X20" s="8"/>
      <c r="Y20" s="212"/>
      <c r="Z20" s="8"/>
      <c r="AA20" s="8"/>
      <c r="AB20" s="10"/>
      <c r="AC20" s="26">
        <v>1</v>
      </c>
      <c r="AD20" s="23"/>
      <c r="AE20" s="1"/>
      <c r="AG20" s="788" t="s">
        <v>210</v>
      </c>
      <c r="AH20" s="749">
        <f t="shared" si="3"/>
        <v>0</v>
      </c>
      <c r="AI20" s="749">
        <f t="shared" si="4"/>
        <v>0</v>
      </c>
      <c r="AJ20" s="382" t="str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1210">
        <v>45979</v>
      </c>
      <c r="B21" s="208" t="s">
        <v>119</v>
      </c>
      <c r="C21" s="260" t="s">
        <v>1164</v>
      </c>
      <c r="D21" s="218" t="s">
        <v>641</v>
      </c>
      <c r="E21" s="206" t="s">
        <v>1489</v>
      </c>
      <c r="F21" s="213" t="s">
        <v>608</v>
      </c>
      <c r="G21" s="921">
        <f t="shared" si="0"/>
        <v>0</v>
      </c>
      <c r="H21" s="43">
        <f t="shared" si="1"/>
        <v>25</v>
      </c>
      <c r="I21" s="922">
        <f t="shared" si="2"/>
        <v>0</v>
      </c>
      <c r="J21" s="12"/>
      <c r="K21" s="223"/>
      <c r="L21" s="223"/>
      <c r="M21" s="8"/>
      <c r="N21" s="8"/>
      <c r="O21" s="8"/>
      <c r="P21" s="8"/>
      <c r="Q21" s="8"/>
      <c r="R21" s="8"/>
      <c r="S21" s="8"/>
      <c r="T21" s="8"/>
      <c r="U21" s="8"/>
      <c r="V21" s="103"/>
      <c r="W21" s="113"/>
      <c r="X21" s="8"/>
      <c r="Y21" s="212"/>
      <c r="Z21" s="8"/>
      <c r="AA21" s="8"/>
      <c r="AB21" s="10"/>
      <c r="AC21" s="26">
        <v>25</v>
      </c>
      <c r="AD21" s="23"/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2"/>
      <c r="B22" s="208" t="s">
        <v>1490</v>
      </c>
      <c r="C22" s="260" t="s">
        <v>1151</v>
      </c>
      <c r="D22" s="218" t="s">
        <v>364</v>
      </c>
      <c r="E22" s="206" t="s">
        <v>1491</v>
      </c>
      <c r="F22" s="213" t="s">
        <v>608</v>
      </c>
      <c r="G22" s="921">
        <f t="shared" si="0"/>
        <v>0</v>
      </c>
      <c r="H22" s="43">
        <f t="shared" si="1"/>
        <v>10</v>
      </c>
      <c r="I22" s="922">
        <f t="shared" si="2"/>
        <v>0</v>
      </c>
      <c r="J22" s="12"/>
      <c r="K22" s="223"/>
      <c r="L22" s="223"/>
      <c r="M22" s="8"/>
      <c r="N22" s="8"/>
      <c r="O22" s="8"/>
      <c r="P22" s="8"/>
      <c r="Q22" s="8"/>
      <c r="R22" s="8"/>
      <c r="S22" s="8"/>
      <c r="T22" s="8"/>
      <c r="U22" s="8"/>
      <c r="V22" s="103"/>
      <c r="W22" s="113"/>
      <c r="X22" s="8"/>
      <c r="Y22" s="212"/>
      <c r="Z22" s="8"/>
      <c r="AA22" s="8"/>
      <c r="AB22" s="10"/>
      <c r="AC22" s="26">
        <v>10</v>
      </c>
      <c r="AD22" s="23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209">
        <v>45981</v>
      </c>
      <c r="B23" s="208" t="s">
        <v>1490</v>
      </c>
      <c r="C23" s="260" t="s">
        <v>1164</v>
      </c>
      <c r="D23" s="218" t="s">
        <v>623</v>
      </c>
      <c r="E23" s="206" t="s">
        <v>1498</v>
      </c>
      <c r="F23" s="213" t="s">
        <v>608</v>
      </c>
      <c r="G23" s="921">
        <f t="shared" si="0"/>
        <v>0</v>
      </c>
      <c r="H23" s="43">
        <f t="shared" si="1"/>
        <v>15</v>
      </c>
      <c r="I23" s="922">
        <f t="shared" si="2"/>
        <v>0</v>
      </c>
      <c r="J23" s="12"/>
      <c r="K23" s="223"/>
      <c r="L23" s="223"/>
      <c r="M23" s="8"/>
      <c r="N23" s="8"/>
      <c r="O23" s="8"/>
      <c r="P23" s="8"/>
      <c r="Q23" s="8"/>
      <c r="R23" s="8"/>
      <c r="S23" s="8"/>
      <c r="T23" s="8"/>
      <c r="U23" s="8"/>
      <c r="V23" s="103"/>
      <c r="W23" s="113"/>
      <c r="X23" s="8"/>
      <c r="Y23" s="212"/>
      <c r="Z23" s="8"/>
      <c r="AA23" s="8"/>
      <c r="AB23" s="10"/>
      <c r="AC23" s="26">
        <v>15</v>
      </c>
      <c r="AD23" s="267"/>
      <c r="AE23" s="1"/>
      <c r="AG23" s="789" t="s">
        <v>294</v>
      </c>
      <c r="AH23" s="749">
        <f>SUMIF($D$7:$D$84,AG23,$H$7:$H$84)</f>
        <v>0</v>
      </c>
      <c r="AI23" s="749">
        <f>SUMIF($D$7:$D$84,AG23,$G$7:$G$84)</f>
        <v>0</v>
      </c>
      <c r="AJ23" s="382" t="str">
        <f>IFERROR(AI23*100/AH23,"0")</f>
        <v>0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209">
        <v>45982</v>
      </c>
      <c r="B24" s="208" t="s">
        <v>1499</v>
      </c>
      <c r="C24" s="260" t="s">
        <v>1164</v>
      </c>
      <c r="D24" s="218" t="s">
        <v>676</v>
      </c>
      <c r="E24" s="206" t="s">
        <v>1500</v>
      </c>
      <c r="F24" s="213" t="s">
        <v>608</v>
      </c>
      <c r="G24" s="921">
        <f t="shared" si="0"/>
        <v>0</v>
      </c>
      <c r="H24" s="43">
        <f t="shared" si="1"/>
        <v>1</v>
      </c>
      <c r="I24" s="922">
        <f t="shared" si="2"/>
        <v>0</v>
      </c>
      <c r="J24" s="12"/>
      <c r="K24" s="223"/>
      <c r="L24" s="223"/>
      <c r="M24" s="8"/>
      <c r="N24" s="8"/>
      <c r="O24" s="8"/>
      <c r="P24" s="8"/>
      <c r="Q24" s="8"/>
      <c r="R24" s="8"/>
      <c r="S24" s="8"/>
      <c r="T24" s="8"/>
      <c r="U24" s="8"/>
      <c r="V24" s="103"/>
      <c r="W24" s="113"/>
      <c r="X24" s="8"/>
      <c r="Y24" s="212"/>
      <c r="Z24" s="8"/>
      <c r="AA24" s="8"/>
      <c r="AB24" s="10"/>
      <c r="AC24" s="26">
        <v>1</v>
      </c>
      <c r="AD24" s="267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0">
        <v>45985</v>
      </c>
      <c r="B25" s="208" t="s">
        <v>119</v>
      </c>
      <c r="C25" s="260" t="s">
        <v>1164</v>
      </c>
      <c r="D25" s="218" t="s">
        <v>880</v>
      </c>
      <c r="E25" s="206" t="s">
        <v>1501</v>
      </c>
      <c r="F25" s="213" t="s">
        <v>608</v>
      </c>
      <c r="G25" s="921">
        <f t="shared" si="0"/>
        <v>0</v>
      </c>
      <c r="H25" s="43">
        <f t="shared" si="1"/>
        <v>1</v>
      </c>
      <c r="I25" s="922">
        <f t="shared" si="2"/>
        <v>0</v>
      </c>
      <c r="J25" s="12"/>
      <c r="K25" s="223"/>
      <c r="L25" s="223"/>
      <c r="M25" s="8"/>
      <c r="N25" s="8"/>
      <c r="O25" s="8"/>
      <c r="P25" s="8"/>
      <c r="Q25" s="8"/>
      <c r="R25" s="8"/>
      <c r="S25" s="212"/>
      <c r="T25" s="8"/>
      <c r="U25" s="8"/>
      <c r="V25" s="103"/>
      <c r="W25" s="113"/>
      <c r="X25" s="8"/>
      <c r="Y25" s="212"/>
      <c r="Z25" s="8"/>
      <c r="AA25" s="8"/>
      <c r="AB25" s="10"/>
      <c r="AC25" s="26">
        <v>1</v>
      </c>
      <c r="AD25" s="416"/>
      <c r="AE25" s="1"/>
      <c r="AG25" s="788" t="s">
        <v>214</v>
      </c>
      <c r="AH25" s="749">
        <f t="shared" si="3"/>
        <v>0</v>
      </c>
      <c r="AI25" s="749">
        <f t="shared" si="4"/>
        <v>0</v>
      </c>
      <c r="AJ25" s="382" t="str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24">
      <c r="A26" s="1211"/>
      <c r="B26" s="208" t="s">
        <v>1502</v>
      </c>
      <c r="C26" s="260" t="s">
        <v>1151</v>
      </c>
      <c r="D26" s="218" t="s">
        <v>1503</v>
      </c>
      <c r="E26" s="206" t="s">
        <v>1504</v>
      </c>
      <c r="F26" s="213" t="s">
        <v>608</v>
      </c>
      <c r="G26" s="921">
        <f t="shared" si="0"/>
        <v>0</v>
      </c>
      <c r="H26" s="43">
        <f t="shared" si="1"/>
        <v>50</v>
      </c>
      <c r="I26" s="922">
        <f t="shared" si="2"/>
        <v>0</v>
      </c>
      <c r="J26" s="12"/>
      <c r="K26" s="223"/>
      <c r="L26" s="223"/>
      <c r="M26" s="8"/>
      <c r="N26" s="8"/>
      <c r="O26" s="8"/>
      <c r="P26" s="8"/>
      <c r="Q26" s="8"/>
      <c r="R26" s="8"/>
      <c r="S26" s="8"/>
      <c r="T26" s="8"/>
      <c r="U26" s="8"/>
      <c r="V26" s="103"/>
      <c r="W26" s="113"/>
      <c r="X26" s="8"/>
      <c r="Y26" s="212"/>
      <c r="Z26" s="8"/>
      <c r="AA26" s="8"/>
      <c r="AB26" s="10"/>
      <c r="AC26" s="26">
        <v>50</v>
      </c>
      <c r="AD26" s="416" t="s">
        <v>1505</v>
      </c>
      <c r="AE26" s="1"/>
      <c r="AG26" s="788" t="s">
        <v>215</v>
      </c>
      <c r="AH26" s="749">
        <f t="shared" si="3"/>
        <v>10</v>
      </c>
      <c r="AI26" s="749">
        <f t="shared" si="4"/>
        <v>0</v>
      </c>
      <c r="AJ26" s="382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1211"/>
      <c r="B27" s="208" t="s">
        <v>1506</v>
      </c>
      <c r="C27" s="260" t="s">
        <v>1164</v>
      </c>
      <c r="D27" s="218" t="s">
        <v>619</v>
      </c>
      <c r="E27" s="198" t="s">
        <v>1507</v>
      </c>
      <c r="F27" s="213" t="s">
        <v>608</v>
      </c>
      <c r="G27" s="921">
        <f t="shared" si="0"/>
        <v>0</v>
      </c>
      <c r="H27" s="43">
        <f t="shared" si="1"/>
        <v>6</v>
      </c>
      <c r="I27" s="922">
        <f t="shared" si="2"/>
        <v>0</v>
      </c>
      <c r="J27" s="12"/>
      <c r="K27" s="223"/>
      <c r="L27" s="223"/>
      <c r="M27" s="8"/>
      <c r="N27" s="8"/>
      <c r="O27" s="8"/>
      <c r="P27" s="8"/>
      <c r="Q27" s="8"/>
      <c r="R27" s="8"/>
      <c r="S27" s="8"/>
      <c r="T27" s="8"/>
      <c r="U27" s="8"/>
      <c r="V27" s="103"/>
      <c r="W27" s="113"/>
      <c r="X27" s="8"/>
      <c r="Y27" s="212"/>
      <c r="Z27" s="8"/>
      <c r="AA27" s="8"/>
      <c r="AB27" s="10"/>
      <c r="AC27" s="26">
        <v>6</v>
      </c>
      <c r="AD27" s="267" t="s">
        <v>1508</v>
      </c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1212"/>
      <c r="B28" s="198" t="s">
        <v>1510</v>
      </c>
      <c r="C28" s="260" t="s">
        <v>1164</v>
      </c>
      <c r="D28" s="218" t="s">
        <v>676</v>
      </c>
      <c r="E28" s="198" t="s">
        <v>1509</v>
      </c>
      <c r="F28" s="213" t="s">
        <v>608</v>
      </c>
      <c r="G28" s="921">
        <f t="shared" si="0"/>
        <v>1</v>
      </c>
      <c r="H28" s="43">
        <f t="shared" si="1"/>
        <v>69</v>
      </c>
      <c r="I28" s="922">
        <f t="shared" si="2"/>
        <v>1.4492753623188406E-2</v>
      </c>
      <c r="J28" s="12">
        <v>1</v>
      </c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103"/>
      <c r="W28" s="113"/>
      <c r="X28" s="8"/>
      <c r="Y28" s="212"/>
      <c r="Z28" s="8"/>
      <c r="AA28" s="8"/>
      <c r="AB28" s="10"/>
      <c r="AC28" s="26">
        <v>68</v>
      </c>
      <c r="AD28" s="414" t="s">
        <v>1511</v>
      </c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1266">
        <v>45986</v>
      </c>
      <c r="B29" s="198" t="s">
        <v>119</v>
      </c>
      <c r="C29" s="260" t="s">
        <v>1164</v>
      </c>
      <c r="D29" s="218" t="s">
        <v>676</v>
      </c>
      <c r="E29" s="198" t="s">
        <v>1512</v>
      </c>
      <c r="F29" s="213" t="s">
        <v>608</v>
      </c>
      <c r="G29" s="921">
        <f t="shared" si="0"/>
        <v>1</v>
      </c>
      <c r="H29" s="43">
        <f t="shared" si="1"/>
        <v>2</v>
      </c>
      <c r="I29" s="922">
        <f t="shared" si="2"/>
        <v>0.5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103">
        <v>1</v>
      </c>
      <c r="W29" s="113"/>
      <c r="X29" s="8"/>
      <c r="Y29" s="212"/>
      <c r="Z29" s="8"/>
      <c r="AA29" s="8"/>
      <c r="AB29" s="10"/>
      <c r="AC29" s="26">
        <v>1</v>
      </c>
      <c r="AD29" s="267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1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1</v>
      </c>
    </row>
    <row r="30" spans="1:58" s="9" customFormat="1" ht="15.95" customHeight="1">
      <c r="A30" s="1262"/>
      <c r="B30" s="198" t="s">
        <v>1513</v>
      </c>
      <c r="C30" s="260" t="s">
        <v>1164</v>
      </c>
      <c r="D30" s="218" t="s">
        <v>687</v>
      </c>
      <c r="E30" s="198" t="s">
        <v>1514</v>
      </c>
      <c r="F30" s="213" t="s">
        <v>608</v>
      </c>
      <c r="G30" s="921">
        <f t="shared" si="0"/>
        <v>0</v>
      </c>
      <c r="H30" s="43">
        <f t="shared" si="1"/>
        <v>15</v>
      </c>
      <c r="I30" s="922">
        <f t="shared" si="2"/>
        <v>0</v>
      </c>
      <c r="J30" s="12"/>
      <c r="K30" s="223"/>
      <c r="L30" s="223"/>
      <c r="M30" s="8"/>
      <c r="N30" s="8"/>
      <c r="O30" s="8"/>
      <c r="P30" s="8"/>
      <c r="Q30" s="8"/>
      <c r="R30" s="8"/>
      <c r="S30" s="8"/>
      <c r="T30" s="8"/>
      <c r="U30" s="8"/>
      <c r="V30" s="103"/>
      <c r="W30" s="113"/>
      <c r="X30" s="8"/>
      <c r="Y30" s="212"/>
      <c r="Z30" s="8"/>
      <c r="AA30" s="8"/>
      <c r="AB30" s="10"/>
      <c r="AC30" s="26">
        <v>15</v>
      </c>
      <c r="AD30" s="267"/>
      <c r="AE30" s="1"/>
      <c r="AG30" s="788" t="s">
        <v>217</v>
      </c>
      <c r="AH30" s="749">
        <f t="shared" si="3"/>
        <v>61</v>
      </c>
      <c r="AI30" s="749">
        <f t="shared" si="4"/>
        <v>1</v>
      </c>
      <c r="AJ30" s="382">
        <f t="shared" si="5"/>
        <v>1.639344262295082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266">
        <v>45987</v>
      </c>
      <c r="B31" s="198" t="s">
        <v>1510</v>
      </c>
      <c r="C31" s="260" t="s">
        <v>1164</v>
      </c>
      <c r="D31" s="218" t="s">
        <v>676</v>
      </c>
      <c r="E31" s="198" t="s">
        <v>1515</v>
      </c>
      <c r="F31" s="213" t="s">
        <v>608</v>
      </c>
      <c r="G31" s="921">
        <f t="shared" si="0"/>
        <v>0</v>
      </c>
      <c r="H31" s="43">
        <f t="shared" si="1"/>
        <v>32</v>
      </c>
      <c r="I31" s="922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103"/>
      <c r="W31" s="113"/>
      <c r="X31" s="8"/>
      <c r="Y31" s="212"/>
      <c r="Z31" s="8"/>
      <c r="AA31" s="8"/>
      <c r="AB31" s="10"/>
      <c r="AC31" s="26">
        <v>32</v>
      </c>
      <c r="AD31" s="267" t="s">
        <v>1516</v>
      </c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262"/>
      <c r="B32" s="198" t="s">
        <v>1517</v>
      </c>
      <c r="C32" s="260" t="s">
        <v>1164</v>
      </c>
      <c r="D32" s="218" t="s">
        <v>978</v>
      </c>
      <c r="E32" s="206" t="s">
        <v>1518</v>
      </c>
      <c r="F32" s="213" t="s">
        <v>608</v>
      </c>
      <c r="G32" s="921">
        <f t="shared" si="0"/>
        <v>0</v>
      </c>
      <c r="H32" s="43">
        <f t="shared" si="1"/>
        <v>10</v>
      </c>
      <c r="I32" s="922">
        <f t="shared" si="2"/>
        <v>0</v>
      </c>
      <c r="J32" s="12"/>
      <c r="K32" s="223"/>
      <c r="L32" s="223"/>
      <c r="M32" s="8"/>
      <c r="N32" s="8"/>
      <c r="O32" s="8"/>
      <c r="P32" s="8"/>
      <c r="Q32" s="8"/>
      <c r="R32" s="8"/>
      <c r="S32" s="8"/>
      <c r="T32" s="8"/>
      <c r="U32" s="8"/>
      <c r="V32" s="103"/>
      <c r="W32" s="113"/>
      <c r="X32" s="8"/>
      <c r="Y32" s="212"/>
      <c r="Z32" s="8"/>
      <c r="AA32" s="8"/>
      <c r="AB32" s="10"/>
      <c r="AC32" s="26">
        <v>10</v>
      </c>
      <c r="AD32" s="267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11"/>
      <c r="B33" s="198"/>
      <c r="C33" s="260"/>
      <c r="D33" s="218"/>
      <c r="E33" s="206"/>
      <c r="F33" s="213"/>
      <c r="G33" s="921">
        <f t="shared" ref="G33:G64" si="26">SUM(J33:AA33)</f>
        <v>0</v>
      </c>
      <c r="H33" s="43">
        <f t="shared" si="1"/>
        <v>0</v>
      </c>
      <c r="I33" s="922" t="str">
        <f t="shared" si="2"/>
        <v>0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103"/>
      <c r="W33" s="113"/>
      <c r="X33" s="8"/>
      <c r="Y33" s="212"/>
      <c r="Z33" s="8"/>
      <c r="AA33" s="8"/>
      <c r="AB33" s="10"/>
      <c r="AC33" s="26"/>
      <c r="AD33" s="267"/>
      <c r="AE33" s="1"/>
      <c r="AG33" s="789" t="s">
        <v>219</v>
      </c>
      <c r="AH33" s="749">
        <f t="shared" si="3"/>
        <v>0</v>
      </c>
      <c r="AI33" s="749">
        <f t="shared" si="4"/>
        <v>0</v>
      </c>
      <c r="AJ33" s="382" t="str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11"/>
      <c r="B34" s="198"/>
      <c r="C34" s="260"/>
      <c r="D34" s="218"/>
      <c r="E34" s="206"/>
      <c r="F34" s="213"/>
      <c r="G34" s="921">
        <f t="shared" si="26"/>
        <v>0</v>
      </c>
      <c r="H34" s="43">
        <f t="shared" si="1"/>
        <v>0</v>
      </c>
      <c r="I34" s="922" t="str">
        <f t="shared" si="2"/>
        <v>0</v>
      </c>
      <c r="J34" s="12"/>
      <c r="K34" s="223"/>
      <c r="L34" s="223"/>
      <c r="M34" s="8"/>
      <c r="N34" s="8"/>
      <c r="O34" s="8"/>
      <c r="P34" s="8"/>
      <c r="Q34" s="8"/>
      <c r="R34" s="8"/>
      <c r="S34" s="8"/>
      <c r="T34" s="8"/>
      <c r="U34" s="8"/>
      <c r="V34" s="103"/>
      <c r="W34" s="113"/>
      <c r="X34" s="8"/>
      <c r="Y34" s="212"/>
      <c r="Z34" s="8"/>
      <c r="AA34" s="8"/>
      <c r="AB34" s="10"/>
      <c r="AC34" s="26"/>
      <c r="AD34" s="267"/>
      <c r="AE34" s="1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211"/>
      <c r="B35" s="198"/>
      <c r="C35" s="260"/>
      <c r="D35" s="218"/>
      <c r="E35" s="206"/>
      <c r="F35" s="213"/>
      <c r="G35" s="921">
        <f t="shared" si="26"/>
        <v>0</v>
      </c>
      <c r="H35" s="43">
        <f t="shared" si="1"/>
        <v>0</v>
      </c>
      <c r="I35" s="922" t="str">
        <f t="shared" si="2"/>
        <v>0</v>
      </c>
      <c r="J35" s="12"/>
      <c r="K35" s="223"/>
      <c r="L35" s="223"/>
      <c r="M35" s="8"/>
      <c r="N35" s="8"/>
      <c r="O35" s="8"/>
      <c r="P35" s="8"/>
      <c r="Q35" s="8"/>
      <c r="R35" s="8"/>
      <c r="S35" s="8"/>
      <c r="T35" s="8"/>
      <c r="U35" s="8"/>
      <c r="V35" s="103"/>
      <c r="W35" s="113"/>
      <c r="X35" s="8"/>
      <c r="Y35" s="212"/>
      <c r="Z35" s="8"/>
      <c r="AA35" s="8"/>
      <c r="AB35" s="10"/>
      <c r="AC35" s="26"/>
      <c r="AD35" s="267"/>
      <c r="AE35" s="1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211"/>
      <c r="B36" s="198"/>
      <c r="C36" s="260"/>
      <c r="D36" s="218"/>
      <c r="E36" s="206"/>
      <c r="F36" s="213"/>
      <c r="G36" s="921">
        <f t="shared" si="26"/>
        <v>0</v>
      </c>
      <c r="H36" s="43">
        <f t="shared" si="1"/>
        <v>0</v>
      </c>
      <c r="I36" s="922" t="str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103"/>
      <c r="W36" s="113"/>
      <c r="X36" s="8"/>
      <c r="Y36" s="212"/>
      <c r="Z36" s="8"/>
      <c r="AA36" s="8"/>
      <c r="AB36" s="10"/>
      <c r="AC36" s="26"/>
      <c r="AD36" s="267"/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11"/>
      <c r="B37" s="198"/>
      <c r="C37" s="260"/>
      <c r="D37" s="218"/>
      <c r="E37" s="206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103"/>
      <c r="W37" s="113"/>
      <c r="X37" s="8"/>
      <c r="Y37" s="212"/>
      <c r="Z37" s="8"/>
      <c r="AA37" s="8"/>
      <c r="AB37" s="10"/>
      <c r="AC37" s="26"/>
      <c r="AD37" s="267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211"/>
      <c r="B38" s="198"/>
      <c r="C38" s="260"/>
      <c r="D38" s="218"/>
      <c r="E38" s="206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103"/>
      <c r="W38" s="113"/>
      <c r="X38" s="8"/>
      <c r="Y38" s="212"/>
      <c r="Z38" s="8"/>
      <c r="AA38" s="8"/>
      <c r="AB38" s="10"/>
      <c r="AC38" s="26"/>
      <c r="AD38" s="267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211"/>
      <c r="B39" s="198"/>
      <c r="C39" s="260"/>
      <c r="D39" s="218"/>
      <c r="E39" s="206"/>
      <c r="F39" s="213"/>
      <c r="G39" s="921">
        <f t="shared" si="26"/>
        <v>0</v>
      </c>
      <c r="H39" s="43">
        <f t="shared" si="1"/>
        <v>0</v>
      </c>
      <c r="I39" s="922" t="str">
        <f t="shared" si="2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103"/>
      <c r="W39" s="113"/>
      <c r="X39" s="8"/>
      <c r="Y39" s="212"/>
      <c r="Z39" s="8"/>
      <c r="AA39" s="8"/>
      <c r="AB39" s="10"/>
      <c r="AC39" s="26"/>
      <c r="AD39" s="267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11"/>
      <c r="B40" s="19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103"/>
      <c r="W40" s="113"/>
      <c r="X40" s="8"/>
      <c r="Y40" s="212"/>
      <c r="Z40" s="8"/>
      <c r="AA40" s="8"/>
      <c r="AB40" s="10"/>
      <c r="AC40" s="26"/>
      <c r="AD40" s="415"/>
      <c r="AE40" s="1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11"/>
      <c r="B41" s="19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103"/>
      <c r="W41" s="113"/>
      <c r="X41" s="8"/>
      <c r="Y41" s="212"/>
      <c r="Z41" s="8"/>
      <c r="AA41" s="8"/>
      <c r="AB41" s="10"/>
      <c r="AC41" s="26"/>
      <c r="AD41" s="267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11"/>
      <c r="B42" s="198"/>
      <c r="C42" s="260"/>
      <c r="D42" s="218"/>
      <c r="E42" s="206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103"/>
      <c r="W42" s="113"/>
      <c r="X42" s="8"/>
      <c r="Y42" s="212"/>
      <c r="Z42" s="8"/>
      <c r="AA42" s="8"/>
      <c r="AB42" s="10"/>
      <c r="AC42" s="26"/>
      <c r="AD42" s="267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11"/>
      <c r="B43" s="198"/>
      <c r="C43" s="260"/>
      <c r="D43" s="218"/>
      <c r="E43" s="206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103"/>
      <c r="W43" s="113"/>
      <c r="X43" s="8"/>
      <c r="Y43" s="212"/>
      <c r="Z43" s="8"/>
      <c r="AA43" s="8"/>
      <c r="AB43" s="10"/>
      <c r="AC43" s="26"/>
      <c r="AD43" s="267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/>
      <c r="B44" s="19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103"/>
      <c r="W44" s="113"/>
      <c r="X44" s="8"/>
      <c r="Y44" s="212"/>
      <c r="Z44" s="8"/>
      <c r="AA44" s="8"/>
      <c r="AB44" s="10"/>
      <c r="AC44" s="26"/>
      <c r="AD44" s="267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103"/>
      <c r="W45" s="113"/>
      <c r="X45" s="8"/>
      <c r="Y45" s="212"/>
      <c r="Z45" s="8"/>
      <c r="AA45" s="8"/>
      <c r="AB45" s="10"/>
      <c r="AC45" s="26"/>
      <c r="AD45" s="267"/>
      <c r="AE45" s="1"/>
      <c r="AG45" s="407" t="s">
        <v>278</v>
      </c>
      <c r="AH45" s="749">
        <f t="shared" si="3"/>
        <v>0</v>
      </c>
      <c r="AI45" s="749">
        <f t="shared" si="4"/>
        <v>0</v>
      </c>
      <c r="AJ45" s="382" t="str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9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103"/>
      <c r="W46" s="113"/>
      <c r="X46" s="8"/>
      <c r="Y46" s="212"/>
      <c r="Z46" s="8"/>
      <c r="AA46" s="8"/>
      <c r="AB46" s="10"/>
      <c r="AC46" s="26"/>
      <c r="AD46" s="267"/>
      <c r="AE46" s="1"/>
      <c r="AG46" s="407" t="s">
        <v>279</v>
      </c>
      <c r="AH46" s="749">
        <f t="shared" si="3"/>
        <v>105</v>
      </c>
      <c r="AI46" s="749">
        <f t="shared" si="4"/>
        <v>2</v>
      </c>
      <c r="AJ46" s="382">
        <f t="shared" si="5"/>
        <v>1.9047619047619047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103"/>
      <c r="W47" s="113"/>
      <c r="X47" s="8"/>
      <c r="Y47" s="212"/>
      <c r="Z47" s="8"/>
      <c r="AA47" s="8"/>
      <c r="AB47" s="10"/>
      <c r="AC47" s="26"/>
      <c r="AD47" s="416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103"/>
      <c r="W48" s="113"/>
      <c r="X48" s="8"/>
      <c r="Y48" s="212"/>
      <c r="Z48" s="8"/>
      <c r="AA48" s="8"/>
      <c r="AB48" s="10"/>
      <c r="AC48" s="26"/>
      <c r="AD48" s="267"/>
      <c r="AE48" s="1"/>
      <c r="AG48" s="407" t="s">
        <v>855</v>
      </c>
      <c r="AH48" s="749">
        <f t="shared" si="3"/>
        <v>0</v>
      </c>
      <c r="AI48" s="749">
        <f t="shared" si="4"/>
        <v>0</v>
      </c>
      <c r="AJ48" s="382" t="str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103"/>
      <c r="W49" s="113"/>
      <c r="X49" s="8"/>
      <c r="Y49" s="212"/>
      <c r="Z49" s="8"/>
      <c r="AA49" s="8"/>
      <c r="AB49" s="10"/>
      <c r="AC49" s="26"/>
      <c r="AD49" s="267"/>
      <c r="AE49" s="1"/>
      <c r="AG49" s="407" t="s">
        <v>281</v>
      </c>
      <c r="AH49" s="749">
        <f t="shared" si="3"/>
        <v>0</v>
      </c>
      <c r="AI49" s="749">
        <f t="shared" si="4"/>
        <v>0</v>
      </c>
      <c r="AJ49" s="382" t="str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103"/>
      <c r="W50" s="113"/>
      <c r="X50" s="8"/>
      <c r="Y50" s="212"/>
      <c r="Z50" s="8"/>
      <c r="AA50" s="8"/>
      <c r="AB50" s="10"/>
      <c r="AC50" s="26"/>
      <c r="AD50" s="267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103"/>
      <c r="W51" s="113"/>
      <c r="X51" s="8"/>
      <c r="Y51" s="212"/>
      <c r="Z51" s="8"/>
      <c r="AA51" s="8"/>
      <c r="AB51" s="10"/>
      <c r="AC51" s="26"/>
      <c r="AD51" s="267"/>
      <c r="AE51" s="1"/>
      <c r="AG51" s="407" t="s">
        <v>1366</v>
      </c>
      <c r="AH51" s="749">
        <f t="shared" si="3"/>
        <v>30</v>
      </c>
      <c r="AI51" s="749">
        <f t="shared" si="4"/>
        <v>0</v>
      </c>
      <c r="AJ51" s="382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103"/>
      <c r="W52" s="113"/>
      <c r="X52" s="8"/>
      <c r="Y52" s="212"/>
      <c r="Z52" s="8"/>
      <c r="AA52" s="8"/>
      <c r="AB52" s="10"/>
      <c r="AC52" s="26"/>
      <c r="AD52" s="267"/>
      <c r="AE52" s="1"/>
      <c r="AG52" s="407" t="s">
        <v>282</v>
      </c>
      <c r="AH52" s="749">
        <f t="shared" si="3"/>
        <v>1</v>
      </c>
      <c r="AI52" s="749">
        <f t="shared" si="4"/>
        <v>0</v>
      </c>
      <c r="AJ52" s="382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103"/>
      <c r="W53" s="113"/>
      <c r="X53" s="8"/>
      <c r="Y53" s="212"/>
      <c r="Z53" s="8"/>
      <c r="AA53" s="8"/>
      <c r="AB53" s="10"/>
      <c r="AC53" s="26"/>
      <c r="AD53" s="267"/>
      <c r="AE53" s="1"/>
      <c r="AG53" s="407" t="s">
        <v>283</v>
      </c>
      <c r="AH53" s="749">
        <f t="shared" si="3"/>
        <v>27</v>
      </c>
      <c r="AI53" s="749">
        <f t="shared" si="4"/>
        <v>0</v>
      </c>
      <c r="AJ53" s="382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103"/>
      <c r="W54" s="113"/>
      <c r="X54" s="8"/>
      <c r="Y54" s="212"/>
      <c r="Z54" s="8"/>
      <c r="AA54" s="8"/>
      <c r="AB54" s="10"/>
      <c r="AC54" s="26"/>
      <c r="AD54" s="267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103"/>
      <c r="W55" s="113"/>
      <c r="X55" s="8"/>
      <c r="Y55" s="212"/>
      <c r="Z55" s="8"/>
      <c r="AA55" s="8"/>
      <c r="AB55" s="10"/>
      <c r="AC55" s="26"/>
      <c r="AD55" s="267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103"/>
      <c r="W56" s="113"/>
      <c r="X56" s="8"/>
      <c r="Y56" s="212"/>
      <c r="Z56" s="8"/>
      <c r="AA56" s="8"/>
      <c r="AB56" s="10"/>
      <c r="AC56" s="26"/>
      <c r="AD56" s="267"/>
      <c r="AE56" s="1"/>
      <c r="AG56" s="407" t="s">
        <v>284</v>
      </c>
      <c r="AH56" s="749">
        <f t="shared" si="3"/>
        <v>10</v>
      </c>
      <c r="AI56" s="749">
        <f t="shared" si="4"/>
        <v>0</v>
      </c>
      <c r="AJ56" s="382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103"/>
      <c r="W57" s="113"/>
      <c r="X57" s="8"/>
      <c r="Y57" s="212"/>
      <c r="Z57" s="8"/>
      <c r="AA57" s="8"/>
      <c r="AB57" s="10"/>
      <c r="AC57" s="26"/>
      <c r="AD57" s="267"/>
      <c r="AE57" s="1"/>
      <c r="AG57" s="407" t="s">
        <v>285</v>
      </c>
      <c r="AH57" s="749">
        <f t="shared" si="3"/>
        <v>6</v>
      </c>
      <c r="AI57" s="749">
        <f t="shared" si="4"/>
        <v>0</v>
      </c>
      <c r="AJ57" s="382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103"/>
      <c r="W58" s="113"/>
      <c r="X58" s="8"/>
      <c r="Y58" s="212"/>
      <c r="Z58" s="8"/>
      <c r="AA58" s="8"/>
      <c r="AB58" s="10"/>
      <c r="AC58" s="26"/>
      <c r="AD58" s="267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103"/>
      <c r="W59" s="113"/>
      <c r="X59" s="8"/>
      <c r="Y59" s="212"/>
      <c r="Z59" s="8"/>
      <c r="AA59" s="8"/>
      <c r="AB59" s="10"/>
      <c r="AC59" s="26"/>
      <c r="AD59" s="267"/>
      <c r="AE59" s="1"/>
      <c r="AG59" s="407" t="s">
        <v>854</v>
      </c>
      <c r="AH59" s="749">
        <f t="shared" si="3"/>
        <v>0</v>
      </c>
      <c r="AI59" s="749">
        <f t="shared" si="4"/>
        <v>0</v>
      </c>
      <c r="AJ59" s="382" t="str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103"/>
      <c r="W60" s="113"/>
      <c r="X60" s="8"/>
      <c r="Y60" s="212"/>
      <c r="Z60" s="8"/>
      <c r="AA60" s="8"/>
      <c r="AB60" s="10"/>
      <c r="AC60" s="26"/>
      <c r="AD60" s="267"/>
      <c r="AE60" s="1"/>
      <c r="AG60" s="407" t="s">
        <v>287</v>
      </c>
      <c r="AH60" s="749">
        <f t="shared" si="3"/>
        <v>18</v>
      </c>
      <c r="AI60" s="749">
        <f t="shared" si="4"/>
        <v>1</v>
      </c>
      <c r="AJ60" s="382">
        <f t="shared" si="5"/>
        <v>5.5555555555555554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103"/>
      <c r="W61" s="113"/>
      <c r="X61" s="8"/>
      <c r="Y61" s="212"/>
      <c r="Z61" s="8"/>
      <c r="AA61" s="8"/>
      <c r="AB61" s="10"/>
      <c r="AC61" s="26"/>
      <c r="AD61" s="267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103"/>
      <c r="W62" s="113"/>
      <c r="X62" s="8"/>
      <c r="Y62" s="212"/>
      <c r="Z62" s="8"/>
      <c r="AA62" s="8"/>
      <c r="AB62" s="10"/>
      <c r="AC62" s="26"/>
      <c r="AD62" s="267"/>
      <c r="AE62" s="1"/>
      <c r="AG62" s="407" t="s">
        <v>579</v>
      </c>
      <c r="AH62" s="87">
        <f t="shared" si="3"/>
        <v>15</v>
      </c>
      <c r="AI62" s="87">
        <f t="shared" si="4"/>
        <v>0</v>
      </c>
      <c r="AJ62" s="331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103"/>
      <c r="W63" s="113"/>
      <c r="X63" s="8"/>
      <c r="Y63" s="212"/>
      <c r="Z63" s="8"/>
      <c r="AA63" s="8"/>
      <c r="AB63" s="10"/>
      <c r="AC63" s="26"/>
      <c r="AD63" s="267"/>
      <c r="AE63" s="1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103"/>
      <c r="W64" s="113"/>
      <c r="X64" s="8"/>
      <c r="Y64" s="212"/>
      <c r="Z64" s="8"/>
      <c r="AA64" s="8"/>
      <c r="AB64" s="10"/>
      <c r="AC64" s="26"/>
      <c r="AD64" s="267"/>
      <c r="AE64" s="1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103"/>
      <c r="W65" s="113"/>
      <c r="X65" s="8"/>
      <c r="Y65" s="212"/>
      <c r="Z65" s="8"/>
      <c r="AA65" s="8"/>
      <c r="AB65" s="10"/>
      <c r="AC65" s="26"/>
      <c r="AD65" s="267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103"/>
      <c r="W66" s="113"/>
      <c r="X66" s="8"/>
      <c r="Y66" s="212"/>
      <c r="Z66" s="8"/>
      <c r="AA66" s="8"/>
      <c r="AB66" s="10"/>
      <c r="AC66" s="26"/>
      <c r="AD66" s="267"/>
      <c r="AE66" s="1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103"/>
      <c r="W67" s="113"/>
      <c r="X67" s="8"/>
      <c r="Y67" s="212"/>
      <c r="Z67" s="8"/>
      <c r="AA67" s="8"/>
      <c r="AB67" s="10"/>
      <c r="AC67" s="26"/>
      <c r="AD67" s="267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103"/>
      <c r="W68" s="113"/>
      <c r="X68" s="8"/>
      <c r="Y68" s="212"/>
      <c r="Z68" s="8"/>
      <c r="AA68" s="8"/>
      <c r="AB68" s="10"/>
      <c r="AC68" s="26"/>
      <c r="AD68" s="267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103"/>
      <c r="W69" s="113"/>
      <c r="X69" s="8"/>
      <c r="Y69" s="212"/>
      <c r="Z69" s="8"/>
      <c r="AA69" s="8"/>
      <c r="AB69" s="10"/>
      <c r="AC69" s="26"/>
      <c r="AD69" s="267"/>
      <c r="AE69" s="1"/>
      <c r="AG69" s="791" t="s">
        <v>300</v>
      </c>
      <c r="AH69" s="749">
        <f t="shared" si="3"/>
        <v>30</v>
      </c>
      <c r="AI69" s="749">
        <f t="shared" si="4"/>
        <v>0</v>
      </c>
      <c r="AJ69" s="382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7"/>
        <v>0</v>
      </c>
      <c r="H70" s="43">
        <f t="shared" ref="H70:H84" si="28">AC70+G70</f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103"/>
      <c r="W70" s="113"/>
      <c r="X70" s="8"/>
      <c r="Y70" s="212"/>
      <c r="Z70" s="8"/>
      <c r="AA70" s="8"/>
      <c r="AB70" s="10"/>
      <c r="AC70" s="26"/>
      <c r="AD70" s="267"/>
      <c r="AE70" s="1"/>
      <c r="AG70" s="791" t="s">
        <v>301</v>
      </c>
      <c r="AH70" s="749">
        <f t="shared" si="3"/>
        <v>0</v>
      </c>
      <c r="AI70" s="749">
        <f t="shared" si="4"/>
        <v>0</v>
      </c>
      <c r="AJ70" s="382" t="str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si="28"/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103"/>
      <c r="W71" s="113"/>
      <c r="X71" s="8"/>
      <c r="Y71" s="212"/>
      <c r="Z71" s="8"/>
      <c r="AA71" s="8"/>
      <c r="AB71" s="10"/>
      <c r="AC71" s="26"/>
      <c r="AD71" s="267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103"/>
      <c r="W72" s="113"/>
      <c r="X72" s="8"/>
      <c r="Y72" s="212"/>
      <c r="Z72" s="8"/>
      <c r="AA72" s="8"/>
      <c r="AB72" s="10"/>
      <c r="AC72" s="26"/>
      <c r="AD72" s="267"/>
      <c r="AE72" s="1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103"/>
      <c r="W73" s="113"/>
      <c r="X73" s="8"/>
      <c r="Y73" s="212"/>
      <c r="Z73" s="8"/>
      <c r="AA73" s="8"/>
      <c r="AB73" s="10"/>
      <c r="AC73" s="26"/>
      <c r="AD73" s="267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103"/>
      <c r="W74" s="113"/>
      <c r="X74" s="8"/>
      <c r="Y74" s="212"/>
      <c r="Z74" s="8"/>
      <c r="AA74" s="8"/>
      <c r="AB74" s="10"/>
      <c r="AC74" s="26"/>
      <c r="AD74" s="267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103"/>
      <c r="W75" s="113"/>
      <c r="X75" s="8"/>
      <c r="Y75" s="212"/>
      <c r="Z75" s="8"/>
      <c r="AA75" s="8"/>
      <c r="AB75" s="10"/>
      <c r="AC75" s="26"/>
      <c r="AD75" s="267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103"/>
      <c r="W76" s="113"/>
      <c r="X76" s="8"/>
      <c r="Y76" s="212"/>
      <c r="Z76" s="8"/>
      <c r="AA76" s="8"/>
      <c r="AB76" s="10"/>
      <c r="AC76" s="26"/>
      <c r="AD76" s="267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103"/>
      <c r="W77" s="113"/>
      <c r="X77" s="8"/>
      <c r="Y77" s="212"/>
      <c r="Z77" s="8"/>
      <c r="AA77" s="8"/>
      <c r="AB77" s="10"/>
      <c r="AC77" s="26"/>
      <c r="AD77" s="267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103"/>
      <c r="W78" s="113"/>
      <c r="X78" s="8"/>
      <c r="Y78" s="212"/>
      <c r="Z78" s="8"/>
      <c r="AA78" s="8"/>
      <c r="AB78" s="10"/>
      <c r="AC78" s="26"/>
      <c r="AD78" s="267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103"/>
      <c r="W79" s="113"/>
      <c r="X79" s="8"/>
      <c r="Y79" s="212"/>
      <c r="Z79" s="8"/>
      <c r="AA79" s="8"/>
      <c r="AB79" s="10"/>
      <c r="AC79" s="26"/>
      <c r="AD79" s="267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103"/>
      <c r="W80" s="113"/>
      <c r="X80" s="8"/>
      <c r="Y80" s="212"/>
      <c r="Z80" s="8"/>
      <c r="AA80" s="8"/>
      <c r="AB80" s="10"/>
      <c r="AC80" s="26"/>
      <c r="AD80" s="267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103"/>
      <c r="W81" s="113"/>
      <c r="X81" s="8"/>
      <c r="Y81" s="212"/>
      <c r="Z81" s="8"/>
      <c r="AA81" s="8"/>
      <c r="AB81" s="10"/>
      <c r="AC81" s="26"/>
      <c r="AD81" s="267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103"/>
      <c r="W82" s="113"/>
      <c r="X82" s="8"/>
      <c r="Y82" s="212"/>
      <c r="Z82" s="8"/>
      <c r="AA82" s="8"/>
      <c r="AB82" s="10"/>
      <c r="AC82" s="26"/>
      <c r="AD82" s="267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947"/>
      <c r="B83" s="729"/>
      <c r="C83" s="260"/>
      <c r="D83" s="218"/>
      <c r="E83" s="591"/>
      <c r="F83" s="592"/>
      <c r="G83" s="921">
        <f t="shared" si="27"/>
        <v>0</v>
      </c>
      <c r="H83" s="43">
        <f>AC83+G83</f>
        <v>0</v>
      </c>
      <c r="I83" s="922" t="str">
        <f t="shared" si="29"/>
        <v>0</v>
      </c>
      <c r="J83" s="593"/>
      <c r="K83" s="594"/>
      <c r="L83" s="594"/>
      <c r="M83" s="595"/>
      <c r="N83" s="595"/>
      <c r="O83" s="595"/>
      <c r="P83" s="595"/>
      <c r="Q83" s="595"/>
      <c r="R83" s="595"/>
      <c r="S83" s="595"/>
      <c r="T83" s="595"/>
      <c r="U83" s="595"/>
      <c r="V83" s="596"/>
      <c r="W83" s="594"/>
      <c r="X83" s="595"/>
      <c r="Y83" s="595"/>
      <c r="Z83" s="595"/>
      <c r="AA83" s="595"/>
      <c r="AB83" s="592"/>
      <c r="AC83" s="216"/>
      <c r="AD83" s="267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131"/>
      <c r="B84" s="125"/>
      <c r="C84" s="260"/>
      <c r="D84" s="218"/>
      <c r="E84" s="118"/>
      <c r="F84" s="29"/>
      <c r="G84" s="921">
        <f t="shared" si="27"/>
        <v>0</v>
      </c>
      <c r="H84" s="43">
        <f t="shared" si="28"/>
        <v>0</v>
      </c>
      <c r="I84" s="922" t="str">
        <f t="shared" si="29"/>
        <v>0</v>
      </c>
      <c r="J84" s="27"/>
      <c r="K84" s="114"/>
      <c r="L84" s="114"/>
      <c r="M84" s="28"/>
      <c r="N84" s="28"/>
      <c r="O84" s="28"/>
      <c r="P84" s="28"/>
      <c r="Q84" s="28"/>
      <c r="R84" s="28"/>
      <c r="S84" s="28"/>
      <c r="T84" s="28"/>
      <c r="U84" s="28"/>
      <c r="V84" s="115"/>
      <c r="W84" s="114"/>
      <c r="X84" s="28"/>
      <c r="Y84" s="28"/>
      <c r="Z84" s="28"/>
      <c r="AA84" s="28"/>
      <c r="AB84" s="29"/>
      <c r="AC84" s="26"/>
      <c r="AD84" s="267"/>
      <c r="AE84" s="1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742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5</v>
      </c>
      <c r="H85" s="51">
        <f>SUM(H7:H84)</f>
        <v>430</v>
      </c>
      <c r="I85" s="405">
        <f>IFERROR((G85*100/H85),"0")</f>
        <v>1.1627906976744187</v>
      </c>
      <c r="J85" s="51">
        <f>SUM(J7:J84)</f>
        <v>2</v>
      </c>
      <c r="K85" s="51">
        <f t="shared" ref="K85:AB85" si="50">SUM(K7:K84)</f>
        <v>0</v>
      </c>
      <c r="L85" s="51">
        <f t="shared" si="50"/>
        <v>0</v>
      </c>
      <c r="M85" s="51">
        <f t="shared" si="50"/>
        <v>0</v>
      </c>
      <c r="N85" s="51">
        <f t="shared" si="50"/>
        <v>0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0</v>
      </c>
      <c r="S85" s="51">
        <f t="shared" si="50"/>
        <v>0</v>
      </c>
      <c r="T85" s="51">
        <f t="shared" si="50"/>
        <v>1</v>
      </c>
      <c r="U85" s="51">
        <f t="shared" si="50"/>
        <v>0</v>
      </c>
      <c r="V85" s="51">
        <f t="shared" si="50"/>
        <v>1</v>
      </c>
      <c r="W85" s="51">
        <f t="shared" si="50"/>
        <v>1</v>
      </c>
      <c r="X85" s="51">
        <f t="shared" si="50"/>
        <v>0</v>
      </c>
      <c r="Y85" s="51">
        <f t="shared" si="50"/>
        <v>0</v>
      </c>
      <c r="Z85" s="51">
        <f t="shared" si="50"/>
        <v>0</v>
      </c>
      <c r="AA85" s="51">
        <f t="shared" si="50"/>
        <v>0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50</v>
      </c>
      <c r="AI85" s="749">
        <f t="shared" si="4"/>
        <v>0</v>
      </c>
      <c r="AJ85" s="382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4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 t="shared" ref="J92:AB92" si="51">J6</f>
        <v>Dead</v>
      </c>
      <c r="K92" s="252" t="str">
        <f t="shared" si="51"/>
        <v>GC 200</v>
      </c>
      <c r="L92" s="252" t="str">
        <f t="shared" si="51"/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2</v>
      </c>
      <c r="K93" s="234">
        <f t="shared" ref="K93:AB93" si="52">K85</f>
        <v>0</v>
      </c>
      <c r="L93" s="234">
        <f t="shared" si="52"/>
        <v>0</v>
      </c>
      <c r="M93" s="234">
        <f t="shared" si="52"/>
        <v>0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0</v>
      </c>
      <c r="T93" s="234">
        <f t="shared" si="52"/>
        <v>1</v>
      </c>
      <c r="U93" s="234">
        <f t="shared" si="52"/>
        <v>0</v>
      </c>
      <c r="V93" s="234">
        <f t="shared" si="52"/>
        <v>1</v>
      </c>
      <c r="W93" s="234">
        <f t="shared" si="52"/>
        <v>1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0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1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1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2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2</v>
      </c>
      <c r="K97" s="86">
        <f t="shared" si="53"/>
        <v>0</v>
      </c>
      <c r="L97" s="86">
        <f t="shared" si="53"/>
        <v>0</v>
      </c>
      <c r="M97" s="86">
        <f t="shared" si="53"/>
        <v>0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0</v>
      </c>
      <c r="T97" s="86">
        <f t="shared" si="53"/>
        <v>1</v>
      </c>
      <c r="U97" s="86">
        <f t="shared" si="53"/>
        <v>0</v>
      </c>
      <c r="V97" s="86">
        <f t="shared" si="53"/>
        <v>1</v>
      </c>
      <c r="W97" s="86">
        <f t="shared" si="53"/>
        <v>1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0</v>
      </c>
      <c r="AB97" s="86">
        <f t="shared" si="53"/>
        <v>0</v>
      </c>
      <c r="AC97" s="121">
        <f>SUM(J97:AB97)</f>
        <v>5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40</v>
      </c>
      <c r="K98" s="256">
        <f>K97*100/AC97</f>
        <v>0</v>
      </c>
      <c r="L98" s="256">
        <f>L97*100/AC97</f>
        <v>0</v>
      </c>
      <c r="M98" s="256">
        <f>M97*100/AC97</f>
        <v>0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0</v>
      </c>
      <c r="T98" s="256">
        <f>T97*100/AC97</f>
        <v>20</v>
      </c>
      <c r="U98" s="256">
        <f>U97*100/AC97</f>
        <v>0</v>
      </c>
      <c r="V98" s="256">
        <f>V97*100/AC97</f>
        <v>20</v>
      </c>
      <c r="W98" s="256">
        <f>W97*100/AC97</f>
        <v>20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0</v>
      </c>
      <c r="AB98" s="256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40</v>
      </c>
      <c r="K99" s="236">
        <f>J99+K98</f>
        <v>40</v>
      </c>
      <c r="L99" s="236">
        <f>K99+L98</f>
        <v>40</v>
      </c>
      <c r="M99" s="236">
        <f>K99+M98</f>
        <v>40</v>
      </c>
      <c r="N99" s="236">
        <f t="shared" ref="N99:AB99" si="54">M99+N98</f>
        <v>40</v>
      </c>
      <c r="O99" s="236">
        <f t="shared" si="54"/>
        <v>40</v>
      </c>
      <c r="P99" s="236">
        <f t="shared" si="54"/>
        <v>40</v>
      </c>
      <c r="Q99" s="236">
        <f t="shared" si="54"/>
        <v>40</v>
      </c>
      <c r="R99" s="236">
        <f t="shared" si="54"/>
        <v>40</v>
      </c>
      <c r="S99" s="236">
        <f t="shared" si="54"/>
        <v>40</v>
      </c>
      <c r="T99" s="236">
        <f t="shared" si="54"/>
        <v>60</v>
      </c>
      <c r="U99" s="236">
        <f t="shared" si="54"/>
        <v>60</v>
      </c>
      <c r="V99" s="236">
        <f t="shared" si="54"/>
        <v>80</v>
      </c>
      <c r="W99" s="236">
        <f t="shared" si="54"/>
        <v>100</v>
      </c>
      <c r="X99" s="236">
        <f t="shared" si="54"/>
        <v>100</v>
      </c>
      <c r="Y99" s="236">
        <f t="shared" si="54"/>
        <v>100</v>
      </c>
      <c r="Z99" s="236">
        <f t="shared" si="54"/>
        <v>100</v>
      </c>
      <c r="AA99" s="236">
        <f t="shared" si="54"/>
        <v>100</v>
      </c>
      <c r="AB99" s="236">
        <f t="shared" si="54"/>
        <v>100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407" t="s">
        <v>595</v>
      </c>
      <c r="B101" s="268">
        <f t="shared" ref="B101:B106" si="55">IFERROR(VLOOKUP(A101,$AG$8:$AJ$182,4,0),"")</f>
        <v>9.0909090909090917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407" t="s">
        <v>287</v>
      </c>
      <c r="B102" s="268">
        <f t="shared" si="55"/>
        <v>5.5555555555555554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407" t="s">
        <v>279</v>
      </c>
      <c r="B103" s="268">
        <f>IFERROR(VLOOKUP(A103,$AG$8:$AJ$182,4,0),"")</f>
        <v>1.9047619047619047</v>
      </c>
      <c r="S103" s="903" t="s">
        <v>1114</v>
      </c>
      <c r="T103" s="159">
        <f>SUM(AH8:AH65)-SUM(AI8:AI65)</f>
        <v>279</v>
      </c>
      <c r="U103" s="159">
        <f>SUM(AH66:AH76)-SUM(AI66:AI76)</f>
        <v>30</v>
      </c>
      <c r="V103" s="159">
        <f>SUM(AH77:AH176)-SUM(AI77:AI176)</f>
        <v>116</v>
      </c>
      <c r="W103" s="159">
        <f>SUM(AH177:AH187)-SUM(AI177:AI187)</f>
        <v>0</v>
      </c>
      <c r="X103" s="796">
        <f>SUM(T103:W103)</f>
        <v>425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788" t="s">
        <v>217</v>
      </c>
      <c r="B104" s="268">
        <f t="shared" si="55"/>
        <v>1.639344262295082</v>
      </c>
      <c r="S104" s="903" t="s">
        <v>1115</v>
      </c>
      <c r="T104" s="792">
        <f>IFERROR(T103*100/X103,"0")</f>
        <v>65.647058823529406</v>
      </c>
      <c r="U104" s="792">
        <f>IFERROR(U103*100/X103,"0")</f>
        <v>7.0588235294117645</v>
      </c>
      <c r="V104" s="792">
        <f>IFERROR(V103*100/X103,"0")</f>
        <v>27.294117647058822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791" t="s">
        <v>300</v>
      </c>
      <c r="B105" s="268">
        <f t="shared" si="55"/>
        <v>0</v>
      </c>
      <c r="S105" s="1139" t="s">
        <v>1113</v>
      </c>
      <c r="T105" s="928">
        <f>IFERROR(T104/X104,"0")</f>
        <v>0.65647058823529403</v>
      </c>
      <c r="U105" s="928">
        <f>IFERROR(U104/X104,"0")</f>
        <v>7.0588235294117646E-2</v>
      </c>
      <c r="V105" s="928">
        <f>IFERROR(V104/X104,"0")</f>
        <v>0.27294117647058824</v>
      </c>
      <c r="W105" s="928">
        <f>IFERROR(W104/X104,"0")</f>
        <v>0</v>
      </c>
      <c r="X105" s="797">
        <f>SUM(T105:W105)</f>
        <v>0.99999999999999989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788" t="s">
        <v>198</v>
      </c>
      <c r="B106" s="268" t="str">
        <f t="shared" si="55"/>
        <v>0</v>
      </c>
      <c r="S106" s="1140"/>
      <c r="T106" s="929">
        <f>IFERROR(T102*T105,"0")</f>
        <v>1.641176470588235</v>
      </c>
      <c r="U106" s="929">
        <f>IFERROR(U102*U105,"0")</f>
        <v>0.1976470588235294</v>
      </c>
      <c r="V106" s="929">
        <f>IFERROR(V102*V105,"0")</f>
        <v>0.57317647058823529</v>
      </c>
      <c r="W106" s="929">
        <f>IFERROR(W102*W105,"0")</f>
        <v>0</v>
      </c>
      <c r="X106" s="812">
        <f>SUM(T106:W106)</f>
        <v>2.4119999999999995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788" t="s">
        <v>199</v>
      </c>
      <c r="B107" s="268" t="str">
        <f t="shared" ref="B107:B166" si="56">IFERROR(VLOOKUP(A107,$AG$8:$AJ$182,4,0),"")</f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788" t="s">
        <v>200</v>
      </c>
      <c r="B108" s="268" t="str">
        <f t="shared" si="56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1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7">SUM(AM108:BE108)</f>
        <v>1</v>
      </c>
    </row>
    <row r="109" spans="1:58">
      <c r="A109" s="788" t="s">
        <v>201</v>
      </c>
      <c r="B109" s="268" t="str">
        <f t="shared" si="56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788" t="s">
        <v>202</v>
      </c>
      <c r="B110" s="268" t="str">
        <f t="shared" si="56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7"/>
        <v>0</v>
      </c>
    </row>
    <row r="111" spans="1:58">
      <c r="A111" s="788" t="s">
        <v>203</v>
      </c>
      <c r="B111" s="268" t="str">
        <f t="shared" si="56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7"/>
        <v>0</v>
      </c>
    </row>
    <row r="112" spans="1:58">
      <c r="A112" s="788" t="s">
        <v>204</v>
      </c>
      <c r="B112" s="268" t="str">
        <f t="shared" si="56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7"/>
        <v>0</v>
      </c>
    </row>
    <row r="113" spans="1:58">
      <c r="A113" s="788" t="s">
        <v>205</v>
      </c>
      <c r="B113" s="268" t="str">
        <f t="shared" si="56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7"/>
        <v>0</v>
      </c>
    </row>
    <row r="114" spans="1:58">
      <c r="A114" s="788" t="s">
        <v>206</v>
      </c>
      <c r="B114" s="268" t="str">
        <f t="shared" si="56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7"/>
        <v>0</v>
      </c>
    </row>
    <row r="115" spans="1:58">
      <c r="A115" s="788" t="s">
        <v>207</v>
      </c>
      <c r="B115" s="268" t="str">
        <f t="shared" si="56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7"/>
        <v>0</v>
      </c>
    </row>
    <row r="116" spans="1:58">
      <c r="A116" s="788" t="s">
        <v>208</v>
      </c>
      <c r="B116" s="268" t="str">
        <f t="shared" si="56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7"/>
        <v>0</v>
      </c>
    </row>
    <row r="117" spans="1:58">
      <c r="A117" s="788" t="s">
        <v>209</v>
      </c>
      <c r="B117" s="268" t="str">
        <f t="shared" si="56"/>
        <v>0</v>
      </c>
      <c r="AG117" s="407" t="s">
        <v>263</v>
      </c>
      <c r="AH117" s="749">
        <f t="shared" ref="AH117:AH180" si="58">SUMIF($D$7:$D$84,AG117,$H$7:$H$84)</f>
        <v>0</v>
      </c>
      <c r="AI117" s="749">
        <f t="shared" ref="AI117:AI180" si="59">SUMIF($D$7:$D$84,AG117,$G$7:$G$84)</f>
        <v>0</v>
      </c>
      <c r="AJ117" s="382" t="str">
        <f t="shared" ref="AJ117:AJ180" si="60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788" t="s">
        <v>210</v>
      </c>
      <c r="B118" s="268" t="str">
        <f t="shared" si="56"/>
        <v>0</v>
      </c>
      <c r="AG118" s="407" t="s">
        <v>264</v>
      </c>
      <c r="AH118" s="749">
        <f t="shared" si="58"/>
        <v>0</v>
      </c>
      <c r="AI118" s="749">
        <f t="shared" si="59"/>
        <v>0</v>
      </c>
      <c r="AJ118" s="382" t="str">
        <f t="shared" si="60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7"/>
        <v>0</v>
      </c>
    </row>
    <row r="119" spans="1:58">
      <c r="A119" s="788" t="s">
        <v>211</v>
      </c>
      <c r="B119" s="268" t="str">
        <f t="shared" si="56"/>
        <v>0</v>
      </c>
      <c r="AG119" s="407" t="s">
        <v>265</v>
      </c>
      <c r="AH119" s="749">
        <f t="shared" si="58"/>
        <v>0</v>
      </c>
      <c r="AI119" s="749">
        <f t="shared" si="59"/>
        <v>0</v>
      </c>
      <c r="AJ119" s="382" t="str">
        <f t="shared" si="60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7"/>
        <v>0</v>
      </c>
    </row>
    <row r="120" spans="1:58">
      <c r="A120" s="788" t="s">
        <v>212</v>
      </c>
      <c r="B120" s="268" t="str">
        <f t="shared" si="56"/>
        <v>0</v>
      </c>
      <c r="AG120" s="407" t="s">
        <v>266</v>
      </c>
      <c r="AH120" s="749">
        <f t="shared" si="58"/>
        <v>0</v>
      </c>
      <c r="AI120" s="749">
        <f t="shared" si="59"/>
        <v>0</v>
      </c>
      <c r="AJ120" s="382" t="str">
        <f t="shared" si="60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7"/>
        <v>0</v>
      </c>
    </row>
    <row r="121" spans="1:58">
      <c r="A121" s="789" t="s">
        <v>294</v>
      </c>
      <c r="B121" s="268" t="str">
        <f t="shared" si="56"/>
        <v>0</v>
      </c>
      <c r="AG121" s="407" t="s">
        <v>267</v>
      </c>
      <c r="AH121" s="749">
        <f t="shared" si="58"/>
        <v>0</v>
      </c>
      <c r="AI121" s="749">
        <f t="shared" si="59"/>
        <v>0</v>
      </c>
      <c r="AJ121" s="382" t="str">
        <f t="shared" si="60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7"/>
        <v>0</v>
      </c>
    </row>
    <row r="122" spans="1:58">
      <c r="A122" s="788" t="s">
        <v>213</v>
      </c>
      <c r="B122" s="268" t="str">
        <f t="shared" si="56"/>
        <v>0</v>
      </c>
      <c r="AG122" s="407" t="s">
        <v>268</v>
      </c>
      <c r="AH122" s="749">
        <f t="shared" si="58"/>
        <v>0</v>
      </c>
      <c r="AI122" s="749">
        <f t="shared" si="59"/>
        <v>0</v>
      </c>
      <c r="AJ122" s="382" t="str">
        <f t="shared" si="60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7"/>
        <v>0</v>
      </c>
    </row>
    <row r="123" spans="1:58">
      <c r="A123" s="788" t="s">
        <v>214</v>
      </c>
      <c r="B123" s="268" t="str">
        <f t="shared" si="56"/>
        <v>0</v>
      </c>
      <c r="AG123" s="407" t="s">
        <v>269</v>
      </c>
      <c r="AH123" s="749">
        <f t="shared" si="58"/>
        <v>0</v>
      </c>
      <c r="AI123" s="749">
        <f t="shared" si="59"/>
        <v>0</v>
      </c>
      <c r="AJ123" s="382" t="str">
        <f t="shared" si="60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7"/>
        <v>0</v>
      </c>
    </row>
    <row r="124" spans="1:58">
      <c r="A124" s="788" t="s">
        <v>215</v>
      </c>
      <c r="B124" s="268">
        <f t="shared" si="56"/>
        <v>0</v>
      </c>
      <c r="AG124" s="407" t="s">
        <v>270</v>
      </c>
      <c r="AH124" s="749">
        <f t="shared" si="58"/>
        <v>0</v>
      </c>
      <c r="AI124" s="749">
        <f t="shared" si="59"/>
        <v>0</v>
      </c>
      <c r="AJ124" s="382" t="str">
        <f t="shared" si="60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7"/>
        <v>0</v>
      </c>
    </row>
    <row r="125" spans="1:58">
      <c r="A125" s="788" t="s">
        <v>985</v>
      </c>
      <c r="B125" s="268" t="str">
        <f t="shared" si="56"/>
        <v>0</v>
      </c>
      <c r="AG125" s="407" t="s">
        <v>271</v>
      </c>
      <c r="AH125" s="749">
        <f t="shared" si="58"/>
        <v>0</v>
      </c>
      <c r="AI125" s="749">
        <f t="shared" si="59"/>
        <v>0</v>
      </c>
      <c r="AJ125" s="382" t="str">
        <f t="shared" si="60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789" t="s">
        <v>272</v>
      </c>
      <c r="B126" s="268" t="str">
        <f t="shared" si="56"/>
        <v>0</v>
      </c>
      <c r="AG126" s="787" t="s">
        <v>310</v>
      </c>
      <c r="AH126" s="749">
        <f t="shared" si="58"/>
        <v>0</v>
      </c>
      <c r="AI126" s="749">
        <f t="shared" si="59"/>
        <v>0</v>
      </c>
      <c r="AJ126" s="382" t="str">
        <f t="shared" si="60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7"/>
        <v>0</v>
      </c>
    </row>
    <row r="127" spans="1:58">
      <c r="A127" s="788" t="s">
        <v>216</v>
      </c>
      <c r="B127" s="268" t="str">
        <f t="shared" si="56"/>
        <v>0</v>
      </c>
      <c r="AG127" s="787" t="s">
        <v>309</v>
      </c>
      <c r="AH127" s="749">
        <f t="shared" si="58"/>
        <v>0</v>
      </c>
      <c r="AI127" s="749">
        <f t="shared" si="59"/>
        <v>0</v>
      </c>
      <c r="AJ127" s="382" t="str">
        <f t="shared" si="60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7"/>
        <v>0</v>
      </c>
    </row>
    <row r="128" spans="1:58">
      <c r="A128" s="789" t="s">
        <v>218</v>
      </c>
      <c r="B128" s="268" t="str">
        <f t="shared" si="56"/>
        <v>0</v>
      </c>
      <c r="AG128" s="787" t="s">
        <v>288</v>
      </c>
      <c r="AH128" s="749">
        <f t="shared" si="58"/>
        <v>0</v>
      </c>
      <c r="AI128" s="749">
        <f t="shared" si="59"/>
        <v>0</v>
      </c>
      <c r="AJ128" s="382" t="str">
        <f t="shared" si="60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7"/>
        <v>0</v>
      </c>
    </row>
    <row r="129" spans="1:58">
      <c r="A129" s="789" t="s">
        <v>553</v>
      </c>
      <c r="B129" s="268" t="str">
        <f t="shared" si="56"/>
        <v>0</v>
      </c>
      <c r="AG129" s="787" t="s">
        <v>124</v>
      </c>
      <c r="AH129" s="749">
        <f t="shared" si="58"/>
        <v>0</v>
      </c>
      <c r="AI129" s="749">
        <f t="shared" si="59"/>
        <v>0</v>
      </c>
      <c r="AJ129" s="382" t="str">
        <f t="shared" si="60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7"/>
        <v>0</v>
      </c>
    </row>
    <row r="130" spans="1:58">
      <c r="A130" s="789" t="s">
        <v>219</v>
      </c>
      <c r="B130" s="268" t="str">
        <f t="shared" si="56"/>
        <v>0</v>
      </c>
      <c r="AG130" s="787" t="s">
        <v>289</v>
      </c>
      <c r="AH130" s="749">
        <f t="shared" si="58"/>
        <v>0</v>
      </c>
      <c r="AI130" s="749">
        <f t="shared" si="59"/>
        <v>0</v>
      </c>
      <c r="AJ130" s="382" t="str">
        <f t="shared" si="60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7"/>
        <v>0</v>
      </c>
    </row>
    <row r="131" spans="1:58">
      <c r="A131" s="789" t="s">
        <v>220</v>
      </c>
      <c r="B131" s="268" t="str">
        <f t="shared" si="56"/>
        <v>0</v>
      </c>
      <c r="AG131" s="787" t="s">
        <v>125</v>
      </c>
      <c r="AH131" s="749">
        <f t="shared" si="58"/>
        <v>0</v>
      </c>
      <c r="AI131" s="749">
        <f t="shared" si="59"/>
        <v>0</v>
      </c>
      <c r="AJ131" s="382" t="str">
        <f t="shared" si="60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7"/>
        <v>0</v>
      </c>
    </row>
    <row r="132" spans="1:58">
      <c r="A132" s="789" t="s">
        <v>221</v>
      </c>
      <c r="B132" s="268" t="str">
        <f t="shared" si="56"/>
        <v>0</v>
      </c>
      <c r="AG132" s="787" t="s">
        <v>126</v>
      </c>
      <c r="AH132" s="749">
        <f t="shared" si="58"/>
        <v>0</v>
      </c>
      <c r="AI132" s="749">
        <f t="shared" si="59"/>
        <v>0</v>
      </c>
      <c r="AJ132" s="382" t="str">
        <f t="shared" si="60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7"/>
        <v>0</v>
      </c>
    </row>
    <row r="133" spans="1:58">
      <c r="A133" s="788" t="s">
        <v>222</v>
      </c>
      <c r="B133" s="268" t="str">
        <f t="shared" si="56"/>
        <v>0</v>
      </c>
      <c r="AG133" s="787" t="s">
        <v>127</v>
      </c>
      <c r="AH133" s="749">
        <f t="shared" si="58"/>
        <v>0</v>
      </c>
      <c r="AI133" s="749">
        <f t="shared" si="59"/>
        <v>0</v>
      </c>
      <c r="AJ133" s="382" t="str">
        <f t="shared" si="60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789" t="s">
        <v>223</v>
      </c>
      <c r="B134" s="268" t="str">
        <f t="shared" si="56"/>
        <v>0</v>
      </c>
      <c r="AG134" s="787" t="s">
        <v>312</v>
      </c>
      <c r="AH134" s="749">
        <f t="shared" si="58"/>
        <v>0</v>
      </c>
      <c r="AI134" s="749">
        <f>SUMIF($D$7:$D$84,AG134,$G$7:$G$84)</f>
        <v>0</v>
      </c>
      <c r="AJ134" s="382" t="str">
        <f t="shared" si="60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789" t="s">
        <v>562</v>
      </c>
      <c r="B135" s="268" t="str">
        <f t="shared" si="56"/>
        <v>0</v>
      </c>
      <c r="AG135" s="787" t="s">
        <v>128</v>
      </c>
      <c r="AH135" s="749">
        <f t="shared" si="58"/>
        <v>0</v>
      </c>
      <c r="AI135" s="749">
        <f t="shared" si="59"/>
        <v>0</v>
      </c>
      <c r="AJ135" s="382" t="str">
        <f t="shared" si="60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7"/>
        <v>0</v>
      </c>
    </row>
    <row r="136" spans="1:58">
      <c r="A136" s="789" t="s">
        <v>306</v>
      </c>
      <c r="B136" s="268" t="str">
        <f t="shared" si="56"/>
        <v>0</v>
      </c>
      <c r="AG136" s="787" t="s">
        <v>290</v>
      </c>
      <c r="AH136" s="749">
        <f t="shared" si="58"/>
        <v>15</v>
      </c>
      <c r="AI136" s="749">
        <f t="shared" si="59"/>
        <v>0</v>
      </c>
      <c r="AJ136" s="382">
        <f t="shared" si="60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7"/>
        <v>0</v>
      </c>
    </row>
    <row r="137" spans="1:58">
      <c r="A137" s="789" t="s">
        <v>543</v>
      </c>
      <c r="B137" s="268" t="str">
        <f t="shared" si="56"/>
        <v>0</v>
      </c>
      <c r="AG137" s="787" t="s">
        <v>129</v>
      </c>
      <c r="AH137" s="749">
        <f t="shared" si="58"/>
        <v>0</v>
      </c>
      <c r="AI137" s="749">
        <f t="shared" si="59"/>
        <v>0</v>
      </c>
      <c r="AJ137" s="382" t="str">
        <f t="shared" si="60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7"/>
        <v>0</v>
      </c>
    </row>
    <row r="138" spans="1:58">
      <c r="A138" s="789" t="s">
        <v>318</v>
      </c>
      <c r="B138" s="268" t="str">
        <f t="shared" si="56"/>
        <v>0</v>
      </c>
      <c r="AG138" s="787" t="s">
        <v>291</v>
      </c>
      <c r="AH138" s="749">
        <f t="shared" si="58"/>
        <v>1</v>
      </c>
      <c r="AI138" s="749">
        <f t="shared" si="59"/>
        <v>0</v>
      </c>
      <c r="AJ138" s="382">
        <f t="shared" si="60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7"/>
        <v>0</v>
      </c>
    </row>
    <row r="139" spans="1:58">
      <c r="A139" s="789" t="s">
        <v>319</v>
      </c>
      <c r="B139" s="268" t="str">
        <f t="shared" si="56"/>
        <v>0</v>
      </c>
      <c r="AG139" s="787" t="s">
        <v>130</v>
      </c>
      <c r="AH139" s="749">
        <f t="shared" si="58"/>
        <v>0</v>
      </c>
      <c r="AI139" s="749">
        <f t="shared" si="59"/>
        <v>0</v>
      </c>
      <c r="AJ139" s="382" t="str">
        <f t="shared" si="60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7"/>
        <v>0</v>
      </c>
    </row>
    <row r="140" spans="1:58">
      <c r="A140" s="789" t="s">
        <v>320</v>
      </c>
      <c r="B140" s="268" t="str">
        <f t="shared" si="56"/>
        <v>0</v>
      </c>
      <c r="AG140" s="787" t="s">
        <v>131</v>
      </c>
      <c r="AH140" s="749">
        <f t="shared" si="58"/>
        <v>0</v>
      </c>
      <c r="AI140" s="749">
        <f t="shared" si="59"/>
        <v>0</v>
      </c>
      <c r="AJ140" s="382" t="str">
        <f t="shared" si="60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7"/>
        <v>0</v>
      </c>
    </row>
    <row r="141" spans="1:58">
      <c r="A141" s="789" t="s">
        <v>321</v>
      </c>
      <c r="B141" s="268" t="str">
        <f t="shared" si="56"/>
        <v>0</v>
      </c>
      <c r="AG141" s="787" t="s">
        <v>132</v>
      </c>
      <c r="AH141" s="749">
        <f t="shared" si="58"/>
        <v>0</v>
      </c>
      <c r="AI141" s="749">
        <f t="shared" si="59"/>
        <v>0</v>
      </c>
      <c r="AJ141" s="382" t="str">
        <f t="shared" si="60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7"/>
        <v>0</v>
      </c>
    </row>
    <row r="142" spans="1:58">
      <c r="A142" s="407" t="s">
        <v>278</v>
      </c>
      <c r="B142" s="268" t="str">
        <f t="shared" si="56"/>
        <v>0</v>
      </c>
      <c r="AG142" s="787" t="s">
        <v>313</v>
      </c>
      <c r="AH142" s="749">
        <f t="shared" si="58"/>
        <v>0</v>
      </c>
      <c r="AI142" s="749">
        <f t="shared" si="59"/>
        <v>0</v>
      </c>
      <c r="AJ142" s="382" t="str">
        <f t="shared" si="60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407" t="s">
        <v>280</v>
      </c>
      <c r="B143" s="268" t="str">
        <f t="shared" si="56"/>
        <v>0</v>
      </c>
      <c r="AG143" s="787" t="s">
        <v>133</v>
      </c>
      <c r="AH143" s="749">
        <f t="shared" si="58"/>
        <v>0</v>
      </c>
      <c r="AI143" s="749">
        <f t="shared" si="59"/>
        <v>0</v>
      </c>
      <c r="AJ143" s="382" t="str">
        <f t="shared" si="60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7"/>
        <v>0</v>
      </c>
    </row>
    <row r="144" spans="1:58">
      <c r="A144" s="407" t="s">
        <v>855</v>
      </c>
      <c r="B144" s="268" t="str">
        <f t="shared" si="56"/>
        <v>0</v>
      </c>
      <c r="AG144" s="787" t="s">
        <v>292</v>
      </c>
      <c r="AH144" s="749">
        <f t="shared" si="58"/>
        <v>0</v>
      </c>
      <c r="AI144" s="749">
        <f t="shared" si="59"/>
        <v>0</v>
      </c>
      <c r="AJ144" s="382" t="str">
        <f t="shared" si="60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7"/>
        <v>0</v>
      </c>
    </row>
    <row r="145" spans="1:58">
      <c r="A145" s="407" t="s">
        <v>281</v>
      </c>
      <c r="B145" s="268" t="str">
        <f t="shared" si="56"/>
        <v>0</v>
      </c>
      <c r="AG145" s="787" t="s">
        <v>134</v>
      </c>
      <c r="AH145" s="749">
        <f t="shared" si="58"/>
        <v>0</v>
      </c>
      <c r="AI145" s="749">
        <f t="shared" si="59"/>
        <v>0</v>
      </c>
      <c r="AJ145" s="382" t="str">
        <f t="shared" si="60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407" t="s">
        <v>282</v>
      </c>
      <c r="B146" s="268">
        <f t="shared" si="56"/>
        <v>0</v>
      </c>
      <c r="AG146" s="787" t="s">
        <v>135</v>
      </c>
      <c r="AH146" s="749">
        <f t="shared" si="58"/>
        <v>0</v>
      </c>
      <c r="AI146" s="749">
        <f t="shared" si="59"/>
        <v>0</v>
      </c>
      <c r="AJ146" s="382" t="str">
        <f t="shared" si="60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7"/>
        <v>0</v>
      </c>
    </row>
    <row r="147" spans="1:58">
      <c r="A147" s="407" t="s">
        <v>283</v>
      </c>
      <c r="B147" s="268">
        <f t="shared" si="56"/>
        <v>0</v>
      </c>
      <c r="AG147" s="787" t="s">
        <v>136</v>
      </c>
      <c r="AH147" s="749">
        <f t="shared" si="58"/>
        <v>0</v>
      </c>
      <c r="AI147" s="749">
        <f t="shared" si="59"/>
        <v>0</v>
      </c>
      <c r="AJ147" s="382" t="str">
        <f t="shared" si="60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7"/>
        <v>0</v>
      </c>
    </row>
    <row r="148" spans="1:58">
      <c r="A148" s="407" t="s">
        <v>284</v>
      </c>
      <c r="B148" s="268">
        <f t="shared" si="56"/>
        <v>0</v>
      </c>
      <c r="AG148" s="787" t="s">
        <v>146</v>
      </c>
      <c r="AH148" s="749">
        <f t="shared" si="58"/>
        <v>0</v>
      </c>
      <c r="AI148" s="749">
        <f t="shared" si="59"/>
        <v>0</v>
      </c>
      <c r="AJ148" s="382" t="str">
        <f t="shared" si="60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0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7"/>
        <v>0</v>
      </c>
    </row>
    <row r="149" spans="1:58">
      <c r="A149" s="407" t="s">
        <v>285</v>
      </c>
      <c r="B149" s="268">
        <f t="shared" si="56"/>
        <v>0</v>
      </c>
      <c r="AG149" s="787" t="s">
        <v>137</v>
      </c>
      <c r="AH149" s="749">
        <f t="shared" si="58"/>
        <v>0</v>
      </c>
      <c r="AI149" s="749">
        <f t="shared" si="59"/>
        <v>0</v>
      </c>
      <c r="AJ149" s="382" t="str">
        <f t="shared" si="60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7"/>
        <v>0</v>
      </c>
    </row>
    <row r="150" spans="1:58">
      <c r="A150" s="407" t="s">
        <v>286</v>
      </c>
      <c r="B150" s="268" t="str">
        <f t="shared" si="56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7"/>
        <v>0</v>
      </c>
    </row>
    <row r="151" spans="1:58">
      <c r="A151" s="407" t="s">
        <v>854</v>
      </c>
      <c r="B151" s="268" t="str">
        <f t="shared" si="56"/>
        <v>0</v>
      </c>
      <c r="AG151" s="787" t="s">
        <v>314</v>
      </c>
      <c r="AH151" s="749">
        <f t="shared" si="58"/>
        <v>0</v>
      </c>
      <c r="AI151" s="749">
        <f t="shared" si="59"/>
        <v>0</v>
      </c>
      <c r="AJ151" s="382" t="str">
        <f t="shared" si="60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407" t="s">
        <v>576</v>
      </c>
      <c r="B152" s="268" t="str">
        <f t="shared" si="56"/>
        <v>0</v>
      </c>
      <c r="AG152" s="787" t="s">
        <v>138</v>
      </c>
      <c r="AH152" s="749">
        <f t="shared" si="58"/>
        <v>0</v>
      </c>
      <c r="AI152" s="749">
        <f t="shared" si="59"/>
        <v>0</v>
      </c>
      <c r="AJ152" s="382" t="str">
        <f t="shared" si="60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407" t="s">
        <v>579</v>
      </c>
      <c r="B153" s="268">
        <f t="shared" si="56"/>
        <v>0</v>
      </c>
      <c r="AG153" s="787" t="s">
        <v>293</v>
      </c>
      <c r="AH153" s="749">
        <f t="shared" si="58"/>
        <v>0</v>
      </c>
      <c r="AI153" s="749">
        <f t="shared" si="59"/>
        <v>0</v>
      </c>
      <c r="AJ153" s="382" t="str">
        <f t="shared" si="60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407" t="s">
        <v>584</v>
      </c>
      <c r="B154" s="268" t="str">
        <f t="shared" si="56"/>
        <v>0</v>
      </c>
      <c r="AG154" s="787" t="s">
        <v>139</v>
      </c>
      <c r="AH154" s="749">
        <f t="shared" si="58"/>
        <v>0</v>
      </c>
      <c r="AI154" s="749">
        <f t="shared" si="59"/>
        <v>0</v>
      </c>
      <c r="AJ154" s="382" t="str">
        <f t="shared" si="60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407" t="s">
        <v>585</v>
      </c>
      <c r="B155" s="268" t="str">
        <f t="shared" si="56"/>
        <v>0</v>
      </c>
      <c r="AG155" s="787" t="s">
        <v>140</v>
      </c>
      <c r="AH155" s="749">
        <f t="shared" si="58"/>
        <v>0</v>
      </c>
      <c r="AI155" s="749">
        <f t="shared" si="59"/>
        <v>0</v>
      </c>
      <c r="AJ155" s="382" t="str">
        <f t="shared" si="60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1">SUM(AM155:BE155)</f>
        <v>0</v>
      </c>
    </row>
    <row r="156" spans="1:58">
      <c r="A156" s="407" t="s">
        <v>586</v>
      </c>
      <c r="B156" s="268" t="str">
        <f t="shared" si="56"/>
        <v>0</v>
      </c>
      <c r="AG156" s="787" t="s">
        <v>141</v>
      </c>
      <c r="AH156" s="749">
        <f t="shared" si="58"/>
        <v>0</v>
      </c>
      <c r="AI156" s="749">
        <f t="shared" si="59"/>
        <v>0</v>
      </c>
      <c r="AJ156" s="382" t="str">
        <f t="shared" si="60"/>
        <v>0</v>
      </c>
      <c r="AL156" s="244" t="s">
        <v>301</v>
      </c>
      <c r="AM156" s="749">
        <f t="shared" ref="AM156:AM172" si="62">SUMIF($D$7:$D$84,AL156,$J$7:$J$84)</f>
        <v>0</v>
      </c>
      <c r="AN156" s="749">
        <f t="shared" ref="AN156:AN188" si="63">SUMIF($D$7:$D$84,AL156,$K$7:$K$84)</f>
        <v>0</v>
      </c>
      <c r="AO156" s="749">
        <f t="shared" ref="AO156:AO188" si="64">SUMIF($D$7:$D$84,AL156,$L$7:$L$84)</f>
        <v>0</v>
      </c>
      <c r="AP156" s="749">
        <f t="shared" ref="AP156:AP188" si="65">SUMIF($D$7:$D$84,AL156,$M$7:$M$84)</f>
        <v>0</v>
      </c>
      <c r="AQ156" s="749">
        <f t="shared" ref="AQ156:AQ188" si="66">SUMIF($D$7:$D$84,AL156,$N$7:$N$84)</f>
        <v>0</v>
      </c>
      <c r="AR156" s="749">
        <f t="shared" ref="AR156:AR188" si="67">SUMIF($D$7:$D$84,AL156,$O$7:$O$84)</f>
        <v>0</v>
      </c>
      <c r="AS156" s="749">
        <f t="shared" ref="AS156:AS188" si="68">SUMIF($D$7:$D$84,AL156,$P$7:$P$84)</f>
        <v>0</v>
      </c>
      <c r="AT156" s="749">
        <f t="shared" ref="AT156:AT188" si="69">SUMIF($D$7:$D$84,AL156,$Q$7:$Q$84)</f>
        <v>0</v>
      </c>
      <c r="AU156" s="749">
        <f t="shared" ref="AU156:AU188" si="70">SUMIF($D$7:$D$84,AL156,$R$7:$R$84)</f>
        <v>0</v>
      </c>
      <c r="AV156" s="749">
        <f t="shared" ref="AV156:AV188" si="71">SUMIF($D$7:$D$84,AL156,$S$7:$S$84)</f>
        <v>0</v>
      </c>
      <c r="AW156" s="749">
        <f t="shared" ref="AW156:AW188" si="72">SUMIF($D$7:$D$84,AL156,$T$7:$T$84)</f>
        <v>0</v>
      </c>
      <c r="AX156" s="749">
        <f t="shared" ref="AX156:AX188" si="73">SUMIF($D$7:$D$84,AL156,$U$7:$U$84)</f>
        <v>0</v>
      </c>
      <c r="AY156" s="749">
        <f t="shared" ref="AY156:AY188" si="74">SUMIF($D$7:$D$84,AL156,$V$7:$V$84)</f>
        <v>0</v>
      </c>
      <c r="AZ156" s="749">
        <f t="shared" ref="AZ156:AZ188" si="75">SUMIF($D$7:$D$84,AL156,$W$7:$W$84)</f>
        <v>0</v>
      </c>
      <c r="BA156" s="749">
        <f t="shared" ref="BA156:BA188" si="76">SUMIF($D$7:$D$84,AL156,$X$7:$X$84)</f>
        <v>0</v>
      </c>
      <c r="BB156" s="749">
        <f t="shared" ref="BB156:BB188" si="77">SUMIF($D$7:$D$84,AL156,$Y$7:$Y$84)</f>
        <v>0</v>
      </c>
      <c r="BC156" s="749">
        <f t="shared" ref="BC156:BC188" si="78">SUMIF($D$7:$D$84,AL156,$Z$7:$Z$84)</f>
        <v>0</v>
      </c>
      <c r="BD156" s="749">
        <f t="shared" ref="BD156:BD188" si="79">SUMIF($D$7:$D$84,AL156,$AA$7:$AA$84)</f>
        <v>0</v>
      </c>
      <c r="BE156" s="749">
        <f t="shared" ref="BE156:BE188" si="80">SUMIF($D$7:$D$84,AL156,$AB$7:$AB$84)</f>
        <v>0</v>
      </c>
      <c r="BF156" s="159">
        <f t="shared" si="61"/>
        <v>0</v>
      </c>
    </row>
    <row r="157" spans="1:58">
      <c r="A157" s="790" t="s">
        <v>835</v>
      </c>
      <c r="B157" s="268" t="str">
        <f t="shared" si="56"/>
        <v>0</v>
      </c>
      <c r="AG157" s="787" t="s">
        <v>142</v>
      </c>
      <c r="AH157" s="749">
        <f t="shared" si="58"/>
        <v>0</v>
      </c>
      <c r="AI157" s="749">
        <f t="shared" si="59"/>
        <v>0</v>
      </c>
      <c r="AJ157" s="382" t="str">
        <f t="shared" si="60"/>
        <v>0</v>
      </c>
      <c r="AL157" s="244" t="s">
        <v>302</v>
      </c>
      <c r="AM157" s="749">
        <f t="shared" si="62"/>
        <v>0</v>
      </c>
      <c r="AN157" s="749">
        <f t="shared" si="63"/>
        <v>0</v>
      </c>
      <c r="AO157" s="749">
        <f t="shared" si="64"/>
        <v>0</v>
      </c>
      <c r="AP157" s="749">
        <f t="shared" si="65"/>
        <v>0</v>
      </c>
      <c r="AQ157" s="749">
        <f t="shared" si="66"/>
        <v>0</v>
      </c>
      <c r="AR157" s="749">
        <f t="shared" si="67"/>
        <v>0</v>
      </c>
      <c r="AS157" s="749">
        <f t="shared" si="68"/>
        <v>0</v>
      </c>
      <c r="AT157" s="749">
        <f t="shared" si="69"/>
        <v>0</v>
      </c>
      <c r="AU157" s="749">
        <f t="shared" si="70"/>
        <v>0</v>
      </c>
      <c r="AV157" s="749">
        <f t="shared" si="71"/>
        <v>0</v>
      </c>
      <c r="AW157" s="749">
        <f t="shared" si="72"/>
        <v>0</v>
      </c>
      <c r="AX157" s="749">
        <f t="shared" si="73"/>
        <v>0</v>
      </c>
      <c r="AY157" s="749">
        <f t="shared" si="74"/>
        <v>0</v>
      </c>
      <c r="AZ157" s="749">
        <f t="shared" si="75"/>
        <v>0</v>
      </c>
      <c r="BA157" s="749">
        <f t="shared" si="76"/>
        <v>0</v>
      </c>
      <c r="BB157" s="749">
        <f t="shared" si="77"/>
        <v>0</v>
      </c>
      <c r="BC157" s="749">
        <f t="shared" si="78"/>
        <v>0</v>
      </c>
      <c r="BD157" s="749">
        <f t="shared" si="79"/>
        <v>0</v>
      </c>
      <c r="BE157" s="749">
        <f t="shared" si="80"/>
        <v>0</v>
      </c>
      <c r="BF157" s="159">
        <f t="shared" si="61"/>
        <v>0</v>
      </c>
    </row>
    <row r="158" spans="1:58">
      <c r="A158" s="791" t="s">
        <v>299</v>
      </c>
      <c r="B158" s="268" t="str">
        <f t="shared" si="56"/>
        <v>0</v>
      </c>
      <c r="AG158" s="787" t="s">
        <v>143</v>
      </c>
      <c r="AH158" s="749">
        <f t="shared" si="58"/>
        <v>15</v>
      </c>
      <c r="AI158" s="749">
        <f t="shared" si="59"/>
        <v>0</v>
      </c>
      <c r="AJ158" s="382">
        <f t="shared" si="60"/>
        <v>0</v>
      </c>
      <c r="AL158" s="244" t="s">
        <v>303</v>
      </c>
      <c r="AM158" s="749">
        <f t="shared" si="62"/>
        <v>0</v>
      </c>
      <c r="AN158" s="749">
        <f t="shared" si="63"/>
        <v>0</v>
      </c>
      <c r="AO158" s="749">
        <f t="shared" si="64"/>
        <v>0</v>
      </c>
      <c r="AP158" s="749">
        <f t="shared" si="65"/>
        <v>0</v>
      </c>
      <c r="AQ158" s="749">
        <f t="shared" si="66"/>
        <v>0</v>
      </c>
      <c r="AR158" s="749">
        <f t="shared" si="67"/>
        <v>0</v>
      </c>
      <c r="AS158" s="749">
        <f t="shared" si="68"/>
        <v>0</v>
      </c>
      <c r="AT158" s="749">
        <f t="shared" si="69"/>
        <v>0</v>
      </c>
      <c r="AU158" s="749">
        <f t="shared" si="70"/>
        <v>0</v>
      </c>
      <c r="AV158" s="749">
        <f t="shared" si="71"/>
        <v>0</v>
      </c>
      <c r="AW158" s="749">
        <f t="shared" si="72"/>
        <v>0</v>
      </c>
      <c r="AX158" s="749">
        <f t="shared" si="73"/>
        <v>0</v>
      </c>
      <c r="AY158" s="749">
        <f t="shared" si="74"/>
        <v>0</v>
      </c>
      <c r="AZ158" s="749">
        <f t="shared" si="75"/>
        <v>0</v>
      </c>
      <c r="BA158" s="749">
        <f t="shared" si="76"/>
        <v>0</v>
      </c>
      <c r="BB158" s="749">
        <f t="shared" si="77"/>
        <v>0</v>
      </c>
      <c r="BC158" s="749">
        <f t="shared" si="78"/>
        <v>0</v>
      </c>
      <c r="BD158" s="749">
        <f t="shared" si="79"/>
        <v>0</v>
      </c>
      <c r="BE158" s="749">
        <f t="shared" si="80"/>
        <v>0</v>
      </c>
      <c r="BF158" s="159">
        <f t="shared" si="61"/>
        <v>0</v>
      </c>
    </row>
    <row r="159" spans="1:58">
      <c r="A159" s="791" t="s">
        <v>359</v>
      </c>
      <c r="B159" s="268" t="str">
        <f t="shared" si="56"/>
        <v>0</v>
      </c>
      <c r="AG159" s="787" t="s">
        <v>315</v>
      </c>
      <c r="AH159" s="749">
        <f t="shared" si="58"/>
        <v>0</v>
      </c>
      <c r="AI159" s="749">
        <f t="shared" si="59"/>
        <v>0</v>
      </c>
      <c r="AJ159" s="382" t="str">
        <f t="shared" si="60"/>
        <v>0</v>
      </c>
      <c r="AL159" s="244" t="s">
        <v>304</v>
      </c>
      <c r="AM159" s="749">
        <f t="shared" si="62"/>
        <v>0</v>
      </c>
      <c r="AN159" s="749">
        <f t="shared" si="63"/>
        <v>0</v>
      </c>
      <c r="AO159" s="749">
        <f t="shared" si="64"/>
        <v>0</v>
      </c>
      <c r="AP159" s="749">
        <f t="shared" si="65"/>
        <v>0</v>
      </c>
      <c r="AQ159" s="749">
        <f t="shared" si="66"/>
        <v>0</v>
      </c>
      <c r="AR159" s="749">
        <f t="shared" si="67"/>
        <v>0</v>
      </c>
      <c r="AS159" s="749">
        <f t="shared" si="68"/>
        <v>0</v>
      </c>
      <c r="AT159" s="749">
        <f t="shared" si="69"/>
        <v>0</v>
      </c>
      <c r="AU159" s="749">
        <f t="shared" si="70"/>
        <v>0</v>
      </c>
      <c r="AV159" s="749">
        <f t="shared" si="71"/>
        <v>0</v>
      </c>
      <c r="AW159" s="749">
        <f t="shared" si="72"/>
        <v>0</v>
      </c>
      <c r="AX159" s="749">
        <f t="shared" si="73"/>
        <v>0</v>
      </c>
      <c r="AY159" s="749">
        <f t="shared" si="74"/>
        <v>0</v>
      </c>
      <c r="AZ159" s="749">
        <f t="shared" si="75"/>
        <v>0</v>
      </c>
      <c r="BA159" s="749">
        <f t="shared" si="76"/>
        <v>0</v>
      </c>
      <c r="BB159" s="749">
        <f t="shared" si="77"/>
        <v>0</v>
      </c>
      <c r="BC159" s="749">
        <f t="shared" si="78"/>
        <v>0</v>
      </c>
      <c r="BD159" s="749">
        <f t="shared" si="79"/>
        <v>0</v>
      </c>
      <c r="BE159" s="749">
        <f t="shared" si="80"/>
        <v>0</v>
      </c>
      <c r="BF159" s="159">
        <f t="shared" si="61"/>
        <v>0</v>
      </c>
    </row>
    <row r="160" spans="1:58">
      <c r="A160" s="791" t="s">
        <v>301</v>
      </c>
      <c r="B160" s="268" t="str">
        <f t="shared" si="56"/>
        <v>0</v>
      </c>
      <c r="AG160" s="787" t="s">
        <v>147</v>
      </c>
      <c r="AH160" s="749">
        <f t="shared" si="58"/>
        <v>0</v>
      </c>
      <c r="AI160" s="749">
        <f t="shared" si="59"/>
        <v>0</v>
      </c>
      <c r="AJ160" s="382" t="str">
        <f t="shared" si="60"/>
        <v>0</v>
      </c>
      <c r="AL160" s="244" t="s">
        <v>305</v>
      </c>
      <c r="AM160" s="749">
        <f t="shared" si="62"/>
        <v>0</v>
      </c>
      <c r="AN160" s="749">
        <f t="shared" si="63"/>
        <v>0</v>
      </c>
      <c r="AO160" s="749">
        <f t="shared" si="64"/>
        <v>0</v>
      </c>
      <c r="AP160" s="749">
        <f t="shared" si="65"/>
        <v>0</v>
      </c>
      <c r="AQ160" s="749">
        <f t="shared" si="66"/>
        <v>0</v>
      </c>
      <c r="AR160" s="749">
        <f t="shared" si="67"/>
        <v>0</v>
      </c>
      <c r="AS160" s="749">
        <f t="shared" si="68"/>
        <v>0</v>
      </c>
      <c r="AT160" s="749">
        <f t="shared" si="69"/>
        <v>0</v>
      </c>
      <c r="AU160" s="749">
        <f t="shared" si="70"/>
        <v>0</v>
      </c>
      <c r="AV160" s="749">
        <f t="shared" si="71"/>
        <v>0</v>
      </c>
      <c r="AW160" s="749">
        <f t="shared" si="72"/>
        <v>0</v>
      </c>
      <c r="AX160" s="749">
        <f t="shared" si="73"/>
        <v>0</v>
      </c>
      <c r="AY160" s="749">
        <f t="shared" si="74"/>
        <v>0</v>
      </c>
      <c r="AZ160" s="749">
        <f t="shared" si="75"/>
        <v>0</v>
      </c>
      <c r="BA160" s="749">
        <f t="shared" si="76"/>
        <v>0</v>
      </c>
      <c r="BB160" s="749">
        <f t="shared" si="77"/>
        <v>0</v>
      </c>
      <c r="BC160" s="749">
        <f t="shared" si="78"/>
        <v>0</v>
      </c>
      <c r="BD160" s="749">
        <f t="shared" si="79"/>
        <v>0</v>
      </c>
      <c r="BE160" s="749">
        <f t="shared" si="80"/>
        <v>0</v>
      </c>
      <c r="BF160" s="159">
        <f t="shared" si="61"/>
        <v>0</v>
      </c>
    </row>
    <row r="161" spans="1:58">
      <c r="A161" s="791" t="s">
        <v>302</v>
      </c>
      <c r="B161" s="268" t="str">
        <f t="shared" si="56"/>
        <v>0</v>
      </c>
      <c r="AG161" s="787" t="s">
        <v>144</v>
      </c>
      <c r="AH161" s="749">
        <f t="shared" si="58"/>
        <v>0</v>
      </c>
      <c r="AI161" s="749">
        <f t="shared" si="59"/>
        <v>0</v>
      </c>
      <c r="AJ161" s="382" t="str">
        <f t="shared" si="60"/>
        <v>0</v>
      </c>
      <c r="AL161" s="244" t="s">
        <v>306</v>
      </c>
      <c r="AM161" s="749">
        <f t="shared" si="62"/>
        <v>0</v>
      </c>
      <c r="AN161" s="749">
        <f t="shared" si="63"/>
        <v>0</v>
      </c>
      <c r="AO161" s="749">
        <f t="shared" si="64"/>
        <v>0</v>
      </c>
      <c r="AP161" s="749">
        <f t="shared" si="65"/>
        <v>0</v>
      </c>
      <c r="AQ161" s="749">
        <f t="shared" si="66"/>
        <v>0</v>
      </c>
      <c r="AR161" s="749">
        <f t="shared" si="67"/>
        <v>0</v>
      </c>
      <c r="AS161" s="749">
        <f t="shared" si="68"/>
        <v>0</v>
      </c>
      <c r="AT161" s="749">
        <f t="shared" si="69"/>
        <v>0</v>
      </c>
      <c r="AU161" s="749">
        <f t="shared" si="70"/>
        <v>0</v>
      </c>
      <c r="AV161" s="749">
        <f t="shared" si="71"/>
        <v>0</v>
      </c>
      <c r="AW161" s="749">
        <f t="shared" si="72"/>
        <v>0</v>
      </c>
      <c r="AX161" s="749">
        <f t="shared" si="73"/>
        <v>0</v>
      </c>
      <c r="AY161" s="749">
        <f t="shared" si="74"/>
        <v>0</v>
      </c>
      <c r="AZ161" s="749">
        <f t="shared" si="75"/>
        <v>0</v>
      </c>
      <c r="BA161" s="749">
        <f t="shared" si="76"/>
        <v>0</v>
      </c>
      <c r="BB161" s="749">
        <f t="shared" si="77"/>
        <v>0</v>
      </c>
      <c r="BC161" s="749">
        <f t="shared" si="78"/>
        <v>0</v>
      </c>
      <c r="BD161" s="749">
        <f t="shared" si="79"/>
        <v>0</v>
      </c>
      <c r="BE161" s="749">
        <f t="shared" si="80"/>
        <v>0</v>
      </c>
      <c r="BF161" s="159">
        <f t="shared" si="61"/>
        <v>0</v>
      </c>
    </row>
    <row r="162" spans="1:58">
      <c r="A162" s="791" t="s">
        <v>303</v>
      </c>
      <c r="B162" s="268" t="str">
        <f t="shared" si="56"/>
        <v>0</v>
      </c>
      <c r="AG162" s="787" t="s">
        <v>316</v>
      </c>
      <c r="AH162" s="749">
        <f t="shared" si="58"/>
        <v>0</v>
      </c>
      <c r="AI162" s="749">
        <f t="shared" si="59"/>
        <v>0</v>
      </c>
      <c r="AJ162" s="382" t="str">
        <f t="shared" si="60"/>
        <v>0</v>
      </c>
      <c r="AL162" s="244" t="s">
        <v>543</v>
      </c>
      <c r="AM162" s="749">
        <f t="shared" si="62"/>
        <v>0</v>
      </c>
      <c r="AN162" s="749">
        <f t="shared" si="63"/>
        <v>0</v>
      </c>
      <c r="AO162" s="749">
        <f t="shared" si="64"/>
        <v>0</v>
      </c>
      <c r="AP162" s="749">
        <f t="shared" si="65"/>
        <v>0</v>
      </c>
      <c r="AQ162" s="749">
        <f t="shared" si="66"/>
        <v>0</v>
      </c>
      <c r="AR162" s="749">
        <f t="shared" si="67"/>
        <v>0</v>
      </c>
      <c r="AS162" s="749">
        <f t="shared" si="68"/>
        <v>0</v>
      </c>
      <c r="AT162" s="749">
        <f t="shared" si="69"/>
        <v>0</v>
      </c>
      <c r="AU162" s="749">
        <f t="shared" si="70"/>
        <v>0</v>
      </c>
      <c r="AV162" s="749">
        <f t="shared" si="71"/>
        <v>0</v>
      </c>
      <c r="AW162" s="749">
        <f t="shared" si="72"/>
        <v>0</v>
      </c>
      <c r="AX162" s="749">
        <f t="shared" si="73"/>
        <v>0</v>
      </c>
      <c r="AY162" s="749">
        <f t="shared" si="74"/>
        <v>0</v>
      </c>
      <c r="AZ162" s="749">
        <f t="shared" si="75"/>
        <v>0</v>
      </c>
      <c r="BA162" s="749">
        <f t="shared" si="76"/>
        <v>0</v>
      </c>
      <c r="BB162" s="749">
        <f t="shared" si="77"/>
        <v>0</v>
      </c>
      <c r="BC162" s="749">
        <f t="shared" si="78"/>
        <v>0</v>
      </c>
      <c r="BD162" s="749">
        <f t="shared" si="79"/>
        <v>0</v>
      </c>
      <c r="BE162" s="749">
        <f t="shared" si="80"/>
        <v>0</v>
      </c>
      <c r="BF162" s="159">
        <f t="shared" ref="BF162:BF188" si="81">SUM(AM162:BE162)</f>
        <v>0</v>
      </c>
    </row>
    <row r="163" spans="1:58">
      <c r="A163" s="791" t="s">
        <v>358</v>
      </c>
      <c r="B163" s="268" t="str">
        <f t="shared" si="56"/>
        <v>0</v>
      </c>
      <c r="AG163" s="787" t="s">
        <v>148</v>
      </c>
      <c r="AH163" s="749">
        <f t="shared" si="58"/>
        <v>0</v>
      </c>
      <c r="AI163" s="749">
        <f t="shared" si="59"/>
        <v>0</v>
      </c>
      <c r="AJ163" s="382" t="str">
        <f t="shared" si="60"/>
        <v>0</v>
      </c>
      <c r="AL163" s="244" t="s">
        <v>318</v>
      </c>
      <c r="AM163" s="749">
        <f t="shared" si="62"/>
        <v>0</v>
      </c>
      <c r="AN163" s="749">
        <f t="shared" si="63"/>
        <v>0</v>
      </c>
      <c r="AO163" s="749">
        <f t="shared" si="64"/>
        <v>0</v>
      </c>
      <c r="AP163" s="749">
        <f t="shared" si="65"/>
        <v>0</v>
      </c>
      <c r="AQ163" s="749">
        <f t="shared" si="66"/>
        <v>0</v>
      </c>
      <c r="AR163" s="749">
        <f t="shared" si="67"/>
        <v>0</v>
      </c>
      <c r="AS163" s="749">
        <f t="shared" si="68"/>
        <v>0</v>
      </c>
      <c r="AT163" s="749">
        <f t="shared" si="69"/>
        <v>0</v>
      </c>
      <c r="AU163" s="749">
        <f t="shared" si="70"/>
        <v>0</v>
      </c>
      <c r="AV163" s="749">
        <f t="shared" si="71"/>
        <v>0</v>
      </c>
      <c r="AW163" s="749">
        <f t="shared" si="72"/>
        <v>0</v>
      </c>
      <c r="AX163" s="749">
        <f t="shared" si="73"/>
        <v>0</v>
      </c>
      <c r="AY163" s="749">
        <f t="shared" si="74"/>
        <v>0</v>
      </c>
      <c r="AZ163" s="749">
        <f t="shared" si="75"/>
        <v>0</v>
      </c>
      <c r="BA163" s="749">
        <f t="shared" si="76"/>
        <v>0</v>
      </c>
      <c r="BB163" s="749">
        <f t="shared" si="77"/>
        <v>0</v>
      </c>
      <c r="BC163" s="749">
        <f t="shared" si="78"/>
        <v>0</v>
      </c>
      <c r="BD163" s="749">
        <f t="shared" si="79"/>
        <v>0</v>
      </c>
      <c r="BE163" s="749">
        <f t="shared" si="80"/>
        <v>0</v>
      </c>
      <c r="BF163" s="159">
        <f t="shared" si="81"/>
        <v>0</v>
      </c>
    </row>
    <row r="164" spans="1:58">
      <c r="A164" s="791" t="s">
        <v>322</v>
      </c>
      <c r="B164" s="268" t="str">
        <f t="shared" si="56"/>
        <v>0</v>
      </c>
      <c r="AG164" s="787" t="s">
        <v>145</v>
      </c>
      <c r="AH164" s="749">
        <f t="shared" si="58"/>
        <v>15</v>
      </c>
      <c r="AI164" s="749">
        <f t="shared" si="59"/>
        <v>0</v>
      </c>
      <c r="AJ164" s="382">
        <f t="shared" si="60"/>
        <v>0</v>
      </c>
      <c r="AL164" s="244" t="s">
        <v>319</v>
      </c>
      <c r="AM164" s="749">
        <f t="shared" si="62"/>
        <v>0</v>
      </c>
      <c r="AN164" s="749">
        <f t="shared" si="63"/>
        <v>0</v>
      </c>
      <c r="AO164" s="749">
        <f t="shared" si="64"/>
        <v>0</v>
      </c>
      <c r="AP164" s="749">
        <f t="shared" si="65"/>
        <v>0</v>
      </c>
      <c r="AQ164" s="749">
        <f t="shared" si="66"/>
        <v>0</v>
      </c>
      <c r="AR164" s="749">
        <f t="shared" si="67"/>
        <v>0</v>
      </c>
      <c r="AS164" s="749">
        <f t="shared" si="68"/>
        <v>0</v>
      </c>
      <c r="AT164" s="749">
        <f t="shared" si="69"/>
        <v>0</v>
      </c>
      <c r="AU164" s="749">
        <f t="shared" si="70"/>
        <v>0</v>
      </c>
      <c r="AV164" s="749">
        <f t="shared" si="71"/>
        <v>0</v>
      </c>
      <c r="AW164" s="749">
        <f t="shared" si="72"/>
        <v>0</v>
      </c>
      <c r="AX164" s="749">
        <f t="shared" si="73"/>
        <v>0</v>
      </c>
      <c r="AY164" s="749">
        <f t="shared" si="74"/>
        <v>0</v>
      </c>
      <c r="AZ164" s="749">
        <f t="shared" si="75"/>
        <v>0</v>
      </c>
      <c r="BA164" s="749">
        <f t="shared" si="76"/>
        <v>0</v>
      </c>
      <c r="BB164" s="749">
        <f t="shared" si="77"/>
        <v>0</v>
      </c>
      <c r="BC164" s="749">
        <f t="shared" si="78"/>
        <v>0</v>
      </c>
      <c r="BD164" s="749">
        <f t="shared" si="79"/>
        <v>0</v>
      </c>
      <c r="BE164" s="749">
        <f t="shared" si="80"/>
        <v>0</v>
      </c>
      <c r="BF164" s="159">
        <f t="shared" si="81"/>
        <v>0</v>
      </c>
    </row>
    <row r="165" spans="1:58">
      <c r="A165" s="791" t="s">
        <v>1023</v>
      </c>
      <c r="B165" s="268" t="str">
        <f t="shared" si="56"/>
        <v>0</v>
      </c>
      <c r="AG165" s="407" t="s">
        <v>295</v>
      </c>
      <c r="AH165" s="749">
        <f t="shared" si="58"/>
        <v>0</v>
      </c>
      <c r="AI165" s="749">
        <f t="shared" si="59"/>
        <v>0</v>
      </c>
      <c r="AJ165" s="382" t="str">
        <f t="shared" si="60"/>
        <v>0</v>
      </c>
      <c r="AL165" s="288" t="s">
        <v>358</v>
      </c>
      <c r="AM165" s="749">
        <f t="shared" si="62"/>
        <v>0</v>
      </c>
      <c r="AN165" s="749">
        <f t="shared" si="63"/>
        <v>0</v>
      </c>
      <c r="AO165" s="749">
        <f t="shared" si="64"/>
        <v>0</v>
      </c>
      <c r="AP165" s="749">
        <f t="shared" si="65"/>
        <v>0</v>
      </c>
      <c r="AQ165" s="749">
        <f t="shared" si="66"/>
        <v>0</v>
      </c>
      <c r="AR165" s="749">
        <f t="shared" si="67"/>
        <v>0</v>
      </c>
      <c r="AS165" s="749">
        <f t="shared" si="68"/>
        <v>0</v>
      </c>
      <c r="AT165" s="749">
        <f t="shared" si="69"/>
        <v>0</v>
      </c>
      <c r="AU165" s="749">
        <f t="shared" si="70"/>
        <v>0</v>
      </c>
      <c r="AV165" s="749">
        <f t="shared" si="71"/>
        <v>0</v>
      </c>
      <c r="AW165" s="749">
        <f t="shared" si="72"/>
        <v>0</v>
      </c>
      <c r="AX165" s="749">
        <f t="shared" si="73"/>
        <v>0</v>
      </c>
      <c r="AY165" s="749">
        <f t="shared" si="74"/>
        <v>0</v>
      </c>
      <c r="AZ165" s="749">
        <f t="shared" si="75"/>
        <v>0</v>
      </c>
      <c r="BA165" s="749">
        <f t="shared" si="76"/>
        <v>0</v>
      </c>
      <c r="BB165" s="749">
        <f t="shared" si="77"/>
        <v>0</v>
      </c>
      <c r="BC165" s="749">
        <f t="shared" si="78"/>
        <v>0</v>
      </c>
      <c r="BD165" s="749">
        <f t="shared" si="79"/>
        <v>0</v>
      </c>
      <c r="BE165" s="749">
        <f t="shared" si="80"/>
        <v>0</v>
      </c>
      <c r="BF165" s="159">
        <f t="shared" si="81"/>
        <v>0</v>
      </c>
    </row>
    <row r="166" spans="1:58">
      <c r="A166" s="791" t="s">
        <v>1024</v>
      </c>
      <c r="B166" s="268" t="str">
        <f t="shared" si="56"/>
        <v>0</v>
      </c>
      <c r="AG166" s="407" t="s">
        <v>296</v>
      </c>
      <c r="AH166" s="749">
        <f t="shared" si="58"/>
        <v>0</v>
      </c>
      <c r="AI166" s="749">
        <f t="shared" si="59"/>
        <v>0</v>
      </c>
      <c r="AJ166" s="382" t="str">
        <f t="shared" si="60"/>
        <v>0</v>
      </c>
      <c r="AL166" s="244" t="s">
        <v>320</v>
      </c>
      <c r="AM166" s="749">
        <f t="shared" si="62"/>
        <v>0</v>
      </c>
      <c r="AN166" s="749">
        <f t="shared" si="63"/>
        <v>0</v>
      </c>
      <c r="AO166" s="749">
        <f t="shared" si="64"/>
        <v>0</v>
      </c>
      <c r="AP166" s="749">
        <f t="shared" si="65"/>
        <v>0</v>
      </c>
      <c r="AQ166" s="749">
        <f t="shared" si="66"/>
        <v>0</v>
      </c>
      <c r="AR166" s="749">
        <f t="shared" si="67"/>
        <v>0</v>
      </c>
      <c r="AS166" s="749">
        <f t="shared" si="68"/>
        <v>0</v>
      </c>
      <c r="AT166" s="749">
        <f t="shared" si="69"/>
        <v>0</v>
      </c>
      <c r="AU166" s="749">
        <f t="shared" si="70"/>
        <v>0</v>
      </c>
      <c r="AV166" s="749">
        <f t="shared" si="71"/>
        <v>0</v>
      </c>
      <c r="AW166" s="749">
        <f t="shared" si="72"/>
        <v>0</v>
      </c>
      <c r="AX166" s="749">
        <f t="shared" si="73"/>
        <v>0</v>
      </c>
      <c r="AY166" s="749">
        <f t="shared" si="74"/>
        <v>0</v>
      </c>
      <c r="AZ166" s="749">
        <f t="shared" si="75"/>
        <v>0</v>
      </c>
      <c r="BA166" s="749">
        <f t="shared" si="76"/>
        <v>0</v>
      </c>
      <c r="BB166" s="749">
        <f t="shared" si="77"/>
        <v>0</v>
      </c>
      <c r="BC166" s="749">
        <f t="shared" si="78"/>
        <v>0</v>
      </c>
      <c r="BD166" s="749">
        <f t="shared" si="79"/>
        <v>0</v>
      </c>
      <c r="BE166" s="749">
        <f t="shared" si="80"/>
        <v>0</v>
      </c>
      <c r="BF166" s="159">
        <f t="shared" si="81"/>
        <v>0</v>
      </c>
    </row>
    <row r="167" spans="1:58">
      <c r="A167" s="407" t="s">
        <v>224</v>
      </c>
      <c r="B167" s="268" t="str">
        <f t="shared" ref="B167:B230" si="82">IFERROR(VLOOKUP(A167,$AG$8:$AJ$182,4,0),"")</f>
        <v>0</v>
      </c>
      <c r="AG167" s="407" t="s">
        <v>298</v>
      </c>
      <c r="AH167" s="749">
        <f t="shared" si="58"/>
        <v>0</v>
      </c>
      <c r="AI167" s="749">
        <f t="shared" si="59"/>
        <v>0</v>
      </c>
      <c r="AJ167" s="382" t="str">
        <f t="shared" si="60"/>
        <v>0</v>
      </c>
      <c r="AL167" s="244" t="s">
        <v>321</v>
      </c>
      <c r="AM167" s="749">
        <f t="shared" si="62"/>
        <v>0</v>
      </c>
      <c r="AN167" s="749">
        <f t="shared" si="63"/>
        <v>0</v>
      </c>
      <c r="AO167" s="749">
        <f t="shared" si="64"/>
        <v>0</v>
      </c>
      <c r="AP167" s="749">
        <f t="shared" si="65"/>
        <v>0</v>
      </c>
      <c r="AQ167" s="749">
        <f t="shared" si="66"/>
        <v>0</v>
      </c>
      <c r="AR167" s="749">
        <f t="shared" si="67"/>
        <v>0</v>
      </c>
      <c r="AS167" s="749">
        <f t="shared" si="68"/>
        <v>0</v>
      </c>
      <c r="AT167" s="749">
        <f t="shared" si="69"/>
        <v>0</v>
      </c>
      <c r="AU167" s="749">
        <f t="shared" si="70"/>
        <v>0</v>
      </c>
      <c r="AV167" s="749">
        <f t="shared" si="71"/>
        <v>0</v>
      </c>
      <c r="AW167" s="749">
        <f t="shared" si="72"/>
        <v>0</v>
      </c>
      <c r="AX167" s="749">
        <f t="shared" si="73"/>
        <v>0</v>
      </c>
      <c r="AY167" s="749">
        <f t="shared" si="74"/>
        <v>0</v>
      </c>
      <c r="AZ167" s="749">
        <f t="shared" si="75"/>
        <v>0</v>
      </c>
      <c r="BA167" s="749">
        <f t="shared" si="76"/>
        <v>0</v>
      </c>
      <c r="BB167" s="749">
        <f t="shared" si="77"/>
        <v>0</v>
      </c>
      <c r="BC167" s="749">
        <f t="shared" si="78"/>
        <v>0</v>
      </c>
      <c r="BD167" s="749">
        <f t="shared" si="79"/>
        <v>0</v>
      </c>
      <c r="BE167" s="749">
        <f t="shared" si="80"/>
        <v>0</v>
      </c>
      <c r="BF167" s="159">
        <f t="shared" si="81"/>
        <v>0</v>
      </c>
    </row>
    <row r="168" spans="1:58">
      <c r="A168" s="407" t="s">
        <v>225</v>
      </c>
      <c r="B168" s="268" t="str">
        <f t="shared" si="82"/>
        <v>0</v>
      </c>
      <c r="AG168" s="407" t="s">
        <v>587</v>
      </c>
      <c r="AH168" s="87">
        <f t="shared" si="58"/>
        <v>0</v>
      </c>
      <c r="AI168" s="87">
        <f t="shared" si="59"/>
        <v>0</v>
      </c>
      <c r="AJ168" s="331" t="str">
        <f t="shared" si="60"/>
        <v>0</v>
      </c>
      <c r="AL168" s="244" t="s">
        <v>1023</v>
      </c>
      <c r="AM168" s="749">
        <f>SUMIF($D$7:$D$84,AL168,$J$7:$J$84)</f>
        <v>0</v>
      </c>
      <c r="AN168" s="749">
        <f t="shared" si="63"/>
        <v>0</v>
      </c>
      <c r="AO168" s="749">
        <f t="shared" si="64"/>
        <v>0</v>
      </c>
      <c r="AP168" s="749">
        <f t="shared" si="65"/>
        <v>0</v>
      </c>
      <c r="AQ168" s="749">
        <f t="shared" si="66"/>
        <v>0</v>
      </c>
      <c r="AR168" s="749">
        <f t="shared" si="67"/>
        <v>0</v>
      </c>
      <c r="AS168" s="749">
        <f t="shared" si="68"/>
        <v>0</v>
      </c>
      <c r="AT168" s="749">
        <f t="shared" si="69"/>
        <v>0</v>
      </c>
      <c r="AU168" s="749">
        <f t="shared" si="70"/>
        <v>0</v>
      </c>
      <c r="AV168" s="749">
        <f t="shared" si="71"/>
        <v>0</v>
      </c>
      <c r="AW168" s="749">
        <f t="shared" si="72"/>
        <v>0</v>
      </c>
      <c r="AX168" s="749">
        <f t="shared" si="73"/>
        <v>0</v>
      </c>
      <c r="AY168" s="749">
        <f t="shared" si="74"/>
        <v>0</v>
      </c>
      <c r="AZ168" s="749">
        <f t="shared" si="75"/>
        <v>0</v>
      </c>
      <c r="BA168" s="749">
        <f t="shared" si="76"/>
        <v>0</v>
      </c>
      <c r="BB168" s="749">
        <f t="shared" si="77"/>
        <v>0</v>
      </c>
      <c r="BC168" s="749">
        <f t="shared" si="78"/>
        <v>0</v>
      </c>
      <c r="BD168" s="749">
        <f t="shared" si="79"/>
        <v>0</v>
      </c>
      <c r="BE168" s="749">
        <f t="shared" si="80"/>
        <v>0</v>
      </c>
      <c r="BF168" s="159">
        <f t="shared" si="81"/>
        <v>0</v>
      </c>
    </row>
    <row r="169" spans="1:58">
      <c r="A169" s="407" t="s">
        <v>226</v>
      </c>
      <c r="B169" s="268" t="str">
        <f t="shared" si="82"/>
        <v>0</v>
      </c>
      <c r="AG169" s="407" t="s">
        <v>588</v>
      </c>
      <c r="AH169" s="87">
        <f t="shared" si="58"/>
        <v>0</v>
      </c>
      <c r="AI169" s="87">
        <f t="shared" si="59"/>
        <v>0</v>
      </c>
      <c r="AJ169" s="331" t="str">
        <f t="shared" si="60"/>
        <v>0</v>
      </c>
      <c r="AL169" s="244" t="s">
        <v>1024</v>
      </c>
      <c r="AM169" s="749">
        <f>SUMIF($D$7:$D$84,AL169,$J$7:$J$84)</f>
        <v>0</v>
      </c>
      <c r="AN169" s="749">
        <f t="shared" si="63"/>
        <v>0</v>
      </c>
      <c r="AO169" s="749">
        <f t="shared" si="64"/>
        <v>0</v>
      </c>
      <c r="AP169" s="749">
        <f t="shared" si="65"/>
        <v>0</v>
      </c>
      <c r="AQ169" s="749">
        <f t="shared" si="66"/>
        <v>0</v>
      </c>
      <c r="AR169" s="749">
        <f t="shared" si="67"/>
        <v>0</v>
      </c>
      <c r="AS169" s="749">
        <f t="shared" si="68"/>
        <v>0</v>
      </c>
      <c r="AT169" s="749">
        <f t="shared" si="69"/>
        <v>0</v>
      </c>
      <c r="AU169" s="749">
        <f t="shared" si="70"/>
        <v>0</v>
      </c>
      <c r="AV169" s="749">
        <f t="shared" si="71"/>
        <v>0</v>
      </c>
      <c r="AW169" s="749">
        <f t="shared" si="72"/>
        <v>0</v>
      </c>
      <c r="AX169" s="749">
        <f t="shared" si="73"/>
        <v>0</v>
      </c>
      <c r="AY169" s="749">
        <f t="shared" si="74"/>
        <v>0</v>
      </c>
      <c r="AZ169" s="749">
        <f t="shared" si="75"/>
        <v>0</v>
      </c>
      <c r="BA169" s="749">
        <f t="shared" si="76"/>
        <v>0</v>
      </c>
      <c r="BB169" s="749">
        <f t="shared" si="77"/>
        <v>0</v>
      </c>
      <c r="BC169" s="749">
        <f t="shared" si="78"/>
        <v>0</v>
      </c>
      <c r="BD169" s="749">
        <f t="shared" si="79"/>
        <v>0</v>
      </c>
      <c r="BE169" s="749">
        <f t="shared" si="80"/>
        <v>0</v>
      </c>
      <c r="BF169" s="159">
        <f t="shared" si="81"/>
        <v>0</v>
      </c>
    </row>
    <row r="170" spans="1:58">
      <c r="A170" s="407" t="s">
        <v>227</v>
      </c>
      <c r="B170" s="268" t="str">
        <f t="shared" si="82"/>
        <v>0</v>
      </c>
      <c r="AG170" s="407" t="s">
        <v>589</v>
      </c>
      <c r="AH170" s="87">
        <f t="shared" si="58"/>
        <v>0</v>
      </c>
      <c r="AI170" s="87">
        <f t="shared" si="59"/>
        <v>0</v>
      </c>
      <c r="AJ170" s="331" t="str">
        <f t="shared" si="60"/>
        <v>0</v>
      </c>
      <c r="AL170" s="244" t="s">
        <v>322</v>
      </c>
      <c r="AM170" s="749">
        <f>SUMIF($D$7:$D$84,AL170,$J$7:$J$84)</f>
        <v>0</v>
      </c>
      <c r="AN170" s="749">
        <f t="shared" si="63"/>
        <v>0</v>
      </c>
      <c r="AO170" s="749">
        <f t="shared" si="64"/>
        <v>0</v>
      </c>
      <c r="AP170" s="749">
        <f t="shared" si="65"/>
        <v>0</v>
      </c>
      <c r="AQ170" s="749">
        <f t="shared" si="66"/>
        <v>0</v>
      </c>
      <c r="AR170" s="749">
        <f t="shared" si="67"/>
        <v>0</v>
      </c>
      <c r="AS170" s="749">
        <f t="shared" si="68"/>
        <v>0</v>
      </c>
      <c r="AT170" s="749">
        <f t="shared" si="69"/>
        <v>0</v>
      </c>
      <c r="AU170" s="749">
        <f t="shared" si="70"/>
        <v>0</v>
      </c>
      <c r="AV170" s="749">
        <f t="shared" si="71"/>
        <v>0</v>
      </c>
      <c r="AW170" s="749">
        <f t="shared" si="72"/>
        <v>0</v>
      </c>
      <c r="AX170" s="749">
        <f t="shared" si="73"/>
        <v>0</v>
      </c>
      <c r="AY170" s="749">
        <f t="shared" si="74"/>
        <v>0</v>
      </c>
      <c r="AZ170" s="749">
        <f t="shared" si="75"/>
        <v>0</v>
      </c>
      <c r="BA170" s="749">
        <f t="shared" si="76"/>
        <v>0</v>
      </c>
      <c r="BB170" s="749">
        <f t="shared" si="77"/>
        <v>0</v>
      </c>
      <c r="BC170" s="749">
        <f t="shared" si="78"/>
        <v>0</v>
      </c>
      <c r="BD170" s="749">
        <f t="shared" si="79"/>
        <v>0</v>
      </c>
      <c r="BE170" s="749">
        <f t="shared" si="80"/>
        <v>0</v>
      </c>
      <c r="BF170" s="159">
        <f t="shared" si="81"/>
        <v>0</v>
      </c>
    </row>
    <row r="171" spans="1:58">
      <c r="A171" s="407" t="s">
        <v>228</v>
      </c>
      <c r="B171" s="268" t="str">
        <f t="shared" si="82"/>
        <v>0</v>
      </c>
      <c r="AG171" s="407" t="s">
        <v>590</v>
      </c>
      <c r="AH171" s="87">
        <f t="shared" si="58"/>
        <v>0</v>
      </c>
      <c r="AI171" s="87">
        <f t="shared" si="59"/>
        <v>0</v>
      </c>
      <c r="AJ171" s="331" t="str">
        <f t="shared" si="60"/>
        <v>0</v>
      </c>
      <c r="AL171" s="244" t="s">
        <v>574</v>
      </c>
      <c r="AM171" s="749">
        <f t="shared" si="62"/>
        <v>0</v>
      </c>
      <c r="AN171" s="749">
        <f t="shared" si="63"/>
        <v>0</v>
      </c>
      <c r="AO171" s="749">
        <f t="shared" si="64"/>
        <v>0</v>
      </c>
      <c r="AP171" s="749">
        <f t="shared" si="65"/>
        <v>0</v>
      </c>
      <c r="AQ171" s="749">
        <f t="shared" si="66"/>
        <v>0</v>
      </c>
      <c r="AR171" s="749">
        <f t="shared" si="67"/>
        <v>0</v>
      </c>
      <c r="AS171" s="749">
        <f t="shared" si="68"/>
        <v>0</v>
      </c>
      <c r="AT171" s="749">
        <f t="shared" si="69"/>
        <v>0</v>
      </c>
      <c r="AU171" s="749">
        <f t="shared" si="70"/>
        <v>0</v>
      </c>
      <c r="AV171" s="749">
        <f t="shared" si="71"/>
        <v>0</v>
      </c>
      <c r="AW171" s="749">
        <f t="shared" si="72"/>
        <v>0</v>
      </c>
      <c r="AX171" s="749">
        <f t="shared" si="73"/>
        <v>0</v>
      </c>
      <c r="AY171" s="749">
        <f t="shared" si="74"/>
        <v>0</v>
      </c>
      <c r="AZ171" s="749">
        <f t="shared" si="75"/>
        <v>0</v>
      </c>
      <c r="BA171" s="749">
        <f t="shared" si="76"/>
        <v>0</v>
      </c>
      <c r="BB171" s="749">
        <f t="shared" si="77"/>
        <v>0</v>
      </c>
      <c r="BC171" s="749">
        <f t="shared" si="78"/>
        <v>0</v>
      </c>
      <c r="BD171" s="749">
        <f t="shared" si="79"/>
        <v>0</v>
      </c>
      <c r="BE171" s="749">
        <f t="shared" si="80"/>
        <v>0</v>
      </c>
      <c r="BF171" s="159">
        <f t="shared" si="81"/>
        <v>0</v>
      </c>
    </row>
    <row r="172" spans="1:58">
      <c r="A172" s="407" t="s">
        <v>229</v>
      </c>
      <c r="B172" s="268" t="str">
        <f t="shared" si="82"/>
        <v>0</v>
      </c>
      <c r="AG172" s="407" t="s">
        <v>591</v>
      </c>
      <c r="AH172" s="87">
        <f t="shared" si="58"/>
        <v>0</v>
      </c>
      <c r="AI172" s="87">
        <f t="shared" si="59"/>
        <v>0</v>
      </c>
      <c r="AJ172" s="331" t="str">
        <f t="shared" si="60"/>
        <v>0</v>
      </c>
      <c r="AL172" s="244" t="s">
        <v>576</v>
      </c>
      <c r="AM172" s="749">
        <f t="shared" si="62"/>
        <v>0</v>
      </c>
      <c r="AN172" s="749">
        <f t="shared" si="63"/>
        <v>0</v>
      </c>
      <c r="AO172" s="749">
        <f t="shared" si="64"/>
        <v>0</v>
      </c>
      <c r="AP172" s="749">
        <f t="shared" si="65"/>
        <v>0</v>
      </c>
      <c r="AQ172" s="749">
        <f t="shared" si="66"/>
        <v>0</v>
      </c>
      <c r="AR172" s="749">
        <f t="shared" si="67"/>
        <v>0</v>
      </c>
      <c r="AS172" s="749">
        <f t="shared" si="68"/>
        <v>0</v>
      </c>
      <c r="AT172" s="749">
        <f t="shared" si="69"/>
        <v>0</v>
      </c>
      <c r="AU172" s="749">
        <f t="shared" si="70"/>
        <v>0</v>
      </c>
      <c r="AV172" s="749">
        <f t="shared" si="71"/>
        <v>0</v>
      </c>
      <c r="AW172" s="749">
        <f t="shared" si="72"/>
        <v>0</v>
      </c>
      <c r="AX172" s="749">
        <f t="shared" si="73"/>
        <v>0</v>
      </c>
      <c r="AY172" s="749">
        <f t="shared" si="74"/>
        <v>0</v>
      </c>
      <c r="AZ172" s="749">
        <f t="shared" si="75"/>
        <v>0</v>
      </c>
      <c r="BA172" s="749">
        <f t="shared" si="76"/>
        <v>0</v>
      </c>
      <c r="BB172" s="749">
        <f t="shared" si="77"/>
        <v>0</v>
      </c>
      <c r="BC172" s="749">
        <f t="shared" si="78"/>
        <v>0</v>
      </c>
      <c r="BD172" s="749">
        <f t="shared" si="79"/>
        <v>0</v>
      </c>
      <c r="BE172" s="749">
        <f t="shared" si="80"/>
        <v>0</v>
      </c>
      <c r="BF172" s="159">
        <f t="shared" si="81"/>
        <v>0</v>
      </c>
    </row>
    <row r="173" spans="1:58">
      <c r="A173" s="407" t="s">
        <v>230</v>
      </c>
      <c r="B173" s="268" t="str">
        <f t="shared" si="82"/>
        <v>0</v>
      </c>
      <c r="AG173" s="407" t="s">
        <v>592</v>
      </c>
      <c r="AH173" s="87">
        <f t="shared" si="58"/>
        <v>10</v>
      </c>
      <c r="AI173" s="87">
        <f t="shared" si="59"/>
        <v>0</v>
      </c>
      <c r="AJ173" s="331">
        <f t="shared" si="60"/>
        <v>0</v>
      </c>
      <c r="AL173" s="244" t="s">
        <v>579</v>
      </c>
      <c r="AM173" s="749">
        <f>SUMIF($D$7:$D$84,AL173,$J$7:$J$84)</f>
        <v>0</v>
      </c>
      <c r="AN173" s="749">
        <f t="shared" si="63"/>
        <v>0</v>
      </c>
      <c r="AO173" s="749">
        <f t="shared" si="64"/>
        <v>0</v>
      </c>
      <c r="AP173" s="749">
        <f t="shared" si="65"/>
        <v>0</v>
      </c>
      <c r="AQ173" s="749">
        <f t="shared" si="66"/>
        <v>0</v>
      </c>
      <c r="AR173" s="749">
        <f t="shared" si="67"/>
        <v>0</v>
      </c>
      <c r="AS173" s="749">
        <f t="shared" si="68"/>
        <v>0</v>
      </c>
      <c r="AT173" s="749">
        <f t="shared" si="69"/>
        <v>0</v>
      </c>
      <c r="AU173" s="749">
        <f t="shared" si="70"/>
        <v>0</v>
      </c>
      <c r="AV173" s="749">
        <f t="shared" si="71"/>
        <v>0</v>
      </c>
      <c r="AW173" s="749">
        <f t="shared" si="72"/>
        <v>0</v>
      </c>
      <c r="AX173" s="749">
        <f t="shared" si="73"/>
        <v>0</v>
      </c>
      <c r="AY173" s="749">
        <f t="shared" si="74"/>
        <v>0</v>
      </c>
      <c r="AZ173" s="749">
        <f t="shared" si="75"/>
        <v>0</v>
      </c>
      <c r="BA173" s="749">
        <f t="shared" si="76"/>
        <v>0</v>
      </c>
      <c r="BB173" s="749">
        <f t="shared" si="77"/>
        <v>0</v>
      </c>
      <c r="BC173" s="749">
        <f t="shared" si="78"/>
        <v>0</v>
      </c>
      <c r="BD173" s="749">
        <f t="shared" si="79"/>
        <v>0</v>
      </c>
      <c r="BE173" s="749">
        <f t="shared" si="80"/>
        <v>0</v>
      </c>
      <c r="BF173" s="159">
        <f t="shared" si="81"/>
        <v>0</v>
      </c>
    </row>
    <row r="174" spans="1:58">
      <c r="A174" s="407" t="s">
        <v>231</v>
      </c>
      <c r="B174" s="268" t="str">
        <f t="shared" si="82"/>
        <v>0</v>
      </c>
      <c r="AG174" s="407" t="s">
        <v>593</v>
      </c>
      <c r="AH174" s="87">
        <f t="shared" si="58"/>
        <v>0</v>
      </c>
      <c r="AI174" s="87">
        <f t="shared" si="59"/>
        <v>0</v>
      </c>
      <c r="AJ174" s="331" t="str">
        <f t="shared" si="60"/>
        <v>0</v>
      </c>
      <c r="AL174" s="407" t="s">
        <v>584</v>
      </c>
      <c r="AM174" s="749">
        <f t="shared" ref="AM174:AM184" si="83">SUMIF($D$7:$D$84,AL174,$J$7:$J$84)</f>
        <v>0</v>
      </c>
      <c r="AN174" s="749">
        <f t="shared" si="63"/>
        <v>0</v>
      </c>
      <c r="AO174" s="749">
        <f t="shared" si="64"/>
        <v>0</v>
      </c>
      <c r="AP174" s="749">
        <f t="shared" si="65"/>
        <v>0</v>
      </c>
      <c r="AQ174" s="749">
        <f t="shared" si="66"/>
        <v>0</v>
      </c>
      <c r="AR174" s="749">
        <f t="shared" si="67"/>
        <v>0</v>
      </c>
      <c r="AS174" s="749">
        <f t="shared" si="68"/>
        <v>0</v>
      </c>
      <c r="AT174" s="749">
        <f t="shared" si="69"/>
        <v>0</v>
      </c>
      <c r="AU174" s="749">
        <f t="shared" si="70"/>
        <v>0</v>
      </c>
      <c r="AV174" s="749">
        <f t="shared" si="71"/>
        <v>0</v>
      </c>
      <c r="AW174" s="749">
        <f t="shared" si="72"/>
        <v>0</v>
      </c>
      <c r="AX174" s="749">
        <f t="shared" si="73"/>
        <v>0</v>
      </c>
      <c r="AY174" s="749">
        <f t="shared" si="74"/>
        <v>0</v>
      </c>
      <c r="AZ174" s="749">
        <f t="shared" si="75"/>
        <v>0</v>
      </c>
      <c r="BA174" s="749">
        <f t="shared" si="76"/>
        <v>0</v>
      </c>
      <c r="BB174" s="749">
        <f t="shared" si="77"/>
        <v>0</v>
      </c>
      <c r="BC174" s="749">
        <f t="shared" si="78"/>
        <v>0</v>
      </c>
      <c r="BD174" s="749">
        <f t="shared" si="79"/>
        <v>0</v>
      </c>
      <c r="BE174" s="749">
        <f t="shared" si="80"/>
        <v>0</v>
      </c>
      <c r="BF174" s="159">
        <f t="shared" si="81"/>
        <v>0</v>
      </c>
    </row>
    <row r="175" spans="1:58">
      <c r="A175" s="407" t="s">
        <v>232</v>
      </c>
      <c r="B175" s="268" t="str">
        <f t="shared" si="82"/>
        <v>0</v>
      </c>
      <c r="AG175" s="407" t="s">
        <v>594</v>
      </c>
      <c r="AH175" s="87">
        <f t="shared" si="58"/>
        <v>0</v>
      </c>
      <c r="AI175" s="87">
        <f t="shared" si="59"/>
        <v>0</v>
      </c>
      <c r="AJ175" s="331" t="str">
        <f t="shared" si="60"/>
        <v>0</v>
      </c>
      <c r="AL175" s="407" t="s">
        <v>585</v>
      </c>
      <c r="AM175" s="749">
        <f t="shared" si="83"/>
        <v>0</v>
      </c>
      <c r="AN175" s="749">
        <f t="shared" si="63"/>
        <v>0</v>
      </c>
      <c r="AO175" s="749">
        <f t="shared" si="64"/>
        <v>0</v>
      </c>
      <c r="AP175" s="749">
        <f t="shared" si="65"/>
        <v>0</v>
      </c>
      <c r="AQ175" s="749">
        <f t="shared" si="66"/>
        <v>0</v>
      </c>
      <c r="AR175" s="749">
        <f t="shared" si="67"/>
        <v>0</v>
      </c>
      <c r="AS175" s="749">
        <f t="shared" si="68"/>
        <v>0</v>
      </c>
      <c r="AT175" s="749">
        <f t="shared" si="69"/>
        <v>0</v>
      </c>
      <c r="AU175" s="749">
        <f t="shared" si="70"/>
        <v>0</v>
      </c>
      <c r="AV175" s="749">
        <f t="shared" si="71"/>
        <v>0</v>
      </c>
      <c r="AW175" s="749">
        <f t="shared" si="72"/>
        <v>0</v>
      </c>
      <c r="AX175" s="749">
        <f t="shared" si="73"/>
        <v>0</v>
      </c>
      <c r="AY175" s="749">
        <f t="shared" si="74"/>
        <v>0</v>
      </c>
      <c r="AZ175" s="749">
        <f t="shared" si="75"/>
        <v>0</v>
      </c>
      <c r="BA175" s="749">
        <f t="shared" si="76"/>
        <v>0</v>
      </c>
      <c r="BB175" s="749">
        <f t="shared" si="77"/>
        <v>0</v>
      </c>
      <c r="BC175" s="749">
        <f t="shared" si="78"/>
        <v>0</v>
      </c>
      <c r="BD175" s="749">
        <f t="shared" si="79"/>
        <v>0</v>
      </c>
      <c r="BE175" s="749">
        <f t="shared" si="80"/>
        <v>0</v>
      </c>
      <c r="BF175" s="159">
        <f t="shared" si="81"/>
        <v>0</v>
      </c>
    </row>
    <row r="176" spans="1:58">
      <c r="A176" s="407" t="s">
        <v>233</v>
      </c>
      <c r="B176" s="268" t="str">
        <f t="shared" si="82"/>
        <v>0</v>
      </c>
      <c r="AG176" s="407" t="s">
        <v>595</v>
      </c>
      <c r="AH176" s="87">
        <f t="shared" si="58"/>
        <v>11</v>
      </c>
      <c r="AI176" s="87">
        <f t="shared" si="59"/>
        <v>1</v>
      </c>
      <c r="AJ176" s="331">
        <f t="shared" si="60"/>
        <v>9.0909090909090917</v>
      </c>
      <c r="AL176" s="407" t="s">
        <v>586</v>
      </c>
      <c r="AM176" s="749">
        <f t="shared" si="83"/>
        <v>0</v>
      </c>
      <c r="AN176" s="749">
        <f t="shared" si="63"/>
        <v>0</v>
      </c>
      <c r="AO176" s="749">
        <f t="shared" si="64"/>
        <v>0</v>
      </c>
      <c r="AP176" s="749">
        <f t="shared" si="65"/>
        <v>0</v>
      </c>
      <c r="AQ176" s="749">
        <f t="shared" si="66"/>
        <v>0</v>
      </c>
      <c r="AR176" s="749">
        <f t="shared" si="67"/>
        <v>0</v>
      </c>
      <c r="AS176" s="749">
        <f t="shared" si="68"/>
        <v>0</v>
      </c>
      <c r="AT176" s="749">
        <f t="shared" si="69"/>
        <v>0</v>
      </c>
      <c r="AU176" s="749">
        <f t="shared" si="70"/>
        <v>0</v>
      </c>
      <c r="AV176" s="749">
        <f t="shared" si="71"/>
        <v>0</v>
      </c>
      <c r="AW176" s="749">
        <f t="shared" si="72"/>
        <v>0</v>
      </c>
      <c r="AX176" s="749">
        <f t="shared" si="73"/>
        <v>0</v>
      </c>
      <c r="AY176" s="749">
        <f t="shared" si="74"/>
        <v>0</v>
      </c>
      <c r="AZ176" s="749">
        <f t="shared" si="75"/>
        <v>0</v>
      </c>
      <c r="BA176" s="749">
        <f t="shared" si="76"/>
        <v>0</v>
      </c>
      <c r="BB176" s="749">
        <f t="shared" si="77"/>
        <v>0</v>
      </c>
      <c r="BC176" s="749">
        <f t="shared" si="78"/>
        <v>0</v>
      </c>
      <c r="BD176" s="749">
        <f t="shared" si="79"/>
        <v>0</v>
      </c>
      <c r="BE176" s="749">
        <f t="shared" si="80"/>
        <v>0</v>
      </c>
      <c r="BF176" s="159">
        <f t="shared" si="81"/>
        <v>0</v>
      </c>
    </row>
    <row r="177" spans="1:58">
      <c r="A177" s="407" t="s">
        <v>234</v>
      </c>
      <c r="B177" s="268" t="str">
        <f t="shared" si="82"/>
        <v>0</v>
      </c>
      <c r="AG177" s="407" t="s">
        <v>304</v>
      </c>
      <c r="AH177" s="749">
        <f t="shared" si="58"/>
        <v>0</v>
      </c>
      <c r="AI177" s="749">
        <f t="shared" si="59"/>
        <v>0</v>
      </c>
      <c r="AJ177" s="382" t="str">
        <f t="shared" si="60"/>
        <v>0</v>
      </c>
      <c r="AL177" s="407" t="s">
        <v>587</v>
      </c>
      <c r="AM177" s="749">
        <f t="shared" si="83"/>
        <v>0</v>
      </c>
      <c r="AN177" s="749">
        <f t="shared" si="63"/>
        <v>0</v>
      </c>
      <c r="AO177" s="749">
        <f t="shared" si="64"/>
        <v>0</v>
      </c>
      <c r="AP177" s="749">
        <f t="shared" si="65"/>
        <v>0</v>
      </c>
      <c r="AQ177" s="749">
        <f t="shared" si="66"/>
        <v>0</v>
      </c>
      <c r="AR177" s="749">
        <f t="shared" si="67"/>
        <v>0</v>
      </c>
      <c r="AS177" s="749">
        <f t="shared" si="68"/>
        <v>0</v>
      </c>
      <c r="AT177" s="749">
        <f t="shared" si="69"/>
        <v>0</v>
      </c>
      <c r="AU177" s="749">
        <f t="shared" si="70"/>
        <v>0</v>
      </c>
      <c r="AV177" s="749">
        <f t="shared" si="71"/>
        <v>0</v>
      </c>
      <c r="AW177" s="749">
        <f t="shared" si="72"/>
        <v>0</v>
      </c>
      <c r="AX177" s="749">
        <f t="shared" si="73"/>
        <v>0</v>
      </c>
      <c r="AY177" s="749">
        <f t="shared" si="74"/>
        <v>0</v>
      </c>
      <c r="AZ177" s="749">
        <f t="shared" si="75"/>
        <v>0</v>
      </c>
      <c r="BA177" s="749">
        <f t="shared" si="76"/>
        <v>0</v>
      </c>
      <c r="BB177" s="749">
        <f t="shared" si="77"/>
        <v>0</v>
      </c>
      <c r="BC177" s="749">
        <f t="shared" si="78"/>
        <v>0</v>
      </c>
      <c r="BD177" s="749">
        <f t="shared" si="79"/>
        <v>0</v>
      </c>
      <c r="BE177" s="749">
        <f t="shared" si="80"/>
        <v>0</v>
      </c>
      <c r="BF177" s="159">
        <f t="shared" si="81"/>
        <v>0</v>
      </c>
    </row>
    <row r="178" spans="1:58">
      <c r="A178" s="407" t="s">
        <v>235</v>
      </c>
      <c r="B178" s="268" t="str">
        <f t="shared" si="82"/>
        <v>0</v>
      </c>
      <c r="AG178" s="407" t="s">
        <v>305</v>
      </c>
      <c r="AH178" s="749">
        <f t="shared" si="58"/>
        <v>0</v>
      </c>
      <c r="AI178" s="749">
        <f t="shared" si="59"/>
        <v>0</v>
      </c>
      <c r="AJ178" s="382" t="str">
        <f t="shared" si="60"/>
        <v>0</v>
      </c>
      <c r="AL178" s="407" t="s">
        <v>588</v>
      </c>
      <c r="AM178" s="749">
        <f t="shared" si="83"/>
        <v>0</v>
      </c>
      <c r="AN178" s="749">
        <f t="shared" si="63"/>
        <v>0</v>
      </c>
      <c r="AO178" s="749">
        <f t="shared" si="64"/>
        <v>0</v>
      </c>
      <c r="AP178" s="749">
        <f t="shared" si="65"/>
        <v>0</v>
      </c>
      <c r="AQ178" s="749">
        <f t="shared" si="66"/>
        <v>0</v>
      </c>
      <c r="AR178" s="749">
        <f t="shared" si="67"/>
        <v>0</v>
      </c>
      <c r="AS178" s="749">
        <f t="shared" si="68"/>
        <v>0</v>
      </c>
      <c r="AT178" s="749">
        <f t="shared" si="69"/>
        <v>0</v>
      </c>
      <c r="AU178" s="749">
        <f t="shared" si="70"/>
        <v>0</v>
      </c>
      <c r="AV178" s="749">
        <f t="shared" si="71"/>
        <v>0</v>
      </c>
      <c r="AW178" s="749">
        <f t="shared" si="72"/>
        <v>0</v>
      </c>
      <c r="AX178" s="749">
        <f t="shared" si="73"/>
        <v>0</v>
      </c>
      <c r="AY178" s="749">
        <f t="shared" si="74"/>
        <v>0</v>
      </c>
      <c r="AZ178" s="749">
        <f t="shared" si="75"/>
        <v>0</v>
      </c>
      <c r="BA178" s="749">
        <f t="shared" si="76"/>
        <v>0</v>
      </c>
      <c r="BB178" s="749">
        <f t="shared" si="77"/>
        <v>0</v>
      </c>
      <c r="BC178" s="749">
        <f t="shared" si="78"/>
        <v>0</v>
      </c>
      <c r="BD178" s="749">
        <f t="shared" si="79"/>
        <v>0</v>
      </c>
      <c r="BE178" s="749">
        <f t="shared" si="80"/>
        <v>0</v>
      </c>
      <c r="BF178" s="159">
        <f t="shared" si="81"/>
        <v>0</v>
      </c>
    </row>
    <row r="179" spans="1:58">
      <c r="A179" s="407" t="s">
        <v>236</v>
      </c>
      <c r="B179" s="268" t="str">
        <f t="shared" si="82"/>
        <v>0</v>
      </c>
      <c r="AG179" s="407" t="s">
        <v>574</v>
      </c>
      <c r="AH179" s="87">
        <f t="shared" si="58"/>
        <v>0</v>
      </c>
      <c r="AI179" s="87">
        <f t="shared" si="59"/>
        <v>0</v>
      </c>
      <c r="AJ179" s="331" t="str">
        <f t="shared" si="60"/>
        <v>0</v>
      </c>
      <c r="AL179" s="407" t="s">
        <v>589</v>
      </c>
      <c r="AM179" s="749">
        <f t="shared" si="83"/>
        <v>0</v>
      </c>
      <c r="AN179" s="749">
        <f t="shared" si="63"/>
        <v>0</v>
      </c>
      <c r="AO179" s="749">
        <f t="shared" si="64"/>
        <v>0</v>
      </c>
      <c r="AP179" s="749">
        <f t="shared" si="65"/>
        <v>0</v>
      </c>
      <c r="AQ179" s="749">
        <f t="shared" si="66"/>
        <v>0</v>
      </c>
      <c r="AR179" s="749">
        <f t="shared" si="67"/>
        <v>0</v>
      </c>
      <c r="AS179" s="749">
        <f t="shared" si="68"/>
        <v>0</v>
      </c>
      <c r="AT179" s="749">
        <f t="shared" si="69"/>
        <v>0</v>
      </c>
      <c r="AU179" s="749">
        <f t="shared" si="70"/>
        <v>0</v>
      </c>
      <c r="AV179" s="749">
        <f t="shared" si="71"/>
        <v>0</v>
      </c>
      <c r="AW179" s="749">
        <f t="shared" si="72"/>
        <v>0</v>
      </c>
      <c r="AX179" s="749">
        <f t="shared" si="73"/>
        <v>0</v>
      </c>
      <c r="AY179" s="749">
        <f t="shared" si="74"/>
        <v>0</v>
      </c>
      <c r="AZ179" s="749">
        <f t="shared" si="75"/>
        <v>0</v>
      </c>
      <c r="BA179" s="749">
        <f t="shared" si="76"/>
        <v>0</v>
      </c>
      <c r="BB179" s="749">
        <f t="shared" si="77"/>
        <v>0</v>
      </c>
      <c r="BC179" s="749">
        <f t="shared" si="78"/>
        <v>0</v>
      </c>
      <c r="BD179" s="749">
        <f t="shared" si="79"/>
        <v>0</v>
      </c>
      <c r="BE179" s="749">
        <f t="shared" si="80"/>
        <v>0</v>
      </c>
      <c r="BF179" s="159">
        <f t="shared" si="81"/>
        <v>0</v>
      </c>
    </row>
    <row r="180" spans="1:58">
      <c r="A180" s="407" t="s">
        <v>237</v>
      </c>
      <c r="B180" s="268" t="str">
        <f t="shared" si="82"/>
        <v>0</v>
      </c>
      <c r="AG180" s="407" t="s">
        <v>856</v>
      </c>
      <c r="AH180" s="87">
        <f t="shared" si="58"/>
        <v>0</v>
      </c>
      <c r="AI180" s="87">
        <f t="shared" si="59"/>
        <v>0</v>
      </c>
      <c r="AJ180" s="87" t="str">
        <f t="shared" si="60"/>
        <v>0</v>
      </c>
      <c r="AL180" s="407" t="s">
        <v>590</v>
      </c>
      <c r="AM180" s="749">
        <f t="shared" si="83"/>
        <v>0</v>
      </c>
      <c r="AN180" s="749">
        <f t="shared" si="63"/>
        <v>0</v>
      </c>
      <c r="AO180" s="749">
        <f t="shared" si="64"/>
        <v>0</v>
      </c>
      <c r="AP180" s="749">
        <f t="shared" si="65"/>
        <v>0</v>
      </c>
      <c r="AQ180" s="749">
        <f t="shared" si="66"/>
        <v>0</v>
      </c>
      <c r="AR180" s="749">
        <f t="shared" si="67"/>
        <v>0</v>
      </c>
      <c r="AS180" s="749">
        <f t="shared" si="68"/>
        <v>0</v>
      </c>
      <c r="AT180" s="749">
        <f t="shared" si="69"/>
        <v>0</v>
      </c>
      <c r="AU180" s="749">
        <f t="shared" si="70"/>
        <v>0</v>
      </c>
      <c r="AV180" s="749">
        <f t="shared" si="71"/>
        <v>0</v>
      </c>
      <c r="AW180" s="749">
        <f t="shared" si="72"/>
        <v>0</v>
      </c>
      <c r="AX180" s="749">
        <f t="shared" si="73"/>
        <v>0</v>
      </c>
      <c r="AY180" s="749">
        <f t="shared" si="74"/>
        <v>0</v>
      </c>
      <c r="AZ180" s="749">
        <f t="shared" si="75"/>
        <v>0</v>
      </c>
      <c r="BA180" s="749">
        <f t="shared" si="76"/>
        <v>0</v>
      </c>
      <c r="BB180" s="749">
        <f t="shared" si="77"/>
        <v>0</v>
      </c>
      <c r="BC180" s="749">
        <f t="shared" si="78"/>
        <v>0</v>
      </c>
      <c r="BD180" s="749">
        <f t="shared" si="79"/>
        <v>0</v>
      </c>
      <c r="BE180" s="749">
        <f t="shared" si="80"/>
        <v>0</v>
      </c>
      <c r="BF180" s="159">
        <f t="shared" si="81"/>
        <v>0</v>
      </c>
    </row>
    <row r="181" spans="1:58">
      <c r="A181" s="407" t="s">
        <v>238</v>
      </c>
      <c r="B181" s="268" t="str">
        <f t="shared" si="82"/>
        <v>0</v>
      </c>
      <c r="AG181" s="407" t="s">
        <v>857</v>
      </c>
      <c r="AH181" s="87">
        <f t="shared" ref="AH181:AH187" si="84">SUMIF($D$7:$D$84,AG181,$H$7:$H$84)</f>
        <v>0</v>
      </c>
      <c r="AI181" s="87">
        <f t="shared" ref="AI181:AI187" si="85">SUMIF($D$7:$D$84,AG181,$G$7:$G$84)</f>
        <v>0</v>
      </c>
      <c r="AJ181" s="87" t="str">
        <f t="shared" ref="AJ181:AJ188" si="86">IFERROR(AI181*100/AH181,"0")</f>
        <v>0</v>
      </c>
      <c r="AL181" s="407" t="s">
        <v>591</v>
      </c>
      <c r="AM181" s="749">
        <f t="shared" si="83"/>
        <v>0</v>
      </c>
      <c r="AN181" s="749">
        <f t="shared" si="63"/>
        <v>0</v>
      </c>
      <c r="AO181" s="749">
        <f t="shared" si="64"/>
        <v>0</v>
      </c>
      <c r="AP181" s="749">
        <f t="shared" si="65"/>
        <v>0</v>
      </c>
      <c r="AQ181" s="749">
        <f t="shared" si="66"/>
        <v>0</v>
      </c>
      <c r="AR181" s="749">
        <f t="shared" si="67"/>
        <v>0</v>
      </c>
      <c r="AS181" s="749">
        <f t="shared" si="68"/>
        <v>0</v>
      </c>
      <c r="AT181" s="749">
        <f t="shared" si="69"/>
        <v>0</v>
      </c>
      <c r="AU181" s="749">
        <f t="shared" si="70"/>
        <v>0</v>
      </c>
      <c r="AV181" s="749">
        <f t="shared" si="71"/>
        <v>0</v>
      </c>
      <c r="AW181" s="749">
        <f t="shared" si="72"/>
        <v>0</v>
      </c>
      <c r="AX181" s="749">
        <f t="shared" si="73"/>
        <v>0</v>
      </c>
      <c r="AY181" s="749">
        <f t="shared" si="74"/>
        <v>0</v>
      </c>
      <c r="AZ181" s="749">
        <f t="shared" si="75"/>
        <v>0</v>
      </c>
      <c r="BA181" s="749">
        <f t="shared" si="76"/>
        <v>0</v>
      </c>
      <c r="BB181" s="749">
        <f t="shared" si="77"/>
        <v>0</v>
      </c>
      <c r="BC181" s="749">
        <f t="shared" si="78"/>
        <v>0</v>
      </c>
      <c r="BD181" s="749">
        <f t="shared" si="79"/>
        <v>0</v>
      </c>
      <c r="BE181" s="749">
        <f t="shared" si="80"/>
        <v>0</v>
      </c>
      <c r="BF181" s="159">
        <f t="shared" si="81"/>
        <v>0</v>
      </c>
    </row>
    <row r="182" spans="1:58">
      <c r="A182" s="407" t="s">
        <v>239</v>
      </c>
      <c r="B182" s="268" t="str">
        <f t="shared" si="82"/>
        <v>0</v>
      </c>
      <c r="AG182" s="407" t="s">
        <v>273</v>
      </c>
      <c r="AH182" s="749">
        <f t="shared" si="84"/>
        <v>0</v>
      </c>
      <c r="AI182" s="749">
        <f t="shared" si="85"/>
        <v>0</v>
      </c>
      <c r="AJ182" s="382" t="str">
        <f t="shared" si="86"/>
        <v>0</v>
      </c>
      <c r="AL182" s="407" t="s">
        <v>592</v>
      </c>
      <c r="AM182" s="749">
        <f t="shared" si="83"/>
        <v>0</v>
      </c>
      <c r="AN182" s="749">
        <f t="shared" si="63"/>
        <v>0</v>
      </c>
      <c r="AO182" s="749">
        <f t="shared" si="64"/>
        <v>0</v>
      </c>
      <c r="AP182" s="749">
        <f t="shared" si="65"/>
        <v>0</v>
      </c>
      <c r="AQ182" s="749">
        <f t="shared" si="66"/>
        <v>0</v>
      </c>
      <c r="AR182" s="749">
        <f t="shared" si="67"/>
        <v>0</v>
      </c>
      <c r="AS182" s="749">
        <f t="shared" si="68"/>
        <v>0</v>
      </c>
      <c r="AT182" s="749">
        <f t="shared" si="69"/>
        <v>0</v>
      </c>
      <c r="AU182" s="749">
        <f t="shared" si="70"/>
        <v>0</v>
      </c>
      <c r="AV182" s="749">
        <f t="shared" si="71"/>
        <v>0</v>
      </c>
      <c r="AW182" s="749">
        <f t="shared" si="72"/>
        <v>0</v>
      </c>
      <c r="AX182" s="749">
        <f t="shared" si="73"/>
        <v>0</v>
      </c>
      <c r="AY182" s="749">
        <f t="shared" si="74"/>
        <v>0</v>
      </c>
      <c r="AZ182" s="749">
        <f t="shared" si="75"/>
        <v>0</v>
      </c>
      <c r="BA182" s="749">
        <f t="shared" si="76"/>
        <v>0</v>
      </c>
      <c r="BB182" s="749">
        <f t="shared" si="77"/>
        <v>0</v>
      </c>
      <c r="BC182" s="749">
        <f t="shared" si="78"/>
        <v>0</v>
      </c>
      <c r="BD182" s="749">
        <f t="shared" si="79"/>
        <v>0</v>
      </c>
      <c r="BE182" s="749">
        <f t="shared" si="80"/>
        <v>0</v>
      </c>
      <c r="BF182" s="159">
        <f t="shared" si="81"/>
        <v>0</v>
      </c>
    </row>
    <row r="183" spans="1:58">
      <c r="A183" s="407" t="s">
        <v>240</v>
      </c>
      <c r="B183" s="268" t="str">
        <f t="shared" si="82"/>
        <v>0</v>
      </c>
      <c r="AG183" s="407" t="s">
        <v>274</v>
      </c>
      <c r="AH183" s="749">
        <f t="shared" si="84"/>
        <v>0</v>
      </c>
      <c r="AI183" s="749">
        <f t="shared" si="85"/>
        <v>0</v>
      </c>
      <c r="AJ183" s="382" t="str">
        <f t="shared" si="86"/>
        <v>0</v>
      </c>
      <c r="AL183" s="407" t="s">
        <v>593</v>
      </c>
      <c r="AM183" s="749">
        <f t="shared" si="83"/>
        <v>0</v>
      </c>
      <c r="AN183" s="749">
        <f t="shared" si="63"/>
        <v>0</v>
      </c>
      <c r="AO183" s="749">
        <f t="shared" si="64"/>
        <v>0</v>
      </c>
      <c r="AP183" s="749">
        <f t="shared" si="65"/>
        <v>0</v>
      </c>
      <c r="AQ183" s="749">
        <f t="shared" si="66"/>
        <v>0</v>
      </c>
      <c r="AR183" s="749">
        <f t="shared" si="67"/>
        <v>0</v>
      </c>
      <c r="AS183" s="749">
        <f t="shared" si="68"/>
        <v>0</v>
      </c>
      <c r="AT183" s="749">
        <f t="shared" si="69"/>
        <v>0</v>
      </c>
      <c r="AU183" s="749">
        <f t="shared" si="70"/>
        <v>0</v>
      </c>
      <c r="AV183" s="749">
        <f t="shared" si="71"/>
        <v>0</v>
      </c>
      <c r="AW183" s="749">
        <f t="shared" si="72"/>
        <v>0</v>
      </c>
      <c r="AX183" s="749">
        <f t="shared" si="73"/>
        <v>0</v>
      </c>
      <c r="AY183" s="749">
        <f t="shared" si="74"/>
        <v>0</v>
      </c>
      <c r="AZ183" s="749">
        <f t="shared" si="75"/>
        <v>0</v>
      </c>
      <c r="BA183" s="749">
        <f t="shared" si="76"/>
        <v>0</v>
      </c>
      <c r="BB183" s="749">
        <f t="shared" si="77"/>
        <v>0</v>
      </c>
      <c r="BC183" s="749">
        <f t="shared" si="78"/>
        <v>0</v>
      </c>
      <c r="BD183" s="749">
        <f t="shared" si="79"/>
        <v>0</v>
      </c>
      <c r="BE183" s="749">
        <f t="shared" si="80"/>
        <v>0</v>
      </c>
      <c r="BF183" s="159">
        <f t="shared" si="81"/>
        <v>0</v>
      </c>
    </row>
    <row r="184" spans="1:58">
      <c r="A184" s="407" t="s">
        <v>241</v>
      </c>
      <c r="B184" s="268" t="str">
        <f t="shared" si="82"/>
        <v>0</v>
      </c>
      <c r="AG184" s="407" t="s">
        <v>275</v>
      </c>
      <c r="AH184" s="749">
        <f t="shared" si="84"/>
        <v>0</v>
      </c>
      <c r="AI184" s="749">
        <f t="shared" si="85"/>
        <v>0</v>
      </c>
      <c r="AJ184" s="382" t="str">
        <f t="shared" si="86"/>
        <v>0</v>
      </c>
      <c r="AL184" s="407" t="s">
        <v>594</v>
      </c>
      <c r="AM184" s="749">
        <f t="shared" si="83"/>
        <v>0</v>
      </c>
      <c r="AN184" s="749">
        <f t="shared" si="63"/>
        <v>0</v>
      </c>
      <c r="AO184" s="749">
        <f t="shared" si="64"/>
        <v>0</v>
      </c>
      <c r="AP184" s="749">
        <f t="shared" si="65"/>
        <v>0</v>
      </c>
      <c r="AQ184" s="749">
        <f t="shared" si="66"/>
        <v>0</v>
      </c>
      <c r="AR184" s="749">
        <f t="shared" si="67"/>
        <v>0</v>
      </c>
      <c r="AS184" s="749">
        <f t="shared" si="68"/>
        <v>0</v>
      </c>
      <c r="AT184" s="749">
        <f t="shared" si="69"/>
        <v>0</v>
      </c>
      <c r="AU184" s="749">
        <f t="shared" si="70"/>
        <v>0</v>
      </c>
      <c r="AV184" s="749">
        <f t="shared" si="71"/>
        <v>0</v>
      </c>
      <c r="AW184" s="749">
        <f t="shared" si="72"/>
        <v>0</v>
      </c>
      <c r="AX184" s="749">
        <f t="shared" si="73"/>
        <v>0</v>
      </c>
      <c r="AY184" s="749">
        <f t="shared" si="74"/>
        <v>0</v>
      </c>
      <c r="AZ184" s="749">
        <f t="shared" si="75"/>
        <v>0</v>
      </c>
      <c r="BA184" s="749">
        <f t="shared" si="76"/>
        <v>0</v>
      </c>
      <c r="BB184" s="749">
        <f t="shared" si="77"/>
        <v>0</v>
      </c>
      <c r="BC184" s="749">
        <f t="shared" si="78"/>
        <v>0</v>
      </c>
      <c r="BD184" s="749">
        <f t="shared" si="79"/>
        <v>0</v>
      </c>
      <c r="BE184" s="749">
        <f t="shared" si="80"/>
        <v>0</v>
      </c>
      <c r="BF184" s="159">
        <f t="shared" si="81"/>
        <v>0</v>
      </c>
    </row>
    <row r="185" spans="1:58">
      <c r="A185" s="407" t="s">
        <v>242</v>
      </c>
      <c r="B185" s="268" t="str">
        <f t="shared" si="82"/>
        <v>0</v>
      </c>
      <c r="AG185" s="407" t="s">
        <v>276</v>
      </c>
      <c r="AH185" s="749">
        <f t="shared" si="84"/>
        <v>0</v>
      </c>
      <c r="AI185" s="749">
        <f t="shared" si="85"/>
        <v>0</v>
      </c>
      <c r="AJ185" s="382" t="str">
        <f t="shared" si="86"/>
        <v>0</v>
      </c>
      <c r="AL185" s="407" t="s">
        <v>595</v>
      </c>
      <c r="AM185" s="749">
        <f>SUMIF($D$7:$D$84,AL185,$J$7:$J$84)</f>
        <v>0</v>
      </c>
      <c r="AN185" s="749">
        <f t="shared" si="63"/>
        <v>0</v>
      </c>
      <c r="AO185" s="749">
        <f t="shared" si="64"/>
        <v>0</v>
      </c>
      <c r="AP185" s="749">
        <f t="shared" si="65"/>
        <v>0</v>
      </c>
      <c r="AQ185" s="749">
        <f t="shared" si="66"/>
        <v>0</v>
      </c>
      <c r="AR185" s="749">
        <f t="shared" si="67"/>
        <v>0</v>
      </c>
      <c r="AS185" s="749">
        <f t="shared" si="68"/>
        <v>0</v>
      </c>
      <c r="AT185" s="749">
        <f t="shared" si="69"/>
        <v>0</v>
      </c>
      <c r="AU185" s="749">
        <f t="shared" si="70"/>
        <v>0</v>
      </c>
      <c r="AV185" s="749">
        <f t="shared" si="71"/>
        <v>0</v>
      </c>
      <c r="AW185" s="749">
        <f t="shared" si="72"/>
        <v>1</v>
      </c>
      <c r="AX185" s="749">
        <f t="shared" si="73"/>
        <v>0</v>
      </c>
      <c r="AY185" s="749">
        <f t="shared" si="74"/>
        <v>0</v>
      </c>
      <c r="AZ185" s="749">
        <f t="shared" si="75"/>
        <v>0</v>
      </c>
      <c r="BA185" s="749">
        <f t="shared" si="76"/>
        <v>0</v>
      </c>
      <c r="BB185" s="749">
        <f t="shared" si="77"/>
        <v>0</v>
      </c>
      <c r="BC185" s="749">
        <f t="shared" si="78"/>
        <v>0</v>
      </c>
      <c r="BD185" s="749">
        <f t="shared" si="79"/>
        <v>0</v>
      </c>
      <c r="BE185" s="749">
        <f t="shared" si="80"/>
        <v>0</v>
      </c>
      <c r="BF185" s="159">
        <f t="shared" si="81"/>
        <v>1</v>
      </c>
    </row>
    <row r="186" spans="1:58">
      <c r="A186" s="407" t="s">
        <v>243</v>
      </c>
      <c r="B186" s="268" t="str">
        <f t="shared" si="82"/>
        <v>0</v>
      </c>
      <c r="AG186" s="407" t="s">
        <v>277</v>
      </c>
      <c r="AH186" s="749">
        <f t="shared" si="84"/>
        <v>0</v>
      </c>
      <c r="AI186" s="749">
        <f t="shared" si="85"/>
        <v>0</v>
      </c>
      <c r="AJ186" s="382" t="str">
        <f t="shared" si="86"/>
        <v>0</v>
      </c>
      <c r="AL186" s="288" t="s">
        <v>835</v>
      </c>
      <c r="AM186" s="87">
        <f>SUMIF($D$7:$D$84,AL186,$J$7:$J$84)</f>
        <v>0</v>
      </c>
      <c r="AN186" s="87">
        <f t="shared" si="63"/>
        <v>0</v>
      </c>
      <c r="AO186" s="87">
        <f t="shared" si="64"/>
        <v>0</v>
      </c>
      <c r="AP186" s="87">
        <f t="shared" si="65"/>
        <v>0</v>
      </c>
      <c r="AQ186" s="87">
        <f t="shared" si="66"/>
        <v>0</v>
      </c>
      <c r="AR186" s="87">
        <f t="shared" si="67"/>
        <v>0</v>
      </c>
      <c r="AS186" s="87">
        <f t="shared" si="68"/>
        <v>0</v>
      </c>
      <c r="AT186" s="87">
        <f t="shared" si="69"/>
        <v>0</v>
      </c>
      <c r="AU186" s="87">
        <f t="shared" si="70"/>
        <v>0</v>
      </c>
      <c r="AV186" s="87">
        <f t="shared" si="71"/>
        <v>0</v>
      </c>
      <c r="AW186" s="87">
        <f t="shared" si="72"/>
        <v>0</v>
      </c>
      <c r="AX186" s="87">
        <f t="shared" si="73"/>
        <v>0</v>
      </c>
      <c r="AY186" s="87">
        <f t="shared" si="74"/>
        <v>0</v>
      </c>
      <c r="AZ186" s="87">
        <f t="shared" si="75"/>
        <v>0</v>
      </c>
      <c r="BA186" s="87">
        <f t="shared" si="76"/>
        <v>0</v>
      </c>
      <c r="BB186" s="87">
        <f t="shared" si="77"/>
        <v>0</v>
      </c>
      <c r="BC186" s="87">
        <f t="shared" si="78"/>
        <v>0</v>
      </c>
      <c r="BD186" s="87">
        <f t="shared" si="79"/>
        <v>0</v>
      </c>
      <c r="BE186" s="87">
        <f t="shared" si="80"/>
        <v>0</v>
      </c>
      <c r="BF186" s="87">
        <f t="shared" si="81"/>
        <v>0</v>
      </c>
    </row>
    <row r="187" spans="1:58">
      <c r="A187" s="407" t="s">
        <v>244</v>
      </c>
      <c r="B187" s="268" t="str">
        <f t="shared" si="82"/>
        <v>0</v>
      </c>
      <c r="AG187" s="407" t="s">
        <v>297</v>
      </c>
      <c r="AH187" s="749">
        <f t="shared" si="84"/>
        <v>0</v>
      </c>
      <c r="AI187" s="749">
        <f t="shared" si="85"/>
        <v>0</v>
      </c>
      <c r="AJ187" s="382" t="str">
        <f t="shared" si="86"/>
        <v>0</v>
      </c>
      <c r="AL187" s="288" t="s">
        <v>856</v>
      </c>
      <c r="AM187" s="87">
        <f>SUMIF($D$7:$D$84,AL187,$J$7:$J$84)</f>
        <v>0</v>
      </c>
      <c r="AN187" s="87">
        <f t="shared" si="63"/>
        <v>0</v>
      </c>
      <c r="AO187" s="87">
        <f t="shared" si="64"/>
        <v>0</v>
      </c>
      <c r="AP187" s="87">
        <f t="shared" si="65"/>
        <v>0</v>
      </c>
      <c r="AQ187" s="87">
        <f t="shared" si="66"/>
        <v>0</v>
      </c>
      <c r="AR187" s="87">
        <f t="shared" si="67"/>
        <v>0</v>
      </c>
      <c r="AS187" s="87">
        <f t="shared" si="68"/>
        <v>0</v>
      </c>
      <c r="AT187" s="87">
        <f t="shared" si="69"/>
        <v>0</v>
      </c>
      <c r="AU187" s="87">
        <f t="shared" si="70"/>
        <v>0</v>
      </c>
      <c r="AV187" s="87">
        <f t="shared" si="71"/>
        <v>0</v>
      </c>
      <c r="AW187" s="87">
        <f t="shared" si="72"/>
        <v>0</v>
      </c>
      <c r="AX187" s="87">
        <f t="shared" si="73"/>
        <v>0</v>
      </c>
      <c r="AY187" s="87">
        <f t="shared" si="74"/>
        <v>0</v>
      </c>
      <c r="AZ187" s="87">
        <f t="shared" si="75"/>
        <v>0</v>
      </c>
      <c r="BA187" s="87">
        <f t="shared" si="76"/>
        <v>0</v>
      </c>
      <c r="BB187" s="87">
        <f t="shared" si="77"/>
        <v>0</v>
      </c>
      <c r="BC187" s="87">
        <f t="shared" si="78"/>
        <v>0</v>
      </c>
      <c r="BD187" s="87">
        <f t="shared" si="79"/>
        <v>0</v>
      </c>
      <c r="BE187" s="87">
        <f t="shared" si="80"/>
        <v>0</v>
      </c>
      <c r="BF187" s="87">
        <f t="shared" si="81"/>
        <v>0</v>
      </c>
    </row>
    <row r="188" spans="1:58">
      <c r="A188" s="407" t="s">
        <v>245</v>
      </c>
      <c r="B188" s="268" t="str">
        <f t="shared" si="82"/>
        <v>0</v>
      </c>
      <c r="AG188" s="749" t="s">
        <v>197</v>
      </c>
      <c r="AH188" s="749">
        <f>SUM(AH8:AH181)</f>
        <v>430</v>
      </c>
      <c r="AI188" s="749">
        <f>SUM(AI8:AI181)</f>
        <v>5</v>
      </c>
      <c r="AJ188" s="289">
        <f t="shared" si="86"/>
        <v>1.1627906976744187</v>
      </c>
      <c r="AL188" s="288" t="s">
        <v>857</v>
      </c>
      <c r="AM188" s="87">
        <f>SUMIF($D$7:$D$84,AL188,$J$7:$J$84)</f>
        <v>0</v>
      </c>
      <c r="AN188" s="87">
        <f t="shared" si="63"/>
        <v>0</v>
      </c>
      <c r="AO188" s="87">
        <f t="shared" si="64"/>
        <v>0</v>
      </c>
      <c r="AP188" s="87">
        <f t="shared" si="65"/>
        <v>0</v>
      </c>
      <c r="AQ188" s="87">
        <f t="shared" si="66"/>
        <v>0</v>
      </c>
      <c r="AR188" s="87">
        <f t="shared" si="67"/>
        <v>0</v>
      </c>
      <c r="AS188" s="87">
        <f t="shared" si="68"/>
        <v>0</v>
      </c>
      <c r="AT188" s="87">
        <f t="shared" si="69"/>
        <v>0</v>
      </c>
      <c r="AU188" s="87">
        <f t="shared" si="70"/>
        <v>0</v>
      </c>
      <c r="AV188" s="87">
        <f t="shared" si="71"/>
        <v>0</v>
      </c>
      <c r="AW188" s="87">
        <f t="shared" si="72"/>
        <v>0</v>
      </c>
      <c r="AX188" s="87">
        <f t="shared" si="73"/>
        <v>0</v>
      </c>
      <c r="AY188" s="87">
        <f t="shared" si="74"/>
        <v>0</v>
      </c>
      <c r="AZ188" s="87">
        <f t="shared" si="75"/>
        <v>0</v>
      </c>
      <c r="BA188" s="87">
        <f t="shared" si="76"/>
        <v>0</v>
      </c>
      <c r="BB188" s="87">
        <f t="shared" si="77"/>
        <v>0</v>
      </c>
      <c r="BC188" s="87">
        <f t="shared" si="78"/>
        <v>0</v>
      </c>
      <c r="BD188" s="87">
        <f t="shared" si="79"/>
        <v>0</v>
      </c>
      <c r="BE188" s="87">
        <f t="shared" si="80"/>
        <v>0</v>
      </c>
      <c r="BF188" s="87">
        <f t="shared" si="81"/>
        <v>0</v>
      </c>
    </row>
    <row r="189" spans="1:58">
      <c r="A189" s="407" t="s">
        <v>246</v>
      </c>
      <c r="B189" s="268" t="str">
        <f t="shared" si="82"/>
        <v>0</v>
      </c>
      <c r="AG189" s="9"/>
      <c r="AL189" s="159" t="s">
        <v>197</v>
      </c>
      <c r="AM189" s="749">
        <f t="shared" ref="AM189:BF189" si="87">SUM(AM9:AM188)</f>
        <v>2</v>
      </c>
      <c r="AN189" s="749">
        <f t="shared" si="87"/>
        <v>0</v>
      </c>
      <c r="AO189" s="749">
        <f t="shared" si="87"/>
        <v>0</v>
      </c>
      <c r="AP189" s="749">
        <f t="shared" si="87"/>
        <v>0</v>
      </c>
      <c r="AQ189" s="749">
        <f t="shared" si="87"/>
        <v>0</v>
      </c>
      <c r="AR189" s="749">
        <f t="shared" si="87"/>
        <v>0</v>
      </c>
      <c r="AS189" s="749">
        <f t="shared" si="87"/>
        <v>0</v>
      </c>
      <c r="AT189" s="749">
        <f t="shared" si="87"/>
        <v>0</v>
      </c>
      <c r="AU189" s="749">
        <f t="shared" si="87"/>
        <v>0</v>
      </c>
      <c r="AV189" s="749">
        <f t="shared" si="87"/>
        <v>0</v>
      </c>
      <c r="AW189" s="749">
        <f t="shared" si="87"/>
        <v>1</v>
      </c>
      <c r="AX189" s="749">
        <f t="shared" si="87"/>
        <v>0</v>
      </c>
      <c r="AY189" s="749">
        <f t="shared" si="87"/>
        <v>1</v>
      </c>
      <c r="AZ189" s="749">
        <f t="shared" si="87"/>
        <v>1</v>
      </c>
      <c r="BA189" s="749">
        <f t="shared" si="87"/>
        <v>0</v>
      </c>
      <c r="BB189" s="749">
        <f t="shared" si="87"/>
        <v>0</v>
      </c>
      <c r="BC189" s="749">
        <f t="shared" si="87"/>
        <v>0</v>
      </c>
      <c r="BD189" s="749">
        <f t="shared" si="87"/>
        <v>0</v>
      </c>
      <c r="BE189" s="749">
        <f t="shared" si="87"/>
        <v>0</v>
      </c>
      <c r="BF189" s="749">
        <f t="shared" si="87"/>
        <v>5</v>
      </c>
    </row>
    <row r="190" spans="1:58">
      <c r="A190" s="407" t="s">
        <v>247</v>
      </c>
      <c r="B190" s="268" t="str">
        <f t="shared" si="82"/>
        <v>0</v>
      </c>
    </row>
    <row r="191" spans="1:58">
      <c r="A191" s="407" t="s">
        <v>248</v>
      </c>
      <c r="B191" s="268" t="str">
        <f t="shared" si="82"/>
        <v>0</v>
      </c>
    </row>
    <row r="192" spans="1:58">
      <c r="A192" s="407" t="s">
        <v>249</v>
      </c>
      <c r="B192" s="268" t="str">
        <f t="shared" si="82"/>
        <v>0</v>
      </c>
    </row>
    <row r="193" spans="1:2">
      <c r="A193" s="407" t="s">
        <v>250</v>
      </c>
      <c r="B193" s="268" t="str">
        <f t="shared" si="82"/>
        <v>0</v>
      </c>
    </row>
    <row r="194" spans="1:2">
      <c r="A194" s="407" t="s">
        <v>251</v>
      </c>
      <c r="B194" s="268" t="str">
        <f t="shared" si="82"/>
        <v>0</v>
      </c>
    </row>
    <row r="195" spans="1:2">
      <c r="A195" s="407" t="s">
        <v>252</v>
      </c>
      <c r="B195" s="268" t="str">
        <f t="shared" si="82"/>
        <v>0</v>
      </c>
    </row>
    <row r="196" spans="1:2">
      <c r="A196" s="407" t="s">
        <v>253</v>
      </c>
      <c r="B196" s="268" t="str">
        <f t="shared" si="82"/>
        <v>0</v>
      </c>
    </row>
    <row r="197" spans="1:2">
      <c r="A197" s="407" t="s">
        <v>254</v>
      </c>
      <c r="B197" s="268" t="str">
        <f t="shared" si="82"/>
        <v>0</v>
      </c>
    </row>
    <row r="198" spans="1:2">
      <c r="A198" s="407" t="s">
        <v>255</v>
      </c>
      <c r="B198" s="268" t="str">
        <f t="shared" si="82"/>
        <v>0</v>
      </c>
    </row>
    <row r="199" spans="1:2">
      <c r="A199" s="407" t="s">
        <v>256</v>
      </c>
      <c r="B199" s="268" t="str">
        <f t="shared" si="82"/>
        <v>0</v>
      </c>
    </row>
    <row r="200" spans="1:2">
      <c r="A200" s="407" t="s">
        <v>257</v>
      </c>
      <c r="B200" s="268" t="str">
        <f t="shared" si="82"/>
        <v>0</v>
      </c>
    </row>
    <row r="201" spans="1:2">
      <c r="A201" s="407" t="s">
        <v>258</v>
      </c>
      <c r="B201" s="268" t="str">
        <f t="shared" si="82"/>
        <v>0</v>
      </c>
    </row>
    <row r="202" spans="1:2">
      <c r="A202" s="407" t="s">
        <v>259</v>
      </c>
      <c r="B202" s="268" t="str">
        <f t="shared" si="82"/>
        <v>0</v>
      </c>
    </row>
    <row r="203" spans="1:2">
      <c r="A203" s="407" t="s">
        <v>260</v>
      </c>
      <c r="B203" s="268" t="str">
        <f t="shared" si="82"/>
        <v>0</v>
      </c>
    </row>
    <row r="204" spans="1:2">
      <c r="A204" s="407" t="s">
        <v>261</v>
      </c>
      <c r="B204" s="268" t="str">
        <f t="shared" si="82"/>
        <v>0</v>
      </c>
    </row>
    <row r="205" spans="1:2">
      <c r="A205" s="407" t="s">
        <v>262</v>
      </c>
      <c r="B205" s="268" t="str">
        <f t="shared" si="82"/>
        <v>0</v>
      </c>
    </row>
    <row r="206" spans="1:2">
      <c r="A206" s="407" t="s">
        <v>263</v>
      </c>
      <c r="B206" s="268" t="str">
        <f t="shared" si="82"/>
        <v>0</v>
      </c>
    </row>
    <row r="207" spans="1:2">
      <c r="A207" s="407" t="s">
        <v>264</v>
      </c>
      <c r="B207" s="268" t="str">
        <f t="shared" si="82"/>
        <v>0</v>
      </c>
    </row>
    <row r="208" spans="1:2">
      <c r="A208" s="407" t="s">
        <v>265</v>
      </c>
      <c r="B208" s="268" t="str">
        <f t="shared" si="82"/>
        <v>0</v>
      </c>
    </row>
    <row r="209" spans="1:2">
      <c r="A209" s="407" t="s">
        <v>266</v>
      </c>
      <c r="B209" s="268" t="str">
        <f t="shared" si="82"/>
        <v>0</v>
      </c>
    </row>
    <row r="210" spans="1:2">
      <c r="A210" s="407" t="s">
        <v>267</v>
      </c>
      <c r="B210" s="268" t="str">
        <f t="shared" si="82"/>
        <v>0</v>
      </c>
    </row>
    <row r="211" spans="1:2">
      <c r="A211" s="407" t="s">
        <v>268</v>
      </c>
      <c r="B211" s="268" t="str">
        <f t="shared" si="82"/>
        <v>0</v>
      </c>
    </row>
    <row r="212" spans="1:2">
      <c r="A212" s="407" t="s">
        <v>269</v>
      </c>
      <c r="B212" s="268" t="str">
        <f t="shared" si="82"/>
        <v>0</v>
      </c>
    </row>
    <row r="213" spans="1:2">
      <c r="A213" s="407" t="s">
        <v>270</v>
      </c>
      <c r="B213" s="268" t="str">
        <f t="shared" si="82"/>
        <v>0</v>
      </c>
    </row>
    <row r="214" spans="1:2">
      <c r="A214" s="407" t="s">
        <v>271</v>
      </c>
      <c r="B214" s="268" t="str">
        <f t="shared" si="82"/>
        <v>0</v>
      </c>
    </row>
    <row r="215" spans="1:2">
      <c r="A215" s="787" t="s">
        <v>310</v>
      </c>
      <c r="B215" s="268" t="str">
        <f t="shared" si="82"/>
        <v>0</v>
      </c>
    </row>
    <row r="216" spans="1:2">
      <c r="A216" s="787" t="s">
        <v>309</v>
      </c>
      <c r="B216" s="268" t="str">
        <f t="shared" si="82"/>
        <v>0</v>
      </c>
    </row>
    <row r="217" spans="1:2">
      <c r="A217" s="787" t="s">
        <v>288</v>
      </c>
      <c r="B217" s="268" t="str">
        <f t="shared" si="82"/>
        <v>0</v>
      </c>
    </row>
    <row r="218" spans="1:2">
      <c r="A218" s="787" t="s">
        <v>124</v>
      </c>
      <c r="B218" s="268" t="str">
        <f t="shared" si="82"/>
        <v>0</v>
      </c>
    </row>
    <row r="219" spans="1:2">
      <c r="A219" s="787" t="s">
        <v>289</v>
      </c>
      <c r="B219" s="268" t="str">
        <f t="shared" si="82"/>
        <v>0</v>
      </c>
    </row>
    <row r="220" spans="1:2">
      <c r="A220" s="787" t="s">
        <v>125</v>
      </c>
      <c r="B220" s="268" t="str">
        <f t="shared" si="82"/>
        <v>0</v>
      </c>
    </row>
    <row r="221" spans="1:2">
      <c r="A221" s="787" t="s">
        <v>126</v>
      </c>
      <c r="B221" s="268" t="str">
        <f t="shared" si="82"/>
        <v>0</v>
      </c>
    </row>
    <row r="222" spans="1:2">
      <c r="A222" s="787" t="s">
        <v>127</v>
      </c>
      <c r="B222" s="268" t="str">
        <f t="shared" si="82"/>
        <v>0</v>
      </c>
    </row>
    <row r="223" spans="1:2">
      <c r="A223" s="787" t="s">
        <v>312</v>
      </c>
      <c r="B223" s="268" t="str">
        <f t="shared" si="82"/>
        <v>0</v>
      </c>
    </row>
    <row r="224" spans="1:2">
      <c r="A224" s="787" t="s">
        <v>128</v>
      </c>
      <c r="B224" s="268" t="str">
        <f t="shared" si="82"/>
        <v>0</v>
      </c>
    </row>
    <row r="225" spans="1:2">
      <c r="A225" s="787" t="s">
        <v>290</v>
      </c>
      <c r="B225" s="268">
        <f t="shared" si="82"/>
        <v>0</v>
      </c>
    </row>
    <row r="226" spans="1:2">
      <c r="A226" s="787" t="s">
        <v>129</v>
      </c>
      <c r="B226" s="268" t="str">
        <f t="shared" si="82"/>
        <v>0</v>
      </c>
    </row>
    <row r="227" spans="1:2">
      <c r="A227" s="787" t="s">
        <v>291</v>
      </c>
      <c r="B227" s="268">
        <f t="shared" si="82"/>
        <v>0</v>
      </c>
    </row>
    <row r="228" spans="1:2">
      <c r="A228" s="787" t="s">
        <v>130</v>
      </c>
      <c r="B228" s="268" t="str">
        <f t="shared" si="82"/>
        <v>0</v>
      </c>
    </row>
    <row r="229" spans="1:2">
      <c r="A229" s="787" t="s">
        <v>131</v>
      </c>
      <c r="B229" s="268" t="str">
        <f t="shared" si="82"/>
        <v>0</v>
      </c>
    </row>
    <row r="230" spans="1:2">
      <c r="A230" s="787" t="s">
        <v>132</v>
      </c>
      <c r="B230" s="268" t="str">
        <f t="shared" si="82"/>
        <v>0</v>
      </c>
    </row>
    <row r="231" spans="1:2">
      <c r="A231" s="787" t="s">
        <v>313</v>
      </c>
      <c r="B231" s="268" t="str">
        <f t="shared" ref="B231:B279" si="88">IFERROR(VLOOKUP(A231,$AG$8:$AJ$182,4,0),"")</f>
        <v>0</v>
      </c>
    </row>
    <row r="232" spans="1:2">
      <c r="A232" s="787" t="s">
        <v>133</v>
      </c>
      <c r="B232" s="268" t="str">
        <f t="shared" si="88"/>
        <v>0</v>
      </c>
    </row>
    <row r="233" spans="1:2">
      <c r="A233" s="787" t="s">
        <v>292</v>
      </c>
      <c r="B233" s="268" t="str">
        <f t="shared" si="88"/>
        <v>0</v>
      </c>
    </row>
    <row r="234" spans="1:2">
      <c r="A234" s="787" t="s">
        <v>134</v>
      </c>
      <c r="B234" s="268" t="str">
        <f t="shared" si="88"/>
        <v>0</v>
      </c>
    </row>
    <row r="235" spans="1:2">
      <c r="A235" s="787" t="s">
        <v>135</v>
      </c>
      <c r="B235" s="268" t="str">
        <f t="shared" si="88"/>
        <v>0</v>
      </c>
    </row>
    <row r="236" spans="1:2">
      <c r="A236" s="787" t="s">
        <v>136</v>
      </c>
      <c r="B236" s="268" t="str">
        <f t="shared" si="88"/>
        <v>0</v>
      </c>
    </row>
    <row r="237" spans="1:2">
      <c r="A237" s="787" t="s">
        <v>146</v>
      </c>
      <c r="B237" s="268" t="str">
        <f t="shared" si="88"/>
        <v>0</v>
      </c>
    </row>
    <row r="238" spans="1:2">
      <c r="A238" s="787" t="s">
        <v>137</v>
      </c>
      <c r="B238" s="268" t="str">
        <f t="shared" si="88"/>
        <v>0</v>
      </c>
    </row>
    <row r="239" spans="1:2">
      <c r="A239" s="787" t="s">
        <v>1263</v>
      </c>
      <c r="B239" s="268" t="str">
        <f t="shared" si="88"/>
        <v>0</v>
      </c>
    </row>
    <row r="240" spans="1:2">
      <c r="A240" s="787" t="s">
        <v>314</v>
      </c>
      <c r="B240" s="268" t="str">
        <f t="shared" si="88"/>
        <v>0</v>
      </c>
    </row>
    <row r="241" spans="1:2">
      <c r="A241" s="787" t="s">
        <v>138</v>
      </c>
      <c r="B241" s="268" t="str">
        <f t="shared" si="88"/>
        <v>0</v>
      </c>
    </row>
    <row r="242" spans="1:2">
      <c r="A242" s="787" t="s">
        <v>293</v>
      </c>
      <c r="B242" s="268" t="str">
        <f t="shared" si="88"/>
        <v>0</v>
      </c>
    </row>
    <row r="243" spans="1:2">
      <c r="A243" s="787" t="s">
        <v>139</v>
      </c>
      <c r="B243" s="268" t="str">
        <f t="shared" si="88"/>
        <v>0</v>
      </c>
    </row>
    <row r="244" spans="1:2">
      <c r="A244" s="787" t="s">
        <v>140</v>
      </c>
      <c r="B244" s="268" t="str">
        <f t="shared" si="88"/>
        <v>0</v>
      </c>
    </row>
    <row r="245" spans="1:2">
      <c r="A245" s="787" t="s">
        <v>141</v>
      </c>
      <c r="B245" s="268" t="str">
        <f t="shared" si="88"/>
        <v>0</v>
      </c>
    </row>
    <row r="246" spans="1:2">
      <c r="A246" s="787" t="s">
        <v>142</v>
      </c>
      <c r="B246" s="268" t="str">
        <f t="shared" si="88"/>
        <v>0</v>
      </c>
    </row>
    <row r="247" spans="1:2">
      <c r="A247" s="787" t="s">
        <v>143</v>
      </c>
      <c r="B247" s="268">
        <f t="shared" si="88"/>
        <v>0</v>
      </c>
    </row>
    <row r="248" spans="1:2">
      <c r="A248" s="787" t="s">
        <v>315</v>
      </c>
      <c r="B248" s="268" t="str">
        <f t="shared" si="88"/>
        <v>0</v>
      </c>
    </row>
    <row r="249" spans="1:2">
      <c r="A249" s="787" t="s">
        <v>147</v>
      </c>
      <c r="B249" s="268" t="str">
        <f t="shared" si="88"/>
        <v>0</v>
      </c>
    </row>
    <row r="250" spans="1:2">
      <c r="A250" s="787" t="s">
        <v>144</v>
      </c>
      <c r="B250" s="268" t="str">
        <f t="shared" si="88"/>
        <v>0</v>
      </c>
    </row>
    <row r="251" spans="1:2">
      <c r="A251" s="787" t="s">
        <v>316</v>
      </c>
      <c r="B251" s="268" t="str">
        <f t="shared" si="88"/>
        <v>0</v>
      </c>
    </row>
    <row r="252" spans="1:2">
      <c r="A252" s="787" t="s">
        <v>148</v>
      </c>
      <c r="B252" s="268" t="str">
        <f t="shared" si="88"/>
        <v>0</v>
      </c>
    </row>
    <row r="253" spans="1:2">
      <c r="A253" s="787" t="s">
        <v>145</v>
      </c>
      <c r="B253" s="268">
        <f t="shared" si="88"/>
        <v>0</v>
      </c>
    </row>
    <row r="254" spans="1:2">
      <c r="A254" s="407" t="s">
        <v>1371</v>
      </c>
      <c r="B254" s="268" t="str">
        <f>IFERROR(VLOOKUP(A254,$AG$8:$AJ$187,4,0),"")</f>
        <v>0</v>
      </c>
    </row>
    <row r="255" spans="1:2">
      <c r="A255" s="407" t="s">
        <v>1369</v>
      </c>
      <c r="B255" s="268" t="str">
        <f>IFERROR(VLOOKUP(A255,$AG$8:$AJ$187,4,0),"")</f>
        <v>0</v>
      </c>
    </row>
    <row r="256" spans="1:2">
      <c r="A256" s="407" t="s">
        <v>1372</v>
      </c>
      <c r="B256" s="268" t="str">
        <f>IFERROR(VLOOKUP(A256,$AG$8:$AJ$187,4,0),"")</f>
        <v>0</v>
      </c>
    </row>
    <row r="257" spans="1:2">
      <c r="A257" s="407" t="s">
        <v>1373</v>
      </c>
      <c r="B257" s="268">
        <f>IFERROR(VLOOKUP(A257,$AG$8:$AJ$187,4,0),"")</f>
        <v>0</v>
      </c>
    </row>
    <row r="258" spans="1:2">
      <c r="A258" s="407" t="s">
        <v>295</v>
      </c>
      <c r="B258" s="268" t="str">
        <f t="shared" si="88"/>
        <v>0</v>
      </c>
    </row>
    <row r="259" spans="1:2">
      <c r="A259" s="407" t="s">
        <v>296</v>
      </c>
      <c r="B259" s="268" t="str">
        <f t="shared" si="88"/>
        <v>0</v>
      </c>
    </row>
    <row r="260" spans="1:2">
      <c r="A260" s="407" t="s">
        <v>298</v>
      </c>
      <c r="B260" s="268" t="str">
        <f t="shared" si="88"/>
        <v>0</v>
      </c>
    </row>
    <row r="261" spans="1:2">
      <c r="A261" s="407" t="s">
        <v>1348</v>
      </c>
      <c r="B261" s="268">
        <f t="shared" si="88"/>
        <v>0</v>
      </c>
    </row>
    <row r="262" spans="1:2">
      <c r="A262" s="407" t="s">
        <v>587</v>
      </c>
      <c r="B262" s="268" t="str">
        <f t="shared" si="88"/>
        <v>0</v>
      </c>
    </row>
    <row r="263" spans="1:2">
      <c r="A263" s="407" t="s">
        <v>588</v>
      </c>
      <c r="B263" s="268" t="str">
        <f t="shared" si="88"/>
        <v>0</v>
      </c>
    </row>
    <row r="264" spans="1:2">
      <c r="A264" s="407" t="s">
        <v>589</v>
      </c>
      <c r="B264" s="268" t="str">
        <f t="shared" si="88"/>
        <v>0</v>
      </c>
    </row>
    <row r="265" spans="1:2">
      <c r="A265" s="407" t="s">
        <v>590</v>
      </c>
      <c r="B265" s="268" t="str">
        <f t="shared" si="88"/>
        <v>0</v>
      </c>
    </row>
    <row r="266" spans="1:2">
      <c r="A266" s="407" t="s">
        <v>591</v>
      </c>
      <c r="B266" s="268" t="str">
        <f t="shared" si="88"/>
        <v>0</v>
      </c>
    </row>
    <row r="267" spans="1:2">
      <c r="A267" s="407" t="s">
        <v>592</v>
      </c>
      <c r="B267" s="268">
        <f t="shared" si="88"/>
        <v>0</v>
      </c>
    </row>
    <row r="268" spans="1:2">
      <c r="A268" s="407" t="s">
        <v>593</v>
      </c>
      <c r="B268" s="268" t="str">
        <f t="shared" si="88"/>
        <v>0</v>
      </c>
    </row>
    <row r="269" spans="1:2">
      <c r="A269" s="407" t="s">
        <v>594</v>
      </c>
      <c r="B269" s="268" t="str">
        <f t="shared" si="88"/>
        <v>0</v>
      </c>
    </row>
    <row r="270" spans="1:2">
      <c r="A270" s="407" t="s">
        <v>304</v>
      </c>
      <c r="B270" s="268" t="str">
        <f t="shared" si="88"/>
        <v>0</v>
      </c>
    </row>
    <row r="271" spans="1:2">
      <c r="A271" s="407" t="s">
        <v>305</v>
      </c>
      <c r="B271" s="268" t="str">
        <f t="shared" si="88"/>
        <v>0</v>
      </c>
    </row>
    <row r="272" spans="1:2">
      <c r="A272" s="407" t="s">
        <v>574</v>
      </c>
      <c r="B272" s="268" t="str">
        <f t="shared" si="88"/>
        <v>0</v>
      </c>
    </row>
    <row r="273" spans="1:2">
      <c r="A273" s="407" t="s">
        <v>856</v>
      </c>
      <c r="B273" s="268" t="str">
        <f t="shared" si="88"/>
        <v>0</v>
      </c>
    </row>
    <row r="274" spans="1:2">
      <c r="A274" s="407" t="s">
        <v>857</v>
      </c>
      <c r="B274" s="268" t="str">
        <f t="shared" si="88"/>
        <v>0</v>
      </c>
    </row>
    <row r="275" spans="1:2">
      <c r="A275" s="407" t="s">
        <v>273</v>
      </c>
      <c r="B275" s="268" t="str">
        <f>IFERROR(VLOOKUP(A275,$AG$8:$AJ$182,4,0),"")</f>
        <v>0</v>
      </c>
    </row>
    <row r="276" spans="1:2">
      <c r="A276" s="407" t="s">
        <v>274</v>
      </c>
      <c r="B276" s="982" t="str">
        <f>IFERROR(VLOOKUP(A276,$AG$8:$AJ$182,4,0),"")</f>
        <v/>
      </c>
    </row>
    <row r="277" spans="1:2">
      <c r="A277" s="407" t="s">
        <v>275</v>
      </c>
      <c r="B277" s="982" t="str">
        <f t="shared" si="88"/>
        <v/>
      </c>
    </row>
    <row r="278" spans="1:2">
      <c r="A278" s="407" t="s">
        <v>276</v>
      </c>
      <c r="B278" s="982" t="str">
        <f t="shared" si="88"/>
        <v/>
      </c>
    </row>
    <row r="279" spans="1:2">
      <c r="A279" s="407" t="s">
        <v>277</v>
      </c>
      <c r="B279" s="982" t="str">
        <f t="shared" si="88"/>
        <v/>
      </c>
    </row>
    <row r="280" spans="1:2">
      <c r="A280" s="407" t="s">
        <v>297</v>
      </c>
      <c r="B280" s="982" t="str">
        <f>IFERROR(VLOOKUP(A280,$AG$8:$AJ$182,4,0),"")</f>
        <v/>
      </c>
    </row>
  </sheetData>
  <autoFilter ref="A4:I6"/>
  <mergeCells count="47">
    <mergeCell ref="A31:A32"/>
    <mergeCell ref="S105:S106"/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A3:B3"/>
    <mergeCell ref="D3:E3"/>
    <mergeCell ref="J4:AB5"/>
    <mergeCell ref="L3:M3"/>
    <mergeCell ref="AE4:AE6"/>
    <mergeCell ref="BF7:BF8"/>
    <mergeCell ref="AD4:AD6"/>
    <mergeCell ref="AC4:AC6"/>
    <mergeCell ref="AW7:AW8"/>
    <mergeCell ref="AX7:AX8"/>
    <mergeCell ref="AY7:AY8"/>
    <mergeCell ref="AZ7:AZ8"/>
    <mergeCell ref="BD7:BD8"/>
    <mergeCell ref="BE7:BE8"/>
    <mergeCell ref="AL7:AL8"/>
    <mergeCell ref="AM7:AM8"/>
    <mergeCell ref="BA7:BA8"/>
    <mergeCell ref="AR7:AR8"/>
    <mergeCell ref="BC7:BC8"/>
    <mergeCell ref="BB7:BB8"/>
    <mergeCell ref="AU7:AU8"/>
    <mergeCell ref="AV7:AV8"/>
    <mergeCell ref="AT7:AT8"/>
    <mergeCell ref="A29:A30"/>
    <mergeCell ref="A21:A22"/>
    <mergeCell ref="A15:A16"/>
    <mergeCell ref="AS7:AS8"/>
    <mergeCell ref="AN7:AN8"/>
    <mergeCell ref="AO7:AO8"/>
    <mergeCell ref="AP7:AP8"/>
    <mergeCell ref="A10:A13"/>
    <mergeCell ref="AQ7:AQ8"/>
    <mergeCell ref="A17:A20"/>
    <mergeCell ref="A25:A28"/>
  </mergeCells>
  <phoneticPr fontId="23" type="noConversion"/>
  <conditionalFormatting sqref="I87:Y90 I86:AD86 BG7:JA36 I92:I99 AF7:AF85 A86:G95 A99:G99 I91:AD91 AC87:AD90 I100:AD100 AD92:AD99 AI190:AI65536 C96:G98 AD1:IX2 AF4:IZ6 BG37:IZ85 AG190:AH65537 AJ190:AJ65537 AK190:AK65538 AL190:BA65537 BB190:BE65536 C100:G65536 A281:B65285 BG86:IX65536 BF190:BF65537 AF3:IX3 AE136:AF65537 E7:E11 A37:B37 E32:E36 B32:B36 A40:B41 B38:B39 E38:E44 A43:B43 B42 B44 A45 B47:B48 AE7:AE84 A49:B84 E46:E84 I107:AD65536 I101:R106 Y101:AD106 B8:B13 J7:AC84">
    <cfRule type="containsText" priority="1321" operator="containsText" text="X">
      <formula>NOT(ISERROR(SEARCH("X",A1)))</formula>
    </cfRule>
  </conditionalFormatting>
  <conditionalFormatting sqref="I4:I6 A7:B7 A4:D6 AB1:AC2 B14 A23:B23 A29:B29 A31 B30 E13:E22 E24:E30 B21:B28">
    <cfRule type="containsText" priority="1312" operator="containsText" text="X">
      <formula>NOT(ISERROR(SEARCH("X",A1)))</formula>
    </cfRule>
  </conditionalFormatting>
  <conditionalFormatting sqref="F4:G4">
    <cfRule type="containsText" priority="1311" operator="containsText" text="X">
      <formula>NOT(ISERROR(SEARCH("X",F4)))</formula>
    </cfRule>
  </conditionalFormatting>
  <conditionalFormatting sqref="H86:H65536">
    <cfRule type="containsText" priority="1317" operator="containsText" text="X">
      <formula>NOT(ISERROR(SEARCH("X",H86)))</formula>
    </cfRule>
  </conditionalFormatting>
  <conditionalFormatting sqref="H4">
    <cfRule type="containsText" priority="1309" operator="containsText" text="X">
      <formula>NOT(ISERROR(SEARCH("X",H4)))</formula>
    </cfRule>
  </conditionalFormatting>
  <conditionalFormatting sqref="P3">
    <cfRule type="cellIs" dxfId="33" priority="19" stopIfTrue="1" operator="lessThan">
      <formula>$N$3</formula>
    </cfRule>
  </conditionalFormatting>
  <conditionalFormatting sqref="AK184:AK189">
    <cfRule type="containsText" priority="13" operator="containsText" text="X">
      <formula>NOT(ISERROR(SEARCH("X",AK184)))</formula>
    </cfRule>
  </conditionalFormatting>
  <conditionalFormatting sqref="G7:G84">
    <cfRule type="cellIs" dxfId="32" priority="10" operator="greaterThan">
      <formula>0</formula>
    </cfRule>
    <cfRule type="cellIs" dxfId="31" priority="11" operator="equal">
      <formula>0</formula>
    </cfRule>
  </conditionalFormatting>
  <conditionalFormatting sqref="I7:I32">
    <cfRule type="containsText" priority="9" operator="containsText" text="X">
      <formula>NOT(ISERROR(SEARCH("X",I7)))</formula>
    </cfRule>
  </conditionalFormatting>
  <conditionalFormatting sqref="I7:I84">
    <cfRule type="cellIs" dxfId="30" priority="6" operator="equal">
      <formula>0</formula>
    </cfRule>
    <cfRule type="cellIs" dxfId="29" priority="7" operator="greaterThan">
      <formula>0</formula>
    </cfRule>
    <cfRule type="cellIs" dxfId="28" priority="8" operator="greaterThan">
      <formula>0</formula>
    </cfRule>
  </conditionalFormatting>
  <conditionalFormatting sqref="I3">
    <cfRule type="cellIs" dxfId="27" priority="5" operator="greaterThan">
      <formula>3</formula>
    </cfRule>
  </conditionalFormatting>
  <conditionalFormatting sqref="E23">
    <cfRule type="containsText" priority="3" operator="containsText" text="X">
      <formula>NOT(ISERROR(SEARCH("X",E23)))</formula>
    </cfRule>
  </conditionalFormatting>
  <conditionalFormatting sqref="E31 B31">
    <cfRule type="containsText" priority="2" operator="containsText" text="X">
      <formula>NOT(ISERROR(SEARCH("X",B31)))</formula>
    </cfRule>
  </conditionalFormatting>
  <conditionalFormatting sqref="AD7:AD84">
    <cfRule type="notContainsBlanks" dxfId="26" priority="1">
      <formula>LEN(TRIM(AD7))&gt;0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280"/>
  <sheetViews>
    <sheetView showGridLines="0" zoomScale="120" zoomScaleNormal="120" zoomScaleSheetLayoutView="100" workbookViewId="0">
      <pane xSplit="9" ySplit="6" topLeftCell="T28" activePane="bottomRight" state="frozen"/>
      <selection pane="topRight" activeCell="J1" sqref="J1"/>
      <selection pane="bottomLeft" activeCell="A7" sqref="A7"/>
      <selection pane="bottomRight" activeCell="Y38" sqref="Y38"/>
    </sheetView>
  </sheetViews>
  <sheetFormatPr defaultColWidth="9" defaultRowHeight="12"/>
  <cols>
    <col min="1" max="1" width="14" style="997" bestFit="1" customWidth="1"/>
    <col min="2" max="2" width="11.125" style="127" bestFit="1" customWidth="1"/>
    <col min="3" max="3" width="13" style="150" bestFit="1" customWidth="1"/>
    <col min="4" max="4" width="12.25" style="18" bestFit="1" customWidth="1"/>
    <col min="5" max="5" width="10.875" style="18" customWidth="1"/>
    <col min="6" max="6" width="11.5" style="19" bestFit="1" customWidth="1"/>
    <col min="7" max="7" width="9.75" style="16" customWidth="1"/>
    <col min="8" max="8" width="7.625" style="19" customWidth="1"/>
    <col min="9" max="9" width="8" style="19" customWidth="1"/>
    <col min="10" max="14" width="8.625" style="19" customWidth="1"/>
    <col min="15" max="15" width="10.625" style="19" customWidth="1"/>
    <col min="16" max="18" width="8.625" style="19" customWidth="1"/>
    <col min="19" max="19" width="10.625" style="19" bestFit="1" customWidth="1"/>
    <col min="20" max="28" width="8.625" style="19" customWidth="1"/>
    <col min="29" max="29" width="8.625" style="20" customWidth="1"/>
    <col min="30" max="30" width="37.5" style="20" bestFit="1" customWidth="1"/>
    <col min="31" max="31" width="12.5" style="20" customWidth="1"/>
    <col min="32" max="32" width="11.375" style="20" customWidth="1"/>
    <col min="33" max="33" width="12.5" style="20" hidden="1" customWidth="1"/>
    <col min="34" max="35" width="11.375" style="20" hidden="1" customWidth="1"/>
    <col min="36" max="36" width="8.125" style="20" hidden="1" customWidth="1"/>
    <col min="37" max="37" width="9" style="20" hidden="1" customWidth="1"/>
    <col min="38" max="38" width="12.5" style="20" hidden="1" customWidth="1"/>
    <col min="39" max="58" width="9" style="20" hidden="1" customWidth="1"/>
    <col min="59" max="59" width="9" style="20" customWidth="1"/>
    <col min="60" max="16384" width="9" style="20"/>
  </cols>
  <sheetData>
    <row r="1" spans="1:58" s="4" customFormat="1" ht="24" customHeight="1">
      <c r="A1" s="1208" t="s">
        <v>35</v>
      </c>
      <c r="B1" s="1208"/>
      <c r="C1" s="1208"/>
      <c r="D1" s="1208"/>
      <c r="E1" s="1208"/>
      <c r="F1" s="1208"/>
      <c r="G1" s="1208"/>
      <c r="H1" s="1208"/>
      <c r="I1" s="1208"/>
      <c r="J1" s="1208"/>
      <c r="K1" s="1208"/>
      <c r="L1" s="1208"/>
      <c r="M1" s="1208"/>
      <c r="N1" s="1208"/>
      <c r="O1" s="1208"/>
      <c r="P1" s="1208"/>
      <c r="Q1" s="1208"/>
      <c r="R1" s="1208"/>
      <c r="S1" s="1208"/>
      <c r="T1" s="1208"/>
      <c r="U1" s="1208"/>
      <c r="V1" s="1208"/>
      <c r="W1" s="1208"/>
      <c r="X1" s="1208"/>
      <c r="Y1" s="1208"/>
      <c r="Z1" s="1208"/>
      <c r="AA1" s="1208"/>
      <c r="AB1" s="3"/>
      <c r="AC1" s="3"/>
    </row>
    <row r="2" spans="1:58" s="3" customFormat="1" ht="24" customHeight="1">
      <c r="A2" s="1208"/>
      <c r="B2" s="1208"/>
      <c r="C2" s="1208"/>
      <c r="D2" s="1208"/>
      <c r="E2" s="1208"/>
      <c r="F2" s="1208"/>
      <c r="G2" s="1208"/>
      <c r="H2" s="1208"/>
      <c r="I2" s="1208"/>
      <c r="J2" s="1208"/>
      <c r="K2" s="1208"/>
      <c r="L2" s="1208"/>
      <c r="M2" s="1208"/>
      <c r="N2" s="1208"/>
      <c r="O2" s="1208"/>
      <c r="P2" s="1208"/>
      <c r="Q2" s="1208"/>
      <c r="R2" s="1208"/>
      <c r="S2" s="1208"/>
      <c r="T2" s="1208"/>
      <c r="U2" s="1208"/>
      <c r="V2" s="1208"/>
      <c r="W2" s="1208"/>
      <c r="X2" s="1208"/>
      <c r="Y2" s="1208"/>
      <c r="Z2" s="1208"/>
      <c r="AA2" s="1208"/>
      <c r="AB2" s="5"/>
      <c r="AC2" s="5"/>
    </row>
    <row r="3" spans="1:58" s="4" customFormat="1" ht="24" customHeight="1" thickBot="1">
      <c r="A3" s="1209" t="s">
        <v>107</v>
      </c>
      <c r="B3" s="1209"/>
      <c r="C3" s="404">
        <f>H85</f>
        <v>413</v>
      </c>
      <c r="D3" s="1209" t="s">
        <v>43</v>
      </c>
      <c r="E3" s="1209"/>
      <c r="F3" s="55">
        <f>G85</f>
        <v>2</v>
      </c>
      <c r="G3" s="55"/>
      <c r="H3" s="49" t="s">
        <v>42</v>
      </c>
      <c r="I3" s="50">
        <f>IFERROR(F3*100/C3,"0")</f>
        <v>0.48426150121065376</v>
      </c>
      <c r="J3" s="465" t="s">
        <v>664</v>
      </c>
      <c r="K3" s="466">
        <f>가동율!AM16</f>
        <v>21</v>
      </c>
      <c r="L3" s="1213" t="s">
        <v>665</v>
      </c>
      <c r="M3" s="1213"/>
      <c r="N3" s="467">
        <f>('Model별 생산현황'!$Q$45*8)*2</f>
        <v>38.5633234421365</v>
      </c>
      <c r="O3" s="898" t="s">
        <v>1327</v>
      </c>
      <c r="P3" s="467">
        <f>IFERROR((C3-F3)/K3,"0")</f>
        <v>19.571428571428573</v>
      </c>
      <c r="Q3" s="623" t="s">
        <v>872</v>
      </c>
      <c r="R3" s="467">
        <f>P3/8</f>
        <v>2.4464285714285716</v>
      </c>
      <c r="S3" s="779" t="s">
        <v>1102</v>
      </c>
      <c r="T3" s="624">
        <f>가동율!AN16</f>
        <v>92.261904761904759</v>
      </c>
      <c r="U3" s="1209"/>
      <c r="V3" s="1209"/>
      <c r="W3" s="55"/>
      <c r="X3" s="55"/>
      <c r="Y3" s="54"/>
      <c r="Z3" s="49"/>
      <c r="AA3" s="50"/>
      <c r="AB3" s="3"/>
      <c r="AC3" s="3"/>
      <c r="AD3" s="264"/>
    </row>
    <row r="4" spans="1:58" s="6" customFormat="1" ht="16.149999999999999" customHeight="1">
      <c r="A4" s="1239" t="s">
        <v>0</v>
      </c>
      <c r="B4" s="1186" t="s">
        <v>17</v>
      </c>
      <c r="C4" s="1192" t="s">
        <v>18</v>
      </c>
      <c r="D4" s="1179" t="s">
        <v>16</v>
      </c>
      <c r="E4" s="1176" t="s">
        <v>1214</v>
      </c>
      <c r="F4" s="1179" t="s">
        <v>1</v>
      </c>
      <c r="G4" s="1195" t="s">
        <v>4</v>
      </c>
      <c r="H4" s="1176" t="s">
        <v>3</v>
      </c>
      <c r="I4" s="1199" t="s">
        <v>2</v>
      </c>
      <c r="J4" s="1202" t="str">
        <f>'1월'!J4:AB5</f>
        <v>Defect</v>
      </c>
      <c r="K4" s="1203"/>
      <c r="L4" s="1203"/>
      <c r="M4" s="1203"/>
      <c r="N4" s="1203"/>
      <c r="O4" s="1203"/>
      <c r="P4" s="1203"/>
      <c r="Q4" s="1203"/>
      <c r="R4" s="1203"/>
      <c r="S4" s="1203"/>
      <c r="T4" s="1203"/>
      <c r="U4" s="1203"/>
      <c r="V4" s="1203"/>
      <c r="W4" s="1203"/>
      <c r="X4" s="1203"/>
      <c r="Y4" s="1203"/>
      <c r="Z4" s="1203"/>
      <c r="AA4" s="1203"/>
      <c r="AB4" s="1204"/>
      <c r="AC4" s="1189" t="s">
        <v>46</v>
      </c>
      <c r="AD4" s="1176" t="s">
        <v>60</v>
      </c>
      <c r="AE4" s="1173" t="s">
        <v>14</v>
      </c>
    </row>
    <row r="5" spans="1:58" s="6" customFormat="1" ht="16.149999999999999" customHeight="1">
      <c r="A5" s="1240"/>
      <c r="B5" s="1187"/>
      <c r="C5" s="1193"/>
      <c r="D5" s="1180"/>
      <c r="E5" s="1180"/>
      <c r="F5" s="1180"/>
      <c r="G5" s="1196"/>
      <c r="H5" s="1177"/>
      <c r="I5" s="1200"/>
      <c r="J5" s="1205"/>
      <c r="K5" s="1206"/>
      <c r="L5" s="1206"/>
      <c r="M5" s="1206"/>
      <c r="N5" s="1206"/>
      <c r="O5" s="1206"/>
      <c r="P5" s="1206"/>
      <c r="Q5" s="1206"/>
      <c r="R5" s="1206"/>
      <c r="S5" s="1206"/>
      <c r="T5" s="1206"/>
      <c r="U5" s="1206"/>
      <c r="V5" s="1206"/>
      <c r="W5" s="1206"/>
      <c r="X5" s="1206"/>
      <c r="Y5" s="1206"/>
      <c r="Z5" s="1206"/>
      <c r="AA5" s="1206"/>
      <c r="AB5" s="1207"/>
      <c r="AC5" s="1190"/>
      <c r="AD5" s="1177"/>
      <c r="AE5" s="1174"/>
    </row>
    <row r="6" spans="1:58" s="6" customFormat="1" ht="37.5" customHeight="1" thickBot="1">
      <c r="A6" s="1241"/>
      <c r="B6" s="1242"/>
      <c r="C6" s="1243"/>
      <c r="D6" s="1182"/>
      <c r="E6" s="1182"/>
      <c r="F6" s="1182"/>
      <c r="G6" s="1197"/>
      <c r="H6" s="1198"/>
      <c r="I6" s="1201"/>
      <c r="J6" s="247" t="str">
        <f>불량유형!B2</f>
        <v>Dead</v>
      </c>
      <c r="K6" s="813" t="str">
        <f>불량유형!C2</f>
        <v>GC 200</v>
      </c>
      <c r="L6" s="813" t="str">
        <f>불량유형!D2</f>
        <v>LED</v>
      </c>
      <c r="M6" s="813" t="str">
        <f>불량유형!E2</f>
        <v>Noise</v>
      </c>
      <c r="N6" s="813" t="str">
        <f>불량유형!F2</f>
        <v>Straightness</v>
      </c>
      <c r="O6" s="813" t="str">
        <f>불량유형!G2</f>
        <v>Speed</v>
      </c>
      <c r="P6" s="813" t="str">
        <f>불량유형!H2</f>
        <v>Chattering</v>
      </c>
      <c r="Q6" s="813" t="str">
        <f>불량유형!I2</f>
        <v>Bounding</v>
      </c>
      <c r="R6" s="813" t="str">
        <f>불량유형!J2</f>
        <v>Over 
Current</v>
      </c>
      <c r="S6" s="813" t="str">
        <f>불량유형!K2</f>
        <v>IO Dead</v>
      </c>
      <c r="T6" s="813" t="str">
        <f>불량유형!L2</f>
        <v>Stroke</v>
      </c>
      <c r="U6" s="813" t="str">
        <f>불량유형!M2</f>
        <v>Slip</v>
      </c>
      <c r="V6" s="813" t="str">
        <f>불량유형!N2</f>
        <v>Jitter</v>
      </c>
      <c r="W6" s="254" t="str">
        <f>불량유형!O2</f>
        <v>CH Dead</v>
      </c>
      <c r="X6" s="813" t="str">
        <f>불량유형!P2</f>
        <v>Screw missing</v>
      </c>
      <c r="Y6" s="813" t="str">
        <f>불량유형!Q2</f>
        <v>MP</v>
      </c>
      <c r="Z6" s="813" t="str">
        <f>불량유형!R2</f>
        <v>S/C</v>
      </c>
      <c r="AA6" s="813" t="str">
        <f>불량유형!S2</f>
        <v>Gap</v>
      </c>
      <c r="AB6" s="249" t="str">
        <f>불량유형!T2</f>
        <v>ETC</v>
      </c>
      <c r="AC6" s="1244"/>
      <c r="AD6" s="1198"/>
      <c r="AE6" s="1245"/>
    </row>
    <row r="7" spans="1:58" s="9" customFormat="1" ht="15.95" customHeight="1">
      <c r="A7" s="1253">
        <v>45992</v>
      </c>
      <c r="B7" s="418" t="s">
        <v>1522</v>
      </c>
      <c r="C7" s="627" t="s">
        <v>1151</v>
      </c>
      <c r="D7" s="628" t="s">
        <v>369</v>
      </c>
      <c r="E7" s="400" t="s">
        <v>1523</v>
      </c>
      <c r="F7" s="193" t="s">
        <v>608</v>
      </c>
      <c r="G7" s="920">
        <f t="shared" ref="G7:G32" si="0">SUM(J7:AB7)</f>
        <v>0</v>
      </c>
      <c r="H7" s="243">
        <f t="shared" ref="H7:H70" si="1">AC7+G7</f>
        <v>50</v>
      </c>
      <c r="I7" s="922">
        <f t="shared" ref="I7:I70" si="2">IFERROR(G7/H7,"0")</f>
        <v>0</v>
      </c>
      <c r="J7" s="33"/>
      <c r="K7" s="222"/>
      <c r="L7" s="222"/>
      <c r="M7" s="21"/>
      <c r="N7" s="21"/>
      <c r="O7" s="21"/>
      <c r="P7" s="21"/>
      <c r="Q7" s="21"/>
      <c r="R7" s="21"/>
      <c r="S7" s="21"/>
      <c r="T7" s="21"/>
      <c r="U7" s="215"/>
      <c r="V7" s="215"/>
      <c r="W7" s="112"/>
      <c r="X7" s="21"/>
      <c r="Y7" s="215"/>
      <c r="Z7" s="21"/>
      <c r="AA7" s="21"/>
      <c r="AB7" s="22"/>
      <c r="AC7" s="25">
        <v>50</v>
      </c>
      <c r="AD7" s="23"/>
      <c r="AE7" s="83"/>
      <c r="AG7" s="44" t="s">
        <v>108</v>
      </c>
      <c r="AH7" s="908" t="s">
        <v>194</v>
      </c>
      <c r="AI7" s="908" t="s">
        <v>195</v>
      </c>
      <c r="AJ7" s="908" t="s">
        <v>196</v>
      </c>
      <c r="AL7" s="1170" t="s">
        <v>108</v>
      </c>
      <c r="AM7" s="1168" t="str">
        <f>불량유형!B2</f>
        <v>Dead</v>
      </c>
      <c r="AN7" s="1168" t="str">
        <f>불량유형!C2</f>
        <v>GC 200</v>
      </c>
      <c r="AO7" s="1168" t="str">
        <f>불량유형!D2</f>
        <v>LED</v>
      </c>
      <c r="AP7" s="1168" t="str">
        <f>불량유형!E2</f>
        <v>Noise</v>
      </c>
      <c r="AQ7" s="1168" t="str">
        <f>불량유형!F2</f>
        <v>Straightness</v>
      </c>
      <c r="AR7" s="1168" t="str">
        <f>불량유형!G2</f>
        <v>Speed</v>
      </c>
      <c r="AS7" s="1168" t="str">
        <f>불량유형!H2</f>
        <v>Chattering</v>
      </c>
      <c r="AT7" s="1168" t="str">
        <f>불량유형!I2</f>
        <v>Bounding</v>
      </c>
      <c r="AU7" s="1168" t="str">
        <f>불량유형!J2</f>
        <v>Over 
Current</v>
      </c>
      <c r="AV7" s="1168" t="str">
        <f>불량유형!K2</f>
        <v>IO Dead</v>
      </c>
      <c r="AW7" s="1168" t="str">
        <f>불량유형!L2</f>
        <v>Stroke</v>
      </c>
      <c r="AX7" s="1168" t="str">
        <f>불량유형!M2</f>
        <v>Slip</v>
      </c>
      <c r="AY7" s="1168" t="str">
        <f>불량유형!N2</f>
        <v>Jitter</v>
      </c>
      <c r="AZ7" s="1168" t="str">
        <f>불량유형!O2</f>
        <v>CH Dead</v>
      </c>
      <c r="BA7" s="1168" t="str">
        <f>불량유형!P2</f>
        <v>Screw missing</v>
      </c>
      <c r="BB7" s="1168" t="str">
        <f>불량유형!Q2</f>
        <v>MP</v>
      </c>
      <c r="BC7" s="1168" t="str">
        <f>불량유형!R2</f>
        <v>S/C</v>
      </c>
      <c r="BD7" s="1168" t="str">
        <f>불량유형!S2</f>
        <v>Gap</v>
      </c>
      <c r="BE7" s="1168" t="str">
        <f>불량유형!T2</f>
        <v>ETC</v>
      </c>
      <c r="BF7" s="1170" t="s">
        <v>197</v>
      </c>
    </row>
    <row r="8" spans="1:58" s="9" customFormat="1" ht="15.95" customHeight="1">
      <c r="A8" s="1211"/>
      <c r="B8" s="208" t="s">
        <v>1522</v>
      </c>
      <c r="C8" s="260" t="s">
        <v>1164</v>
      </c>
      <c r="D8" s="218" t="s">
        <v>971</v>
      </c>
      <c r="E8" s="205" t="s">
        <v>1524</v>
      </c>
      <c r="F8" s="213" t="s">
        <v>608</v>
      </c>
      <c r="G8" s="921">
        <f t="shared" si="0"/>
        <v>0</v>
      </c>
      <c r="H8" s="43">
        <f t="shared" si="1"/>
        <v>10</v>
      </c>
      <c r="I8" s="922">
        <f t="shared" si="2"/>
        <v>0</v>
      </c>
      <c r="J8" s="12"/>
      <c r="K8" s="223"/>
      <c r="L8" s="223"/>
      <c r="M8" s="8"/>
      <c r="N8" s="8"/>
      <c r="O8" s="8"/>
      <c r="P8" s="8"/>
      <c r="Q8" s="8"/>
      <c r="R8" s="8"/>
      <c r="S8" s="8"/>
      <c r="T8" s="8"/>
      <c r="U8" s="8"/>
      <c r="V8" s="212"/>
      <c r="W8" s="113"/>
      <c r="X8" s="8"/>
      <c r="Y8" s="212"/>
      <c r="Z8" s="8"/>
      <c r="AA8" s="8"/>
      <c r="AB8" s="10"/>
      <c r="AC8" s="26">
        <v>10</v>
      </c>
      <c r="AD8" s="11"/>
      <c r="AE8" s="1"/>
      <c r="AG8" s="788" t="s">
        <v>198</v>
      </c>
      <c r="AH8" s="749">
        <f>SUMIF($D$7:$D$84,AG8,$H$7:$H$84)</f>
        <v>0</v>
      </c>
      <c r="AI8" s="749">
        <f>SUMIF($D$7:$D$84,AG8,$G$7:$G$84)</f>
        <v>0</v>
      </c>
      <c r="AJ8" s="382" t="str">
        <f>IFERROR(AI8*100/AH8,"0")</f>
        <v>0</v>
      </c>
      <c r="AL8" s="1171"/>
      <c r="AM8" s="1169"/>
      <c r="AN8" s="1169"/>
      <c r="AO8" s="1169"/>
      <c r="AP8" s="1169"/>
      <c r="AQ8" s="1169"/>
      <c r="AR8" s="1169"/>
      <c r="AS8" s="1169"/>
      <c r="AT8" s="1169"/>
      <c r="AU8" s="1169"/>
      <c r="AV8" s="1169"/>
      <c r="AW8" s="1169"/>
      <c r="AX8" s="1169"/>
      <c r="AY8" s="1169"/>
      <c r="AZ8" s="1169"/>
      <c r="BA8" s="1169"/>
      <c r="BB8" s="1169"/>
      <c r="BC8" s="1169"/>
      <c r="BD8" s="1169"/>
      <c r="BE8" s="1169"/>
      <c r="BF8" s="1171"/>
    </row>
    <row r="9" spans="1:58" s="9" customFormat="1" ht="15.95" customHeight="1">
      <c r="A9" s="1211"/>
      <c r="B9" s="208" t="s">
        <v>1522</v>
      </c>
      <c r="C9" s="260" t="s">
        <v>1164</v>
      </c>
      <c r="D9" s="218" t="s">
        <v>972</v>
      </c>
      <c r="E9" s="205" t="s">
        <v>1525</v>
      </c>
      <c r="F9" s="213" t="s">
        <v>608</v>
      </c>
      <c r="G9" s="921">
        <f t="shared" si="0"/>
        <v>1</v>
      </c>
      <c r="H9" s="43">
        <f t="shared" si="1"/>
        <v>11</v>
      </c>
      <c r="I9" s="922">
        <f t="shared" si="2"/>
        <v>9.0909090909090912E-2</v>
      </c>
      <c r="J9" s="12"/>
      <c r="K9" s="223"/>
      <c r="L9" s="223"/>
      <c r="M9" s="8"/>
      <c r="N9" s="8"/>
      <c r="O9" s="8"/>
      <c r="P9" s="8"/>
      <c r="Q9" s="8"/>
      <c r="R9" s="8"/>
      <c r="S9" s="8">
        <v>1</v>
      </c>
      <c r="T9" s="8"/>
      <c r="U9" s="8"/>
      <c r="V9" s="212"/>
      <c r="W9" s="113"/>
      <c r="X9" s="8"/>
      <c r="Y9" s="212"/>
      <c r="Z9" s="8"/>
      <c r="AA9" s="8"/>
      <c r="AB9" s="10"/>
      <c r="AC9" s="26">
        <v>10</v>
      </c>
      <c r="AD9" s="11"/>
      <c r="AE9" s="1"/>
      <c r="AG9" s="788" t="s">
        <v>199</v>
      </c>
      <c r="AH9" s="749">
        <f t="shared" ref="AH9:AH116" si="3">SUMIF($D$7:$D$84,AG9,$H$7:$H$84)</f>
        <v>0</v>
      </c>
      <c r="AI9" s="749">
        <f t="shared" ref="AI9:AI116" si="4">SUMIF($D$7:$D$84,AG9,$G$7:$G$84)</f>
        <v>0</v>
      </c>
      <c r="AJ9" s="382" t="str">
        <f t="shared" ref="AJ9:AJ116" si="5">IFERROR(AI9*100/AH9,"0")</f>
        <v>0</v>
      </c>
      <c r="AL9" s="219" t="s">
        <v>198</v>
      </c>
      <c r="AM9" s="749">
        <f>SUMIF($D$7:$D$84,AL9,$J$7:$J$84)</f>
        <v>0</v>
      </c>
      <c r="AN9" s="749">
        <f>SUMIF($D$7:$D$84,AL9,$K$7:$K$84)</f>
        <v>0</v>
      </c>
      <c r="AO9" s="749">
        <f>SUMIF($D$7:$D$84,AL9,$L$7:$L$84)</f>
        <v>0</v>
      </c>
      <c r="AP9" s="749">
        <f>SUMIF($D$7:$D$84,AL9,$M$7:$M$84)</f>
        <v>0</v>
      </c>
      <c r="AQ9" s="749">
        <f>SUMIF($D$7:$D$84,AL9,$N$7:$N$84)</f>
        <v>0</v>
      </c>
      <c r="AR9" s="749">
        <f>SUMIF($D$7:$D$84,AL9,$O$7:$O$84)</f>
        <v>0</v>
      </c>
      <c r="AS9" s="749">
        <f>SUMIF($D$7:$D$84,AL9,$P$7:$P$84)</f>
        <v>0</v>
      </c>
      <c r="AT9" s="749">
        <f>SUMIF($D$7:$D$84,AL9,$Q$7:$Q$84)</f>
        <v>0</v>
      </c>
      <c r="AU9" s="749">
        <f>SUMIF($D$7:$D$84,AL9,$R$7:$R$84)</f>
        <v>0</v>
      </c>
      <c r="AV9" s="749">
        <f>SUMIF($D$7:$D$84,AL9,$S$7:$S$84)</f>
        <v>0</v>
      </c>
      <c r="AW9" s="749">
        <f>SUMIF($D$7:$D$84,AL9,$T$7:$T$84)</f>
        <v>0</v>
      </c>
      <c r="AX9" s="749">
        <f>SUMIF($D$7:$D$84,AL9,$U$7:$U$84)</f>
        <v>0</v>
      </c>
      <c r="AY9" s="749">
        <f>SUMIF($D$7:$D$84,AL9,$V$7:$V$84)</f>
        <v>0</v>
      </c>
      <c r="AZ9" s="749">
        <f>SUMIF($D$7:$D$84,AL9,$W$7:$W$84)</f>
        <v>0</v>
      </c>
      <c r="BA9" s="749">
        <f>SUMIF($D$7:$D$84,AL9,$X$7:$X$84)</f>
        <v>0</v>
      </c>
      <c r="BB9" s="749">
        <f>SUMIF($D$7:$D$84,AL9,$Y$7:$Y$84)</f>
        <v>0</v>
      </c>
      <c r="BC9" s="749">
        <f>SUMIF($D$7:$D$84,AL9,$Z$7:$Z$84)</f>
        <v>0</v>
      </c>
      <c r="BD9" s="749">
        <f>SUMIF($D$7:$D$84,AL9,$AA$7:$AA$84)</f>
        <v>0</v>
      </c>
      <c r="BE9" s="749">
        <f>SUMIF($D$7:$D$84,AL9,$AB$7:$AB$84)</f>
        <v>0</v>
      </c>
      <c r="BF9" s="159">
        <f>SUM(AM9:BE9)</f>
        <v>0</v>
      </c>
    </row>
    <row r="10" spans="1:58" s="9" customFormat="1" ht="15.95" customHeight="1">
      <c r="A10" s="1212"/>
      <c r="B10" s="208" t="s">
        <v>119</v>
      </c>
      <c r="C10" s="260" t="s">
        <v>1164</v>
      </c>
      <c r="D10" s="218" t="s">
        <v>971</v>
      </c>
      <c r="E10" s="205" t="s">
        <v>1528</v>
      </c>
      <c r="F10" s="213" t="s">
        <v>608</v>
      </c>
      <c r="G10" s="921">
        <f t="shared" si="0"/>
        <v>0</v>
      </c>
      <c r="H10" s="43">
        <f t="shared" si="1"/>
        <v>10</v>
      </c>
      <c r="I10" s="922">
        <f t="shared" si="2"/>
        <v>0</v>
      </c>
      <c r="J10" s="12"/>
      <c r="K10" s="223"/>
      <c r="L10" s="223"/>
      <c r="M10" s="8"/>
      <c r="N10" s="8"/>
      <c r="O10" s="8"/>
      <c r="P10" s="8"/>
      <c r="Q10" s="8"/>
      <c r="R10" s="8"/>
      <c r="S10" s="8"/>
      <c r="T10" s="8"/>
      <c r="U10" s="8"/>
      <c r="V10" s="212"/>
      <c r="W10" s="113"/>
      <c r="X10" s="8"/>
      <c r="Y10" s="212"/>
      <c r="Z10" s="8"/>
      <c r="AA10" s="8"/>
      <c r="AB10" s="10"/>
      <c r="AC10" s="26">
        <v>10</v>
      </c>
      <c r="AD10" s="11"/>
      <c r="AE10" s="1"/>
      <c r="AG10" s="788" t="s">
        <v>200</v>
      </c>
      <c r="AH10" s="749">
        <f>SUMIF($D$7:$D$84,AG10,$H$7:$H$84)</f>
        <v>0</v>
      </c>
      <c r="AI10" s="749">
        <f t="shared" si="4"/>
        <v>0</v>
      </c>
      <c r="AJ10" s="382" t="str">
        <f t="shared" si="5"/>
        <v>0</v>
      </c>
      <c r="AL10" s="219" t="s">
        <v>199</v>
      </c>
      <c r="AM10" s="749">
        <f t="shared" ref="AM10:AM77" si="6">SUMIF($D$7:$D$84,AL10,$J$7:$J$84)</f>
        <v>0</v>
      </c>
      <c r="AN10" s="749">
        <f t="shared" ref="AN10:AN77" si="7">SUMIF($D$7:$D$84,AL10,$K$7:$K$84)</f>
        <v>0</v>
      </c>
      <c r="AO10" s="749">
        <f t="shared" ref="AO10:AO77" si="8">SUMIF($D$7:$D$84,AL10,$L$7:$L$84)</f>
        <v>0</v>
      </c>
      <c r="AP10" s="749">
        <f t="shared" ref="AP10:AP77" si="9">SUMIF($D$7:$D$84,AL10,$M$7:$M$84)</f>
        <v>0</v>
      </c>
      <c r="AQ10" s="749">
        <f t="shared" ref="AQ10:AQ77" si="10">SUMIF($D$7:$D$84,AL10,$N$7:$N$84)</f>
        <v>0</v>
      </c>
      <c r="AR10" s="749">
        <f t="shared" ref="AR10:AR77" si="11">SUMIF($D$7:$D$84,AL10,$O$7:$O$84)</f>
        <v>0</v>
      </c>
      <c r="AS10" s="749">
        <f t="shared" ref="AS10:AS77" si="12">SUMIF($D$7:$D$84,AL10,$P$7:$P$84)</f>
        <v>0</v>
      </c>
      <c r="AT10" s="749">
        <f t="shared" ref="AT10:AT77" si="13">SUMIF($D$7:$D$84,AL10,$Q$7:$Q$84)</f>
        <v>0</v>
      </c>
      <c r="AU10" s="749">
        <f t="shared" ref="AU10:AU77" si="14">SUMIF($D$7:$D$84,AL10,$R$7:$R$84)</f>
        <v>0</v>
      </c>
      <c r="AV10" s="749">
        <f t="shared" ref="AV10:AV77" si="15">SUMIF($D$7:$D$84,AL10,$S$7:$S$84)</f>
        <v>0</v>
      </c>
      <c r="AW10" s="749">
        <f t="shared" ref="AW10:AW77" si="16">SUMIF($D$7:$D$84,AL10,$T$7:$T$84)</f>
        <v>0</v>
      </c>
      <c r="AX10" s="749">
        <f t="shared" ref="AX10:AX77" si="17">SUMIF($D$7:$D$84,AL10,$U$7:$U$84)</f>
        <v>0</v>
      </c>
      <c r="AY10" s="749">
        <f t="shared" ref="AY10:AY77" si="18">SUMIF($D$7:$D$84,AL10,$V$7:$V$84)</f>
        <v>0</v>
      </c>
      <c r="AZ10" s="749">
        <f t="shared" ref="AZ10:AZ77" si="19">SUMIF($D$7:$D$84,AL10,$W$7:$W$84)</f>
        <v>0</v>
      </c>
      <c r="BA10" s="749">
        <f t="shared" ref="BA10:BA77" si="20">SUMIF($D$7:$D$84,AL10,$X$7:$X$84)</f>
        <v>0</v>
      </c>
      <c r="BB10" s="749">
        <f t="shared" ref="BB10:BB77" si="21">SUMIF($D$7:$D$84,AL10,$Y$7:$Y$84)</f>
        <v>0</v>
      </c>
      <c r="BC10" s="749">
        <f t="shared" ref="BC10:BC77" si="22">SUMIF($D$7:$D$84,AL10,$Z$7:$Z$84)</f>
        <v>0</v>
      </c>
      <c r="BD10" s="749">
        <f t="shared" ref="BD10:BD77" si="23">SUMIF($D$7:$D$84,AL10,$AA$7:$AA$84)</f>
        <v>0</v>
      </c>
      <c r="BE10" s="749">
        <f t="shared" ref="BE10:BE77" si="24">SUMIF($D$7:$D$84,AL10,$AB$7:$AB$84)</f>
        <v>0</v>
      </c>
      <c r="BF10" s="159">
        <f t="shared" ref="BF10:BF78" si="25">SUM(AM10:BE10)</f>
        <v>0</v>
      </c>
    </row>
    <row r="11" spans="1:58" s="9" customFormat="1" ht="15.95" customHeight="1">
      <c r="A11" s="1210">
        <v>45993</v>
      </c>
      <c r="B11" s="208" t="s">
        <v>119</v>
      </c>
      <c r="C11" s="260" t="s">
        <v>1164</v>
      </c>
      <c r="D11" s="218" t="s">
        <v>966</v>
      </c>
      <c r="E11" s="205" t="s">
        <v>1530</v>
      </c>
      <c r="F11" s="213" t="s">
        <v>608</v>
      </c>
      <c r="G11" s="921">
        <f t="shared" si="0"/>
        <v>0</v>
      </c>
      <c r="H11" s="43">
        <f t="shared" si="1"/>
        <v>10</v>
      </c>
      <c r="I11" s="922">
        <f t="shared" si="2"/>
        <v>0</v>
      </c>
      <c r="J11" s="12"/>
      <c r="K11" s="223"/>
      <c r="L11" s="223"/>
      <c r="M11" s="8"/>
      <c r="N11" s="8"/>
      <c r="O11" s="8"/>
      <c r="P11" s="8"/>
      <c r="Q11" s="8"/>
      <c r="R11" s="8"/>
      <c r="S11" s="8"/>
      <c r="T11" s="8"/>
      <c r="U11" s="8"/>
      <c r="V11" s="212"/>
      <c r="W11" s="113"/>
      <c r="X11" s="8"/>
      <c r="Y11" s="212"/>
      <c r="Z11" s="8"/>
      <c r="AA11" s="8"/>
      <c r="AB11" s="10"/>
      <c r="AC11" s="26">
        <v>10</v>
      </c>
      <c r="AD11" s="11"/>
      <c r="AE11" s="79"/>
      <c r="AG11" s="788" t="s">
        <v>201</v>
      </c>
      <c r="AH11" s="749">
        <f t="shared" si="3"/>
        <v>0</v>
      </c>
      <c r="AI11" s="749">
        <f t="shared" si="4"/>
        <v>0</v>
      </c>
      <c r="AJ11" s="382" t="str">
        <f t="shared" si="5"/>
        <v>0</v>
      </c>
      <c r="AL11" s="219" t="s">
        <v>200</v>
      </c>
      <c r="AM11" s="749">
        <f t="shared" si="6"/>
        <v>0</v>
      </c>
      <c r="AN11" s="749">
        <f t="shared" si="7"/>
        <v>0</v>
      </c>
      <c r="AO11" s="749">
        <f t="shared" si="8"/>
        <v>0</v>
      </c>
      <c r="AP11" s="749">
        <f t="shared" si="9"/>
        <v>0</v>
      </c>
      <c r="AQ11" s="749">
        <f t="shared" si="10"/>
        <v>0</v>
      </c>
      <c r="AR11" s="749">
        <f t="shared" si="11"/>
        <v>0</v>
      </c>
      <c r="AS11" s="749">
        <f t="shared" si="12"/>
        <v>0</v>
      </c>
      <c r="AT11" s="749">
        <f t="shared" si="13"/>
        <v>0</v>
      </c>
      <c r="AU11" s="749">
        <f t="shared" si="14"/>
        <v>0</v>
      </c>
      <c r="AV11" s="749">
        <f t="shared" si="15"/>
        <v>0</v>
      </c>
      <c r="AW11" s="749">
        <f t="shared" si="16"/>
        <v>0</v>
      </c>
      <c r="AX11" s="749">
        <f t="shared" si="17"/>
        <v>0</v>
      </c>
      <c r="AY11" s="749">
        <f t="shared" si="18"/>
        <v>0</v>
      </c>
      <c r="AZ11" s="749">
        <f t="shared" si="19"/>
        <v>0</v>
      </c>
      <c r="BA11" s="749">
        <f t="shared" si="20"/>
        <v>0</v>
      </c>
      <c r="BB11" s="749">
        <f t="shared" si="21"/>
        <v>0</v>
      </c>
      <c r="BC11" s="749">
        <f t="shared" si="22"/>
        <v>0</v>
      </c>
      <c r="BD11" s="749">
        <f t="shared" si="23"/>
        <v>0</v>
      </c>
      <c r="BE11" s="749">
        <f t="shared" si="24"/>
        <v>0</v>
      </c>
      <c r="BF11" s="159">
        <f t="shared" si="25"/>
        <v>0</v>
      </c>
    </row>
    <row r="12" spans="1:58" s="9" customFormat="1" ht="15.95" customHeight="1">
      <c r="A12" s="1212"/>
      <c r="B12" s="208" t="s">
        <v>119</v>
      </c>
      <c r="C12" s="260" t="s">
        <v>1164</v>
      </c>
      <c r="D12" s="218" t="s">
        <v>1257</v>
      </c>
      <c r="E12" s="205" t="s">
        <v>1531</v>
      </c>
      <c r="F12" s="213" t="s">
        <v>608</v>
      </c>
      <c r="G12" s="921">
        <f t="shared" si="0"/>
        <v>0</v>
      </c>
      <c r="H12" s="43">
        <f t="shared" si="1"/>
        <v>10</v>
      </c>
      <c r="I12" s="922">
        <f t="shared" si="2"/>
        <v>0</v>
      </c>
      <c r="J12" s="12"/>
      <c r="K12" s="223"/>
      <c r="L12" s="223"/>
      <c r="M12" s="8"/>
      <c r="N12" s="8"/>
      <c r="O12" s="8"/>
      <c r="P12" s="8"/>
      <c r="Q12" s="8"/>
      <c r="R12" s="8"/>
      <c r="S12" s="8"/>
      <c r="T12" s="8"/>
      <c r="U12" s="8"/>
      <c r="V12" s="212"/>
      <c r="W12" s="113"/>
      <c r="X12" s="8"/>
      <c r="Y12" s="212"/>
      <c r="Z12" s="8"/>
      <c r="AA12" s="8"/>
      <c r="AB12" s="10"/>
      <c r="AC12" s="26">
        <v>10</v>
      </c>
      <c r="AD12" s="11"/>
      <c r="AE12" s="1"/>
      <c r="AG12" s="788" t="s">
        <v>202</v>
      </c>
      <c r="AH12" s="749">
        <f t="shared" si="3"/>
        <v>0</v>
      </c>
      <c r="AI12" s="749">
        <f t="shared" si="4"/>
        <v>0</v>
      </c>
      <c r="AJ12" s="382" t="str">
        <f t="shared" si="5"/>
        <v>0</v>
      </c>
      <c r="AL12" s="219" t="s">
        <v>201</v>
      </c>
      <c r="AM12" s="749">
        <f t="shared" si="6"/>
        <v>0</v>
      </c>
      <c r="AN12" s="749">
        <f t="shared" si="7"/>
        <v>0</v>
      </c>
      <c r="AO12" s="749">
        <f t="shared" si="8"/>
        <v>0</v>
      </c>
      <c r="AP12" s="749">
        <f t="shared" si="9"/>
        <v>0</v>
      </c>
      <c r="AQ12" s="749">
        <f t="shared" si="10"/>
        <v>0</v>
      </c>
      <c r="AR12" s="749">
        <f t="shared" si="11"/>
        <v>0</v>
      </c>
      <c r="AS12" s="749">
        <f t="shared" si="12"/>
        <v>0</v>
      </c>
      <c r="AT12" s="749">
        <f t="shared" si="13"/>
        <v>0</v>
      </c>
      <c r="AU12" s="749">
        <f t="shared" si="14"/>
        <v>0</v>
      </c>
      <c r="AV12" s="749">
        <f t="shared" si="15"/>
        <v>0</v>
      </c>
      <c r="AW12" s="749">
        <f t="shared" si="16"/>
        <v>0</v>
      </c>
      <c r="AX12" s="749">
        <f t="shared" si="17"/>
        <v>0</v>
      </c>
      <c r="AY12" s="749">
        <f t="shared" si="18"/>
        <v>0</v>
      </c>
      <c r="AZ12" s="749">
        <f t="shared" si="19"/>
        <v>0</v>
      </c>
      <c r="BA12" s="749">
        <f t="shared" si="20"/>
        <v>0</v>
      </c>
      <c r="BB12" s="749">
        <f t="shared" si="21"/>
        <v>0</v>
      </c>
      <c r="BC12" s="749">
        <f t="shared" si="22"/>
        <v>0</v>
      </c>
      <c r="BD12" s="749">
        <f t="shared" si="23"/>
        <v>0</v>
      </c>
      <c r="BE12" s="749">
        <f t="shared" si="24"/>
        <v>0</v>
      </c>
      <c r="BF12" s="159">
        <f t="shared" si="25"/>
        <v>0</v>
      </c>
    </row>
    <row r="13" spans="1:58" s="9" customFormat="1" ht="15.95" customHeight="1">
      <c r="A13" s="1210">
        <v>45994</v>
      </c>
      <c r="B13" s="208" t="s">
        <v>119</v>
      </c>
      <c r="C13" s="260" t="s">
        <v>1164</v>
      </c>
      <c r="D13" s="218" t="s">
        <v>648</v>
      </c>
      <c r="E13" s="205" t="s">
        <v>1532</v>
      </c>
      <c r="F13" s="213" t="s">
        <v>608</v>
      </c>
      <c r="G13" s="921">
        <f t="shared" si="0"/>
        <v>0</v>
      </c>
      <c r="H13" s="43">
        <f t="shared" si="1"/>
        <v>10</v>
      </c>
      <c r="I13" s="922">
        <f t="shared" si="2"/>
        <v>0</v>
      </c>
      <c r="J13" s="12"/>
      <c r="K13" s="223"/>
      <c r="L13" s="223"/>
      <c r="M13" s="8"/>
      <c r="N13" s="8"/>
      <c r="O13" s="8"/>
      <c r="P13" s="8"/>
      <c r="Q13" s="8"/>
      <c r="R13" s="8"/>
      <c r="S13" s="8"/>
      <c r="T13" s="8"/>
      <c r="U13" s="8"/>
      <c r="V13" s="212"/>
      <c r="W13" s="113"/>
      <c r="X13" s="8"/>
      <c r="Y13" s="212"/>
      <c r="Z13" s="8"/>
      <c r="AA13" s="8"/>
      <c r="AB13" s="10"/>
      <c r="AC13" s="26">
        <v>10</v>
      </c>
      <c r="AD13" s="11"/>
      <c r="AE13" s="82"/>
      <c r="AG13" s="788" t="s">
        <v>203</v>
      </c>
      <c r="AH13" s="749">
        <f t="shared" si="3"/>
        <v>0</v>
      </c>
      <c r="AI13" s="749">
        <f t="shared" si="4"/>
        <v>0</v>
      </c>
      <c r="AJ13" s="382" t="str">
        <f t="shared" si="5"/>
        <v>0</v>
      </c>
      <c r="AL13" s="219" t="s">
        <v>202</v>
      </c>
      <c r="AM13" s="749">
        <f>SUMIF($D$7:$D$84,AL13,$J$7:$J$84)</f>
        <v>0</v>
      </c>
      <c r="AN13" s="749">
        <f t="shared" si="7"/>
        <v>0</v>
      </c>
      <c r="AO13" s="749">
        <f t="shared" si="8"/>
        <v>0</v>
      </c>
      <c r="AP13" s="749">
        <f t="shared" si="9"/>
        <v>0</v>
      </c>
      <c r="AQ13" s="749">
        <f t="shared" si="10"/>
        <v>0</v>
      </c>
      <c r="AR13" s="749">
        <f t="shared" si="11"/>
        <v>0</v>
      </c>
      <c r="AS13" s="749">
        <f t="shared" si="12"/>
        <v>0</v>
      </c>
      <c r="AT13" s="749">
        <f t="shared" si="13"/>
        <v>0</v>
      </c>
      <c r="AU13" s="749">
        <f t="shared" si="14"/>
        <v>0</v>
      </c>
      <c r="AV13" s="749">
        <f t="shared" si="15"/>
        <v>0</v>
      </c>
      <c r="AW13" s="749">
        <f t="shared" si="16"/>
        <v>0</v>
      </c>
      <c r="AX13" s="749">
        <f t="shared" si="17"/>
        <v>0</v>
      </c>
      <c r="AY13" s="749">
        <f t="shared" si="18"/>
        <v>0</v>
      </c>
      <c r="AZ13" s="749">
        <f t="shared" si="19"/>
        <v>0</v>
      </c>
      <c r="BA13" s="749">
        <f t="shared" si="20"/>
        <v>0</v>
      </c>
      <c r="BB13" s="749">
        <f t="shared" si="21"/>
        <v>0</v>
      </c>
      <c r="BC13" s="749">
        <f t="shared" si="22"/>
        <v>0</v>
      </c>
      <c r="BD13" s="749">
        <f t="shared" si="23"/>
        <v>0</v>
      </c>
      <c r="BE13" s="749">
        <f t="shared" si="24"/>
        <v>0</v>
      </c>
      <c r="BF13" s="159">
        <f t="shared" si="25"/>
        <v>0</v>
      </c>
    </row>
    <row r="14" spans="1:58" s="9" customFormat="1" ht="15.95" customHeight="1">
      <c r="A14" s="1212"/>
      <c r="B14" s="208" t="s">
        <v>119</v>
      </c>
      <c r="C14" s="260" t="s">
        <v>1164</v>
      </c>
      <c r="D14" s="218" t="s">
        <v>676</v>
      </c>
      <c r="E14" s="205" t="s">
        <v>1533</v>
      </c>
      <c r="F14" s="213" t="s">
        <v>608</v>
      </c>
      <c r="G14" s="921">
        <f t="shared" si="0"/>
        <v>0</v>
      </c>
      <c r="H14" s="43">
        <f t="shared" si="1"/>
        <v>20</v>
      </c>
      <c r="I14" s="922">
        <f t="shared" si="2"/>
        <v>0</v>
      </c>
      <c r="J14" s="12"/>
      <c r="K14" s="223"/>
      <c r="L14" s="223"/>
      <c r="M14" s="8"/>
      <c r="N14" s="8"/>
      <c r="O14" s="8"/>
      <c r="P14" s="8"/>
      <c r="Q14" s="8"/>
      <c r="R14" s="8"/>
      <c r="S14" s="8"/>
      <c r="T14" s="8"/>
      <c r="U14" s="8"/>
      <c r="V14" s="212"/>
      <c r="W14" s="113"/>
      <c r="X14" s="8"/>
      <c r="Y14" s="212"/>
      <c r="Z14" s="8"/>
      <c r="AA14" s="8"/>
      <c r="AB14" s="10"/>
      <c r="AC14" s="26">
        <v>20</v>
      </c>
      <c r="AD14" s="11"/>
      <c r="AE14" s="1"/>
      <c r="AG14" s="788" t="s">
        <v>204</v>
      </c>
      <c r="AH14" s="749">
        <f t="shared" si="3"/>
        <v>0</v>
      </c>
      <c r="AI14" s="749">
        <f t="shared" si="4"/>
        <v>0</v>
      </c>
      <c r="AJ14" s="382" t="str">
        <f t="shared" si="5"/>
        <v>0</v>
      </c>
      <c r="AL14" s="219" t="s">
        <v>203</v>
      </c>
      <c r="AM14" s="749">
        <f t="shared" si="6"/>
        <v>0</v>
      </c>
      <c r="AN14" s="749">
        <f t="shared" si="7"/>
        <v>0</v>
      </c>
      <c r="AO14" s="749">
        <f t="shared" si="8"/>
        <v>0</v>
      </c>
      <c r="AP14" s="749">
        <f t="shared" si="9"/>
        <v>0</v>
      </c>
      <c r="AQ14" s="749">
        <f t="shared" si="10"/>
        <v>0</v>
      </c>
      <c r="AR14" s="749">
        <f t="shared" si="11"/>
        <v>0</v>
      </c>
      <c r="AS14" s="749">
        <f t="shared" si="12"/>
        <v>0</v>
      </c>
      <c r="AT14" s="749">
        <f t="shared" si="13"/>
        <v>0</v>
      </c>
      <c r="AU14" s="749">
        <f t="shared" si="14"/>
        <v>0</v>
      </c>
      <c r="AV14" s="749">
        <f t="shared" si="15"/>
        <v>0</v>
      </c>
      <c r="AW14" s="749">
        <f t="shared" si="16"/>
        <v>0</v>
      </c>
      <c r="AX14" s="749">
        <f t="shared" si="17"/>
        <v>0</v>
      </c>
      <c r="AY14" s="749">
        <f t="shared" si="18"/>
        <v>0</v>
      </c>
      <c r="AZ14" s="749">
        <f t="shared" si="19"/>
        <v>0</v>
      </c>
      <c r="BA14" s="749">
        <f t="shared" si="20"/>
        <v>0</v>
      </c>
      <c r="BB14" s="749">
        <f t="shared" si="21"/>
        <v>0</v>
      </c>
      <c r="BC14" s="749">
        <f t="shared" si="22"/>
        <v>0</v>
      </c>
      <c r="BD14" s="749">
        <f t="shared" si="23"/>
        <v>0</v>
      </c>
      <c r="BE14" s="749">
        <f t="shared" si="24"/>
        <v>0</v>
      </c>
      <c r="BF14" s="159">
        <f t="shared" si="25"/>
        <v>0</v>
      </c>
    </row>
    <row r="15" spans="1:58" s="9" customFormat="1" ht="15.95" customHeight="1">
      <c r="A15" s="209">
        <v>45996</v>
      </c>
      <c r="B15" s="208" t="s">
        <v>119</v>
      </c>
      <c r="C15" s="260" t="s">
        <v>1172</v>
      </c>
      <c r="D15" s="218" t="s">
        <v>616</v>
      </c>
      <c r="E15" s="205" t="s">
        <v>1548</v>
      </c>
      <c r="F15" s="213" t="s">
        <v>608</v>
      </c>
      <c r="G15" s="921">
        <f t="shared" si="0"/>
        <v>0</v>
      </c>
      <c r="H15" s="43">
        <f t="shared" si="1"/>
        <v>10</v>
      </c>
      <c r="I15" s="922">
        <f t="shared" si="2"/>
        <v>0</v>
      </c>
      <c r="J15" s="12"/>
      <c r="K15" s="223"/>
      <c r="L15" s="223"/>
      <c r="M15" s="8"/>
      <c r="N15" s="8"/>
      <c r="O15" s="8"/>
      <c r="P15" s="8"/>
      <c r="Q15" s="8"/>
      <c r="R15" s="8"/>
      <c r="S15" s="8"/>
      <c r="T15" s="8"/>
      <c r="U15" s="8"/>
      <c r="V15" s="212"/>
      <c r="W15" s="113"/>
      <c r="X15" s="8"/>
      <c r="Y15" s="212"/>
      <c r="Z15" s="8"/>
      <c r="AA15" s="8"/>
      <c r="AB15" s="10"/>
      <c r="AC15" s="26">
        <v>10</v>
      </c>
      <c r="AD15" s="11"/>
      <c r="AE15" s="1"/>
      <c r="AG15" s="788" t="s">
        <v>205</v>
      </c>
      <c r="AH15" s="749">
        <f t="shared" si="3"/>
        <v>0</v>
      </c>
      <c r="AI15" s="749">
        <f t="shared" si="4"/>
        <v>0</v>
      </c>
      <c r="AJ15" s="382" t="str">
        <f t="shared" si="5"/>
        <v>0</v>
      </c>
      <c r="AL15" s="219" t="s">
        <v>204</v>
      </c>
      <c r="AM15" s="749">
        <f t="shared" si="6"/>
        <v>0</v>
      </c>
      <c r="AN15" s="749">
        <f t="shared" si="7"/>
        <v>0</v>
      </c>
      <c r="AO15" s="749">
        <f t="shared" si="8"/>
        <v>0</v>
      </c>
      <c r="AP15" s="749">
        <f t="shared" si="9"/>
        <v>0</v>
      </c>
      <c r="AQ15" s="749">
        <f t="shared" si="10"/>
        <v>0</v>
      </c>
      <c r="AR15" s="749">
        <f t="shared" si="11"/>
        <v>0</v>
      </c>
      <c r="AS15" s="749">
        <f t="shared" si="12"/>
        <v>0</v>
      </c>
      <c r="AT15" s="749">
        <f t="shared" si="13"/>
        <v>0</v>
      </c>
      <c r="AU15" s="749">
        <f t="shared" si="14"/>
        <v>0</v>
      </c>
      <c r="AV15" s="749">
        <f t="shared" si="15"/>
        <v>0</v>
      </c>
      <c r="AW15" s="749">
        <f t="shared" si="16"/>
        <v>0</v>
      </c>
      <c r="AX15" s="749">
        <f t="shared" si="17"/>
        <v>0</v>
      </c>
      <c r="AY15" s="749">
        <f t="shared" si="18"/>
        <v>0</v>
      </c>
      <c r="AZ15" s="749">
        <f t="shared" si="19"/>
        <v>0</v>
      </c>
      <c r="BA15" s="749">
        <f t="shared" si="20"/>
        <v>0</v>
      </c>
      <c r="BB15" s="749">
        <f t="shared" si="21"/>
        <v>0</v>
      </c>
      <c r="BC15" s="749">
        <f t="shared" si="22"/>
        <v>0</v>
      </c>
      <c r="BD15" s="749">
        <f t="shared" si="23"/>
        <v>0</v>
      </c>
      <c r="BE15" s="749">
        <f t="shared" si="24"/>
        <v>0</v>
      </c>
      <c r="BF15" s="159">
        <f t="shared" si="25"/>
        <v>0</v>
      </c>
    </row>
    <row r="16" spans="1:58" s="9" customFormat="1" ht="15.95" customHeight="1">
      <c r="A16" s="209">
        <v>45999</v>
      </c>
      <c r="B16" s="208" t="s">
        <v>666</v>
      </c>
      <c r="C16" s="260" t="s">
        <v>1164</v>
      </c>
      <c r="D16" s="218" t="s">
        <v>878</v>
      </c>
      <c r="E16" s="206" t="s">
        <v>1549</v>
      </c>
      <c r="F16" s="213" t="s">
        <v>608</v>
      </c>
      <c r="G16" s="921">
        <f t="shared" si="0"/>
        <v>0</v>
      </c>
      <c r="H16" s="43">
        <f t="shared" si="1"/>
        <v>10</v>
      </c>
      <c r="I16" s="922">
        <f t="shared" si="2"/>
        <v>0</v>
      </c>
      <c r="J16" s="12"/>
      <c r="K16" s="223"/>
      <c r="L16" s="223"/>
      <c r="M16" s="8"/>
      <c r="N16" s="8"/>
      <c r="O16" s="8"/>
      <c r="P16" s="8"/>
      <c r="Q16" s="8"/>
      <c r="R16" s="8"/>
      <c r="S16" s="8"/>
      <c r="T16" s="8"/>
      <c r="U16" s="8"/>
      <c r="V16" s="212"/>
      <c r="W16" s="113"/>
      <c r="X16" s="8"/>
      <c r="Y16" s="212"/>
      <c r="Z16" s="8"/>
      <c r="AA16" s="8"/>
      <c r="AB16" s="10"/>
      <c r="AC16" s="26">
        <v>10</v>
      </c>
      <c r="AD16" s="206"/>
      <c r="AE16" s="1"/>
      <c r="AG16" s="788" t="s">
        <v>206</v>
      </c>
      <c r="AH16" s="749">
        <f t="shared" si="3"/>
        <v>0</v>
      </c>
      <c r="AI16" s="749">
        <f t="shared" si="4"/>
        <v>0</v>
      </c>
      <c r="AJ16" s="382" t="str">
        <f t="shared" si="5"/>
        <v>0</v>
      </c>
      <c r="AL16" s="219" t="s">
        <v>205</v>
      </c>
      <c r="AM16" s="749">
        <f t="shared" si="6"/>
        <v>0</v>
      </c>
      <c r="AN16" s="749">
        <f t="shared" si="7"/>
        <v>0</v>
      </c>
      <c r="AO16" s="749">
        <f t="shared" si="8"/>
        <v>0</v>
      </c>
      <c r="AP16" s="749">
        <f t="shared" si="9"/>
        <v>0</v>
      </c>
      <c r="AQ16" s="749">
        <f t="shared" si="10"/>
        <v>0</v>
      </c>
      <c r="AR16" s="749">
        <f t="shared" si="11"/>
        <v>0</v>
      </c>
      <c r="AS16" s="749">
        <f t="shared" si="12"/>
        <v>0</v>
      </c>
      <c r="AT16" s="749">
        <f t="shared" si="13"/>
        <v>0</v>
      </c>
      <c r="AU16" s="749">
        <f t="shared" si="14"/>
        <v>0</v>
      </c>
      <c r="AV16" s="749">
        <f t="shared" si="15"/>
        <v>0</v>
      </c>
      <c r="AW16" s="749">
        <f t="shared" si="16"/>
        <v>0</v>
      </c>
      <c r="AX16" s="749">
        <f t="shared" si="17"/>
        <v>0</v>
      </c>
      <c r="AY16" s="749">
        <f t="shared" si="18"/>
        <v>0</v>
      </c>
      <c r="AZ16" s="749">
        <f t="shared" si="19"/>
        <v>0</v>
      </c>
      <c r="BA16" s="749">
        <f t="shared" si="20"/>
        <v>0</v>
      </c>
      <c r="BB16" s="749">
        <f t="shared" si="21"/>
        <v>0</v>
      </c>
      <c r="BC16" s="749">
        <f t="shared" si="22"/>
        <v>0</v>
      </c>
      <c r="BD16" s="749">
        <f t="shared" si="23"/>
        <v>0</v>
      </c>
      <c r="BE16" s="749">
        <f t="shared" si="24"/>
        <v>0</v>
      </c>
      <c r="BF16" s="159">
        <f t="shared" si="25"/>
        <v>0</v>
      </c>
    </row>
    <row r="17" spans="1:58" s="9" customFormat="1" ht="15.95" customHeight="1">
      <c r="A17" s="209">
        <v>46002</v>
      </c>
      <c r="B17" s="208" t="s">
        <v>119</v>
      </c>
      <c r="C17" s="260" t="s">
        <v>1164</v>
      </c>
      <c r="D17" s="218" t="s">
        <v>850</v>
      </c>
      <c r="E17" s="206" t="s">
        <v>1552</v>
      </c>
      <c r="F17" s="213" t="s">
        <v>608</v>
      </c>
      <c r="G17" s="921">
        <f t="shared" si="0"/>
        <v>0</v>
      </c>
      <c r="H17" s="43">
        <f t="shared" si="1"/>
        <v>4</v>
      </c>
      <c r="I17" s="922">
        <f t="shared" si="2"/>
        <v>0</v>
      </c>
      <c r="J17" s="12"/>
      <c r="K17" s="223"/>
      <c r="L17" s="223"/>
      <c r="M17" s="8"/>
      <c r="N17" s="8"/>
      <c r="O17" s="8"/>
      <c r="P17" s="8"/>
      <c r="Q17" s="8"/>
      <c r="R17" s="8"/>
      <c r="S17" s="8"/>
      <c r="T17" s="8"/>
      <c r="U17" s="8"/>
      <c r="V17" s="212"/>
      <c r="W17" s="113"/>
      <c r="X17" s="8"/>
      <c r="Y17" s="212"/>
      <c r="Z17" s="8"/>
      <c r="AA17" s="8"/>
      <c r="AB17" s="10"/>
      <c r="AC17" s="26">
        <v>4</v>
      </c>
      <c r="AD17" s="11"/>
      <c r="AE17" s="1"/>
      <c r="AG17" s="788" t="s">
        <v>207</v>
      </c>
      <c r="AH17" s="749">
        <f t="shared" si="3"/>
        <v>0</v>
      </c>
      <c r="AI17" s="749">
        <f t="shared" si="4"/>
        <v>0</v>
      </c>
      <c r="AJ17" s="382" t="str">
        <f t="shared" si="5"/>
        <v>0</v>
      </c>
      <c r="AL17" s="219" t="s">
        <v>206</v>
      </c>
      <c r="AM17" s="749">
        <f t="shared" si="6"/>
        <v>0</v>
      </c>
      <c r="AN17" s="749">
        <f t="shared" si="7"/>
        <v>0</v>
      </c>
      <c r="AO17" s="749">
        <f t="shared" si="8"/>
        <v>0</v>
      </c>
      <c r="AP17" s="749">
        <f t="shared" si="9"/>
        <v>0</v>
      </c>
      <c r="AQ17" s="749">
        <f t="shared" si="10"/>
        <v>0</v>
      </c>
      <c r="AR17" s="749">
        <f t="shared" si="11"/>
        <v>0</v>
      </c>
      <c r="AS17" s="749">
        <f t="shared" si="12"/>
        <v>0</v>
      </c>
      <c r="AT17" s="749">
        <f t="shared" si="13"/>
        <v>0</v>
      </c>
      <c r="AU17" s="749">
        <f t="shared" si="14"/>
        <v>0</v>
      </c>
      <c r="AV17" s="749">
        <f t="shared" si="15"/>
        <v>0</v>
      </c>
      <c r="AW17" s="749">
        <f t="shared" si="16"/>
        <v>0</v>
      </c>
      <c r="AX17" s="749">
        <f t="shared" si="17"/>
        <v>0</v>
      </c>
      <c r="AY17" s="749">
        <f t="shared" si="18"/>
        <v>0</v>
      </c>
      <c r="AZ17" s="749">
        <f t="shared" si="19"/>
        <v>0</v>
      </c>
      <c r="BA17" s="749">
        <f t="shared" si="20"/>
        <v>0</v>
      </c>
      <c r="BB17" s="749">
        <f t="shared" si="21"/>
        <v>0</v>
      </c>
      <c r="BC17" s="749">
        <f t="shared" si="22"/>
        <v>0</v>
      </c>
      <c r="BD17" s="749">
        <f t="shared" si="23"/>
        <v>0</v>
      </c>
      <c r="BE17" s="749">
        <f t="shared" si="24"/>
        <v>0</v>
      </c>
      <c r="BF17" s="159">
        <f t="shared" si="25"/>
        <v>0</v>
      </c>
    </row>
    <row r="18" spans="1:58" s="9" customFormat="1" ht="15.95" customHeight="1">
      <c r="A18" s="1210">
        <v>46003</v>
      </c>
      <c r="B18" s="208" t="s">
        <v>119</v>
      </c>
      <c r="C18" s="260" t="s">
        <v>1164</v>
      </c>
      <c r="D18" s="218" t="s">
        <v>1553</v>
      </c>
      <c r="E18" s="206" t="s">
        <v>1554</v>
      </c>
      <c r="F18" s="213" t="s">
        <v>608</v>
      </c>
      <c r="G18" s="921">
        <f t="shared" si="0"/>
        <v>0</v>
      </c>
      <c r="H18" s="43">
        <f t="shared" si="1"/>
        <v>6</v>
      </c>
      <c r="I18" s="922">
        <f t="shared" si="2"/>
        <v>0</v>
      </c>
      <c r="J18" s="12"/>
      <c r="K18" s="223"/>
      <c r="L18" s="223"/>
      <c r="M18" s="8"/>
      <c r="N18" s="8"/>
      <c r="O18" s="8"/>
      <c r="P18" s="8"/>
      <c r="Q18" s="8"/>
      <c r="R18" s="8"/>
      <c r="S18" s="8"/>
      <c r="T18" s="8"/>
      <c r="U18" s="8"/>
      <c r="V18" s="212"/>
      <c r="W18" s="113"/>
      <c r="X18" s="8"/>
      <c r="Y18" s="212"/>
      <c r="Z18" s="8"/>
      <c r="AA18" s="8"/>
      <c r="AB18" s="10"/>
      <c r="AC18" s="26">
        <v>6</v>
      </c>
      <c r="AD18" s="11"/>
      <c r="AE18" s="1"/>
      <c r="AG18" s="788" t="s">
        <v>208</v>
      </c>
      <c r="AH18" s="749">
        <f t="shared" si="3"/>
        <v>0</v>
      </c>
      <c r="AI18" s="749">
        <f t="shared" si="4"/>
        <v>0</v>
      </c>
      <c r="AJ18" s="382" t="str">
        <f t="shared" si="5"/>
        <v>0</v>
      </c>
      <c r="AL18" s="219" t="s">
        <v>207</v>
      </c>
      <c r="AM18" s="749">
        <f t="shared" si="6"/>
        <v>0</v>
      </c>
      <c r="AN18" s="749">
        <f t="shared" si="7"/>
        <v>0</v>
      </c>
      <c r="AO18" s="749">
        <f t="shared" si="8"/>
        <v>0</v>
      </c>
      <c r="AP18" s="749">
        <f t="shared" si="9"/>
        <v>0</v>
      </c>
      <c r="AQ18" s="749">
        <f t="shared" si="10"/>
        <v>0</v>
      </c>
      <c r="AR18" s="749">
        <f t="shared" si="11"/>
        <v>0</v>
      </c>
      <c r="AS18" s="749">
        <f t="shared" si="12"/>
        <v>0</v>
      </c>
      <c r="AT18" s="749">
        <f t="shared" si="13"/>
        <v>0</v>
      </c>
      <c r="AU18" s="749">
        <f t="shared" si="14"/>
        <v>0</v>
      </c>
      <c r="AV18" s="749">
        <f t="shared" si="15"/>
        <v>0</v>
      </c>
      <c r="AW18" s="749">
        <f t="shared" si="16"/>
        <v>0</v>
      </c>
      <c r="AX18" s="749">
        <f t="shared" si="17"/>
        <v>0</v>
      </c>
      <c r="AY18" s="749">
        <f t="shared" si="18"/>
        <v>0</v>
      </c>
      <c r="AZ18" s="749">
        <f t="shared" si="19"/>
        <v>0</v>
      </c>
      <c r="BA18" s="749">
        <f t="shared" si="20"/>
        <v>0</v>
      </c>
      <c r="BB18" s="749">
        <f t="shared" si="21"/>
        <v>0</v>
      </c>
      <c r="BC18" s="749">
        <f t="shared" si="22"/>
        <v>0</v>
      </c>
      <c r="BD18" s="749">
        <f t="shared" si="23"/>
        <v>0</v>
      </c>
      <c r="BE18" s="749">
        <f t="shared" si="24"/>
        <v>0</v>
      </c>
      <c r="BF18" s="159">
        <f t="shared" si="25"/>
        <v>0</v>
      </c>
    </row>
    <row r="19" spans="1:58" s="9" customFormat="1" ht="15.95" customHeight="1">
      <c r="A19" s="1212"/>
      <c r="B19" s="208" t="s">
        <v>119</v>
      </c>
      <c r="C19" s="260" t="s">
        <v>1164</v>
      </c>
      <c r="D19" s="218" t="s">
        <v>648</v>
      </c>
      <c r="E19" s="206" t="s">
        <v>1554</v>
      </c>
      <c r="F19" s="213" t="s">
        <v>608</v>
      </c>
      <c r="G19" s="921">
        <f t="shared" si="0"/>
        <v>0</v>
      </c>
      <c r="H19" s="43">
        <f t="shared" si="1"/>
        <v>20</v>
      </c>
      <c r="I19" s="922">
        <f t="shared" si="2"/>
        <v>0</v>
      </c>
      <c r="J19" s="12"/>
      <c r="K19" s="223"/>
      <c r="L19" s="223"/>
      <c r="M19" s="8"/>
      <c r="N19" s="8"/>
      <c r="O19" s="8"/>
      <c r="P19" s="8"/>
      <c r="Q19" s="8"/>
      <c r="R19" s="8"/>
      <c r="S19" s="8"/>
      <c r="T19" s="8"/>
      <c r="U19" s="8"/>
      <c r="V19" s="212"/>
      <c r="W19" s="113"/>
      <c r="X19" s="8"/>
      <c r="Y19" s="212"/>
      <c r="Z19" s="8"/>
      <c r="AA19" s="8"/>
      <c r="AB19" s="10"/>
      <c r="AC19" s="26">
        <v>20</v>
      </c>
      <c r="AD19" s="206"/>
      <c r="AE19" s="1"/>
      <c r="AG19" s="788" t="s">
        <v>209</v>
      </c>
      <c r="AH19" s="749">
        <f t="shared" si="3"/>
        <v>0</v>
      </c>
      <c r="AI19" s="749">
        <f t="shared" si="4"/>
        <v>0</v>
      </c>
      <c r="AJ19" s="382" t="str">
        <f t="shared" si="5"/>
        <v>0</v>
      </c>
      <c r="AL19" s="219" t="s">
        <v>208</v>
      </c>
      <c r="AM19" s="749">
        <f t="shared" si="6"/>
        <v>0</v>
      </c>
      <c r="AN19" s="749">
        <f t="shared" si="7"/>
        <v>0</v>
      </c>
      <c r="AO19" s="749">
        <f t="shared" si="8"/>
        <v>0</v>
      </c>
      <c r="AP19" s="749">
        <f t="shared" si="9"/>
        <v>0</v>
      </c>
      <c r="AQ19" s="749">
        <f t="shared" si="10"/>
        <v>0</v>
      </c>
      <c r="AR19" s="749">
        <f t="shared" si="11"/>
        <v>0</v>
      </c>
      <c r="AS19" s="749">
        <f t="shared" si="12"/>
        <v>0</v>
      </c>
      <c r="AT19" s="749">
        <f t="shared" si="13"/>
        <v>0</v>
      </c>
      <c r="AU19" s="749">
        <f t="shared" si="14"/>
        <v>0</v>
      </c>
      <c r="AV19" s="749">
        <f t="shared" si="15"/>
        <v>0</v>
      </c>
      <c r="AW19" s="749">
        <f t="shared" si="16"/>
        <v>0</v>
      </c>
      <c r="AX19" s="749">
        <f t="shared" si="17"/>
        <v>0</v>
      </c>
      <c r="AY19" s="749">
        <f t="shared" si="18"/>
        <v>0</v>
      </c>
      <c r="AZ19" s="749">
        <f t="shared" si="19"/>
        <v>0</v>
      </c>
      <c r="BA19" s="749">
        <f t="shared" si="20"/>
        <v>0</v>
      </c>
      <c r="BB19" s="749">
        <f t="shared" si="21"/>
        <v>0</v>
      </c>
      <c r="BC19" s="749">
        <f t="shared" si="22"/>
        <v>0</v>
      </c>
      <c r="BD19" s="749">
        <f t="shared" si="23"/>
        <v>0</v>
      </c>
      <c r="BE19" s="749">
        <f t="shared" si="24"/>
        <v>0</v>
      </c>
      <c r="BF19" s="159">
        <f t="shared" si="25"/>
        <v>0</v>
      </c>
    </row>
    <row r="20" spans="1:58" s="9" customFormat="1" ht="15.95" customHeight="1">
      <c r="A20" s="209">
        <v>46006</v>
      </c>
      <c r="B20" s="208" t="s">
        <v>119</v>
      </c>
      <c r="C20" s="260" t="s">
        <v>1164</v>
      </c>
      <c r="D20" s="218" t="s">
        <v>619</v>
      </c>
      <c r="E20" s="206" t="s">
        <v>1555</v>
      </c>
      <c r="F20" s="213" t="s">
        <v>608</v>
      </c>
      <c r="G20" s="921">
        <f t="shared" si="0"/>
        <v>0</v>
      </c>
      <c r="H20" s="43">
        <f t="shared" si="1"/>
        <v>10</v>
      </c>
      <c r="I20" s="922">
        <f t="shared" si="2"/>
        <v>0</v>
      </c>
      <c r="J20" s="12"/>
      <c r="K20" s="223"/>
      <c r="L20" s="223"/>
      <c r="M20" s="8"/>
      <c r="N20" s="8"/>
      <c r="O20" s="8"/>
      <c r="P20" s="8"/>
      <c r="Q20" s="8"/>
      <c r="R20" s="8"/>
      <c r="S20" s="8"/>
      <c r="T20" s="8"/>
      <c r="U20" s="8"/>
      <c r="V20" s="212"/>
      <c r="W20" s="113"/>
      <c r="X20" s="8"/>
      <c r="Y20" s="212"/>
      <c r="Z20" s="8"/>
      <c r="AA20" s="8"/>
      <c r="AB20" s="10"/>
      <c r="AC20" s="26">
        <v>10</v>
      </c>
      <c r="AD20" s="11"/>
      <c r="AE20" s="1"/>
      <c r="AG20" s="788" t="s">
        <v>210</v>
      </c>
      <c r="AH20" s="749">
        <f t="shared" si="3"/>
        <v>75</v>
      </c>
      <c r="AI20" s="749">
        <f t="shared" si="4"/>
        <v>0</v>
      </c>
      <c r="AJ20" s="382">
        <f t="shared" si="5"/>
        <v>0</v>
      </c>
      <c r="AL20" s="219" t="s">
        <v>209</v>
      </c>
      <c r="AM20" s="749">
        <f t="shared" si="6"/>
        <v>0</v>
      </c>
      <c r="AN20" s="749">
        <f t="shared" si="7"/>
        <v>0</v>
      </c>
      <c r="AO20" s="749">
        <f t="shared" si="8"/>
        <v>0</v>
      </c>
      <c r="AP20" s="749">
        <f t="shared" si="9"/>
        <v>0</v>
      </c>
      <c r="AQ20" s="749">
        <f t="shared" si="10"/>
        <v>0</v>
      </c>
      <c r="AR20" s="749">
        <f t="shared" si="11"/>
        <v>0</v>
      </c>
      <c r="AS20" s="749">
        <f t="shared" si="12"/>
        <v>0</v>
      </c>
      <c r="AT20" s="749">
        <f t="shared" si="13"/>
        <v>0</v>
      </c>
      <c r="AU20" s="749">
        <f t="shared" si="14"/>
        <v>0</v>
      </c>
      <c r="AV20" s="749">
        <f t="shared" si="15"/>
        <v>0</v>
      </c>
      <c r="AW20" s="749">
        <f t="shared" si="16"/>
        <v>0</v>
      </c>
      <c r="AX20" s="749">
        <f t="shared" si="17"/>
        <v>0</v>
      </c>
      <c r="AY20" s="749">
        <f t="shared" si="18"/>
        <v>0</v>
      </c>
      <c r="AZ20" s="749">
        <f t="shared" si="19"/>
        <v>0</v>
      </c>
      <c r="BA20" s="749">
        <f t="shared" si="20"/>
        <v>0</v>
      </c>
      <c r="BB20" s="749">
        <f t="shared" si="21"/>
        <v>0</v>
      </c>
      <c r="BC20" s="749">
        <f t="shared" si="22"/>
        <v>0</v>
      </c>
      <c r="BD20" s="749">
        <f t="shared" si="23"/>
        <v>0</v>
      </c>
      <c r="BE20" s="749">
        <f t="shared" si="24"/>
        <v>0</v>
      </c>
      <c r="BF20" s="159">
        <f t="shared" si="25"/>
        <v>0</v>
      </c>
    </row>
    <row r="21" spans="1:58" s="9" customFormat="1" ht="15.95" customHeight="1">
      <c r="A21" s="209">
        <v>46008</v>
      </c>
      <c r="B21" s="208" t="s">
        <v>1557</v>
      </c>
      <c r="C21" s="260" t="s">
        <v>1151</v>
      </c>
      <c r="D21" s="218" t="s">
        <v>1249</v>
      </c>
      <c r="E21" s="206" t="s">
        <v>1558</v>
      </c>
      <c r="F21" s="213" t="s">
        <v>608</v>
      </c>
      <c r="G21" s="921">
        <f t="shared" si="0"/>
        <v>0</v>
      </c>
      <c r="H21" s="43">
        <f t="shared" si="1"/>
        <v>50</v>
      </c>
      <c r="I21" s="922">
        <f t="shared" si="2"/>
        <v>0</v>
      </c>
      <c r="J21" s="12"/>
      <c r="K21" s="223"/>
      <c r="L21" s="223"/>
      <c r="M21" s="8"/>
      <c r="N21" s="8"/>
      <c r="O21" s="8"/>
      <c r="P21" s="8"/>
      <c r="Q21" s="8"/>
      <c r="R21" s="8"/>
      <c r="S21" s="8"/>
      <c r="T21" s="8"/>
      <c r="U21" s="8"/>
      <c r="V21" s="212"/>
      <c r="W21" s="113"/>
      <c r="X21" s="8"/>
      <c r="Y21" s="212"/>
      <c r="Z21" s="8"/>
      <c r="AA21" s="8"/>
      <c r="AB21" s="10"/>
      <c r="AC21" s="26">
        <v>50</v>
      </c>
      <c r="AD21" s="11"/>
      <c r="AE21" s="1"/>
      <c r="AG21" s="788" t="s">
        <v>211</v>
      </c>
      <c r="AH21" s="749">
        <f t="shared" si="3"/>
        <v>0</v>
      </c>
      <c r="AI21" s="749">
        <f t="shared" si="4"/>
        <v>0</v>
      </c>
      <c r="AJ21" s="382" t="str">
        <f t="shared" si="5"/>
        <v>0</v>
      </c>
      <c r="AL21" s="219" t="s">
        <v>210</v>
      </c>
      <c r="AM21" s="749">
        <f t="shared" si="6"/>
        <v>0</v>
      </c>
      <c r="AN21" s="749">
        <f t="shared" si="7"/>
        <v>0</v>
      </c>
      <c r="AO21" s="749">
        <f t="shared" si="8"/>
        <v>0</v>
      </c>
      <c r="AP21" s="749">
        <f t="shared" si="9"/>
        <v>0</v>
      </c>
      <c r="AQ21" s="749">
        <f t="shared" si="10"/>
        <v>0</v>
      </c>
      <c r="AR21" s="749">
        <f t="shared" si="11"/>
        <v>0</v>
      </c>
      <c r="AS21" s="749">
        <f t="shared" si="12"/>
        <v>0</v>
      </c>
      <c r="AT21" s="749">
        <f t="shared" si="13"/>
        <v>0</v>
      </c>
      <c r="AU21" s="749">
        <f t="shared" si="14"/>
        <v>0</v>
      </c>
      <c r="AV21" s="749">
        <f t="shared" si="15"/>
        <v>0</v>
      </c>
      <c r="AW21" s="749">
        <f t="shared" si="16"/>
        <v>0</v>
      </c>
      <c r="AX21" s="749">
        <f t="shared" si="17"/>
        <v>0</v>
      </c>
      <c r="AY21" s="749">
        <f t="shared" si="18"/>
        <v>0</v>
      </c>
      <c r="AZ21" s="749">
        <f t="shared" si="19"/>
        <v>0</v>
      </c>
      <c r="BA21" s="749">
        <f t="shared" si="20"/>
        <v>0</v>
      </c>
      <c r="BB21" s="749">
        <f t="shared" si="21"/>
        <v>0</v>
      </c>
      <c r="BC21" s="749">
        <f t="shared" si="22"/>
        <v>0</v>
      </c>
      <c r="BD21" s="749">
        <f t="shared" si="23"/>
        <v>0</v>
      </c>
      <c r="BE21" s="749">
        <f t="shared" si="24"/>
        <v>0</v>
      </c>
      <c r="BF21" s="159">
        <f t="shared" si="25"/>
        <v>0</v>
      </c>
    </row>
    <row r="22" spans="1:58" s="9" customFormat="1" ht="15.95" customHeight="1">
      <c r="A22" s="1210">
        <v>46013</v>
      </c>
      <c r="B22" s="208" t="s">
        <v>1093</v>
      </c>
      <c r="C22" s="260" t="s">
        <v>1164</v>
      </c>
      <c r="D22" s="218" t="s">
        <v>698</v>
      </c>
      <c r="E22" s="206" t="s">
        <v>1559</v>
      </c>
      <c r="F22" s="213" t="s">
        <v>608</v>
      </c>
      <c r="G22" s="921">
        <f t="shared" si="0"/>
        <v>0</v>
      </c>
      <c r="H22" s="43">
        <f t="shared" si="1"/>
        <v>10</v>
      </c>
      <c r="I22" s="922">
        <f t="shared" si="2"/>
        <v>0</v>
      </c>
      <c r="J22" s="12"/>
      <c r="K22" s="223"/>
      <c r="L22" s="223"/>
      <c r="M22" s="8"/>
      <c r="N22" s="8"/>
      <c r="O22" s="8"/>
      <c r="P22" s="8"/>
      <c r="Q22" s="8"/>
      <c r="R22" s="8"/>
      <c r="S22" s="8"/>
      <c r="T22" s="8"/>
      <c r="U22" s="8"/>
      <c r="V22" s="212"/>
      <c r="W22" s="113"/>
      <c r="X22" s="8"/>
      <c r="Y22" s="212"/>
      <c r="Z22" s="8"/>
      <c r="AA22" s="8"/>
      <c r="AB22" s="10"/>
      <c r="AC22" s="26">
        <v>10</v>
      </c>
      <c r="AD22" s="11"/>
      <c r="AE22" s="1"/>
      <c r="AG22" s="788" t="s">
        <v>212</v>
      </c>
      <c r="AH22" s="749">
        <f t="shared" si="3"/>
        <v>0</v>
      </c>
      <c r="AI22" s="749">
        <f t="shared" si="4"/>
        <v>0</v>
      </c>
      <c r="AJ22" s="382" t="str">
        <f t="shared" si="5"/>
        <v>0</v>
      </c>
      <c r="AL22" s="219" t="s">
        <v>211</v>
      </c>
      <c r="AM22" s="749">
        <f t="shared" si="6"/>
        <v>0</v>
      </c>
      <c r="AN22" s="749">
        <f t="shared" si="7"/>
        <v>0</v>
      </c>
      <c r="AO22" s="749">
        <f t="shared" si="8"/>
        <v>0</v>
      </c>
      <c r="AP22" s="749">
        <f t="shared" si="9"/>
        <v>0</v>
      </c>
      <c r="AQ22" s="749">
        <f t="shared" si="10"/>
        <v>0</v>
      </c>
      <c r="AR22" s="749">
        <f t="shared" si="11"/>
        <v>0</v>
      </c>
      <c r="AS22" s="749">
        <f t="shared" si="12"/>
        <v>0</v>
      </c>
      <c r="AT22" s="749">
        <f t="shared" si="13"/>
        <v>0</v>
      </c>
      <c r="AU22" s="749">
        <f t="shared" si="14"/>
        <v>0</v>
      </c>
      <c r="AV22" s="749">
        <f t="shared" si="15"/>
        <v>0</v>
      </c>
      <c r="AW22" s="749">
        <f t="shared" si="16"/>
        <v>0</v>
      </c>
      <c r="AX22" s="749">
        <f t="shared" si="17"/>
        <v>0</v>
      </c>
      <c r="AY22" s="749">
        <f t="shared" si="18"/>
        <v>0</v>
      </c>
      <c r="AZ22" s="749">
        <f t="shared" si="19"/>
        <v>0</v>
      </c>
      <c r="BA22" s="749">
        <f t="shared" si="20"/>
        <v>0</v>
      </c>
      <c r="BB22" s="749">
        <f t="shared" si="21"/>
        <v>0</v>
      </c>
      <c r="BC22" s="749">
        <f t="shared" si="22"/>
        <v>0</v>
      </c>
      <c r="BD22" s="749">
        <f t="shared" si="23"/>
        <v>0</v>
      </c>
      <c r="BE22" s="749">
        <f t="shared" si="24"/>
        <v>0</v>
      </c>
      <c r="BF22" s="159">
        <f t="shared" si="25"/>
        <v>0</v>
      </c>
    </row>
    <row r="23" spans="1:58" s="9" customFormat="1" ht="15.95" customHeight="1">
      <c r="A23" s="1211"/>
      <c r="B23" s="208" t="s">
        <v>1093</v>
      </c>
      <c r="C23" s="260" t="s">
        <v>1164</v>
      </c>
      <c r="D23" s="218" t="s">
        <v>634</v>
      </c>
      <c r="E23" s="206" t="s">
        <v>1560</v>
      </c>
      <c r="F23" s="213" t="s">
        <v>608</v>
      </c>
      <c r="G23" s="921">
        <f t="shared" si="0"/>
        <v>0</v>
      </c>
      <c r="H23" s="43">
        <f t="shared" si="1"/>
        <v>15</v>
      </c>
      <c r="I23" s="922">
        <f t="shared" si="2"/>
        <v>0</v>
      </c>
      <c r="J23" s="12"/>
      <c r="K23" s="223"/>
      <c r="L23" s="223"/>
      <c r="M23" s="8"/>
      <c r="N23" s="8"/>
      <c r="O23" s="8"/>
      <c r="P23" s="8"/>
      <c r="Q23" s="8"/>
      <c r="R23" s="8"/>
      <c r="S23" s="8"/>
      <c r="T23" s="8"/>
      <c r="U23" s="8"/>
      <c r="V23" s="212"/>
      <c r="W23" s="113"/>
      <c r="X23" s="8"/>
      <c r="Y23" s="212"/>
      <c r="Z23" s="8"/>
      <c r="AA23" s="8"/>
      <c r="AB23" s="10"/>
      <c r="AC23" s="26">
        <v>15</v>
      </c>
      <c r="AD23" s="11"/>
      <c r="AE23" s="1"/>
      <c r="AG23" s="789" t="s">
        <v>294</v>
      </c>
      <c r="AH23" s="749">
        <f>SUMIF($D$7:$D$84,AG23,$H$7:$H$84)</f>
        <v>101</v>
      </c>
      <c r="AI23" s="749">
        <f>SUMIF($D$7:$D$84,AG23,$G$7:$G$84)</f>
        <v>1</v>
      </c>
      <c r="AJ23" s="382">
        <f>IFERROR(AI23*100/AH23,"0")</f>
        <v>0.99009900990099009</v>
      </c>
      <c r="AL23" s="219" t="s">
        <v>212</v>
      </c>
      <c r="AM23" s="749">
        <f t="shared" si="6"/>
        <v>0</v>
      </c>
      <c r="AN23" s="749">
        <f t="shared" si="7"/>
        <v>0</v>
      </c>
      <c r="AO23" s="749">
        <f t="shared" si="8"/>
        <v>0</v>
      </c>
      <c r="AP23" s="749">
        <f t="shared" si="9"/>
        <v>0</v>
      </c>
      <c r="AQ23" s="749">
        <f t="shared" si="10"/>
        <v>0</v>
      </c>
      <c r="AR23" s="749">
        <f t="shared" si="11"/>
        <v>0</v>
      </c>
      <c r="AS23" s="749">
        <f t="shared" si="12"/>
        <v>0</v>
      </c>
      <c r="AT23" s="749">
        <f t="shared" si="13"/>
        <v>0</v>
      </c>
      <c r="AU23" s="749">
        <f t="shared" si="14"/>
        <v>0</v>
      </c>
      <c r="AV23" s="749">
        <f t="shared" si="15"/>
        <v>0</v>
      </c>
      <c r="AW23" s="749">
        <f t="shared" si="16"/>
        <v>0</v>
      </c>
      <c r="AX23" s="749">
        <f t="shared" si="17"/>
        <v>0</v>
      </c>
      <c r="AY23" s="749">
        <f t="shared" si="18"/>
        <v>0</v>
      </c>
      <c r="AZ23" s="749">
        <f t="shared" si="19"/>
        <v>0</v>
      </c>
      <c r="BA23" s="749">
        <f t="shared" si="20"/>
        <v>0</v>
      </c>
      <c r="BB23" s="749">
        <f t="shared" si="21"/>
        <v>0</v>
      </c>
      <c r="BC23" s="749">
        <f t="shared" si="22"/>
        <v>0</v>
      </c>
      <c r="BD23" s="749">
        <f t="shared" si="23"/>
        <v>0</v>
      </c>
      <c r="BE23" s="749">
        <f t="shared" si="24"/>
        <v>0</v>
      </c>
      <c r="BF23" s="159">
        <f t="shared" si="25"/>
        <v>0</v>
      </c>
    </row>
    <row r="24" spans="1:58" s="9" customFormat="1" ht="15.95" customHeight="1">
      <c r="A24" s="1211"/>
      <c r="B24" s="208" t="s">
        <v>1093</v>
      </c>
      <c r="C24" s="260" t="s">
        <v>1151</v>
      </c>
      <c r="D24" s="218" t="s">
        <v>1249</v>
      </c>
      <c r="E24" s="206" t="s">
        <v>1561</v>
      </c>
      <c r="F24" s="213" t="s">
        <v>608</v>
      </c>
      <c r="G24" s="921">
        <f t="shared" si="0"/>
        <v>1</v>
      </c>
      <c r="H24" s="43">
        <f t="shared" si="1"/>
        <v>51</v>
      </c>
      <c r="I24" s="922">
        <f t="shared" si="2"/>
        <v>1.9607843137254902E-2</v>
      </c>
      <c r="J24" s="12"/>
      <c r="K24" s="223"/>
      <c r="L24" s="223"/>
      <c r="M24" s="8"/>
      <c r="N24" s="8"/>
      <c r="O24" s="8"/>
      <c r="P24" s="8"/>
      <c r="Q24" s="8"/>
      <c r="R24" s="8"/>
      <c r="S24" s="8"/>
      <c r="T24" s="8"/>
      <c r="U24" s="8"/>
      <c r="V24" s="212"/>
      <c r="W24" s="113">
        <v>1</v>
      </c>
      <c r="X24" s="8"/>
      <c r="Y24" s="212"/>
      <c r="Z24" s="8"/>
      <c r="AA24" s="8"/>
      <c r="AB24" s="10"/>
      <c r="AC24" s="26">
        <v>50</v>
      </c>
      <c r="AD24" s="11"/>
      <c r="AE24" s="1"/>
      <c r="AG24" s="788" t="s">
        <v>213</v>
      </c>
      <c r="AH24" s="749">
        <f t="shared" si="3"/>
        <v>0</v>
      </c>
      <c r="AI24" s="749">
        <f t="shared" si="4"/>
        <v>0</v>
      </c>
      <c r="AJ24" s="382" t="str">
        <f t="shared" si="5"/>
        <v>0</v>
      </c>
      <c r="AL24" s="219" t="s">
        <v>213</v>
      </c>
      <c r="AM24" s="749">
        <f t="shared" si="6"/>
        <v>0</v>
      </c>
      <c r="AN24" s="749">
        <f t="shared" si="7"/>
        <v>0</v>
      </c>
      <c r="AO24" s="749">
        <f t="shared" si="8"/>
        <v>0</v>
      </c>
      <c r="AP24" s="749">
        <f t="shared" si="9"/>
        <v>0</v>
      </c>
      <c r="AQ24" s="749">
        <f t="shared" si="10"/>
        <v>0</v>
      </c>
      <c r="AR24" s="749">
        <f t="shared" si="11"/>
        <v>0</v>
      </c>
      <c r="AS24" s="749">
        <f t="shared" si="12"/>
        <v>0</v>
      </c>
      <c r="AT24" s="749">
        <f t="shared" si="13"/>
        <v>0</v>
      </c>
      <c r="AU24" s="749">
        <f t="shared" si="14"/>
        <v>0</v>
      </c>
      <c r="AV24" s="749">
        <f t="shared" si="15"/>
        <v>0</v>
      </c>
      <c r="AW24" s="749">
        <f t="shared" si="16"/>
        <v>0</v>
      </c>
      <c r="AX24" s="749">
        <f t="shared" si="17"/>
        <v>0</v>
      </c>
      <c r="AY24" s="749">
        <f t="shared" si="18"/>
        <v>0</v>
      </c>
      <c r="AZ24" s="749">
        <f t="shared" si="19"/>
        <v>0</v>
      </c>
      <c r="BA24" s="749">
        <f t="shared" si="20"/>
        <v>0</v>
      </c>
      <c r="BB24" s="749">
        <f t="shared" si="21"/>
        <v>0</v>
      </c>
      <c r="BC24" s="749">
        <f t="shared" si="22"/>
        <v>0</v>
      </c>
      <c r="BD24" s="749">
        <f t="shared" si="23"/>
        <v>0</v>
      </c>
      <c r="BE24" s="749">
        <f t="shared" si="24"/>
        <v>0</v>
      </c>
      <c r="BF24" s="159">
        <f t="shared" si="25"/>
        <v>0</v>
      </c>
    </row>
    <row r="25" spans="1:58" s="9" customFormat="1" ht="15.95" customHeight="1">
      <c r="A25" s="1212"/>
      <c r="B25" s="208" t="s">
        <v>1562</v>
      </c>
      <c r="C25" s="260" t="s">
        <v>1164</v>
      </c>
      <c r="D25" s="218" t="s">
        <v>852</v>
      </c>
      <c r="E25" s="206" t="s">
        <v>1563</v>
      </c>
      <c r="F25" s="213" t="s">
        <v>608</v>
      </c>
      <c r="G25" s="921">
        <f t="shared" si="0"/>
        <v>0</v>
      </c>
      <c r="H25" s="43">
        <f t="shared" si="1"/>
        <v>15</v>
      </c>
      <c r="I25" s="922">
        <f t="shared" si="2"/>
        <v>0</v>
      </c>
      <c r="J25" s="12"/>
      <c r="K25" s="223"/>
      <c r="L25" s="223"/>
      <c r="M25" s="8"/>
      <c r="N25" s="8"/>
      <c r="O25" s="8"/>
      <c r="P25" s="8"/>
      <c r="Q25" s="8"/>
      <c r="R25" s="8"/>
      <c r="S25" s="8"/>
      <c r="T25" s="8"/>
      <c r="U25" s="8"/>
      <c r="V25" s="212"/>
      <c r="W25" s="113"/>
      <c r="X25" s="8"/>
      <c r="Y25" s="212"/>
      <c r="Z25" s="8"/>
      <c r="AA25" s="8"/>
      <c r="AB25" s="10"/>
      <c r="AC25" s="26">
        <v>15</v>
      </c>
      <c r="AD25" s="11"/>
      <c r="AE25" s="1"/>
      <c r="AG25" s="788" t="s">
        <v>214</v>
      </c>
      <c r="AH25" s="749">
        <f t="shared" si="3"/>
        <v>0</v>
      </c>
      <c r="AI25" s="749">
        <f t="shared" si="4"/>
        <v>0</v>
      </c>
      <c r="AJ25" s="382" t="str">
        <f t="shared" si="5"/>
        <v>0</v>
      </c>
      <c r="AL25" s="219" t="s">
        <v>214</v>
      </c>
      <c r="AM25" s="749">
        <f t="shared" si="6"/>
        <v>0</v>
      </c>
      <c r="AN25" s="749">
        <f t="shared" si="7"/>
        <v>0</v>
      </c>
      <c r="AO25" s="749">
        <f t="shared" si="8"/>
        <v>0</v>
      </c>
      <c r="AP25" s="749">
        <f t="shared" si="9"/>
        <v>0</v>
      </c>
      <c r="AQ25" s="749">
        <f>SUMIF($D$7:$D$84,AL25,$N$7:$N$84)</f>
        <v>0</v>
      </c>
      <c r="AR25" s="749">
        <f t="shared" si="11"/>
        <v>0</v>
      </c>
      <c r="AS25" s="749">
        <f t="shared" si="12"/>
        <v>0</v>
      </c>
      <c r="AT25" s="749">
        <f t="shared" si="13"/>
        <v>0</v>
      </c>
      <c r="AU25" s="749">
        <f t="shared" si="14"/>
        <v>0</v>
      </c>
      <c r="AV25" s="749">
        <f t="shared" si="15"/>
        <v>0</v>
      </c>
      <c r="AW25" s="749">
        <f t="shared" si="16"/>
        <v>0</v>
      </c>
      <c r="AX25" s="749">
        <f t="shared" si="17"/>
        <v>0</v>
      </c>
      <c r="AY25" s="749">
        <f t="shared" si="18"/>
        <v>0</v>
      </c>
      <c r="AZ25" s="749">
        <f t="shared" si="19"/>
        <v>0</v>
      </c>
      <c r="BA25" s="749">
        <f t="shared" si="20"/>
        <v>0</v>
      </c>
      <c r="BB25" s="749">
        <f t="shared" si="21"/>
        <v>0</v>
      </c>
      <c r="BC25" s="749">
        <f t="shared" si="22"/>
        <v>0</v>
      </c>
      <c r="BD25" s="749">
        <f t="shared" si="23"/>
        <v>0</v>
      </c>
      <c r="BE25" s="749">
        <f t="shared" si="24"/>
        <v>0</v>
      </c>
      <c r="BF25" s="159">
        <f t="shared" si="25"/>
        <v>0</v>
      </c>
    </row>
    <row r="26" spans="1:58" s="9" customFormat="1" ht="15.95" customHeight="1">
      <c r="A26" s="209">
        <v>46014</v>
      </c>
      <c r="B26" s="208" t="s">
        <v>119</v>
      </c>
      <c r="C26" s="260" t="s">
        <v>1164</v>
      </c>
      <c r="D26" s="218" t="s">
        <v>983</v>
      </c>
      <c r="E26" s="206" t="s">
        <v>1564</v>
      </c>
      <c r="F26" s="213" t="s">
        <v>608</v>
      </c>
      <c r="G26" s="921">
        <f t="shared" si="0"/>
        <v>0</v>
      </c>
      <c r="H26" s="43">
        <f t="shared" si="1"/>
        <v>6</v>
      </c>
      <c r="I26" s="922">
        <f t="shared" si="2"/>
        <v>0</v>
      </c>
      <c r="J26" s="12"/>
      <c r="K26" s="223"/>
      <c r="L26" s="223"/>
      <c r="M26" s="8"/>
      <c r="N26" s="8"/>
      <c r="O26" s="8"/>
      <c r="P26" s="8"/>
      <c r="Q26" s="8"/>
      <c r="R26" s="8"/>
      <c r="S26" s="8"/>
      <c r="T26" s="8"/>
      <c r="U26" s="8"/>
      <c r="V26" s="212"/>
      <c r="W26" s="113"/>
      <c r="X26" s="8"/>
      <c r="Y26" s="212"/>
      <c r="Z26" s="8"/>
      <c r="AA26" s="8"/>
      <c r="AB26" s="10"/>
      <c r="AC26" s="26">
        <v>6</v>
      </c>
      <c r="AD26" s="11"/>
      <c r="AE26" s="1"/>
      <c r="AG26" s="788" t="s">
        <v>215</v>
      </c>
      <c r="AH26" s="749">
        <f t="shared" si="3"/>
        <v>0</v>
      </c>
      <c r="AI26" s="749">
        <f t="shared" si="4"/>
        <v>0</v>
      </c>
      <c r="AJ26" s="382" t="str">
        <f t="shared" si="5"/>
        <v>0</v>
      </c>
      <c r="AL26" s="219" t="s">
        <v>215</v>
      </c>
      <c r="AM26" s="749">
        <f t="shared" si="6"/>
        <v>0</v>
      </c>
      <c r="AN26" s="749">
        <f t="shared" si="7"/>
        <v>0</v>
      </c>
      <c r="AO26" s="749">
        <f t="shared" si="8"/>
        <v>0</v>
      </c>
      <c r="AP26" s="749">
        <f t="shared" si="9"/>
        <v>0</v>
      </c>
      <c r="AQ26" s="749">
        <f t="shared" si="10"/>
        <v>0</v>
      </c>
      <c r="AR26" s="749">
        <f t="shared" si="11"/>
        <v>0</v>
      </c>
      <c r="AS26" s="749">
        <f t="shared" si="12"/>
        <v>0</v>
      </c>
      <c r="AT26" s="749">
        <f t="shared" si="13"/>
        <v>0</v>
      </c>
      <c r="AU26" s="749">
        <f t="shared" si="14"/>
        <v>0</v>
      </c>
      <c r="AV26" s="749">
        <f t="shared" si="15"/>
        <v>0</v>
      </c>
      <c r="AW26" s="749">
        <f t="shared" si="16"/>
        <v>0</v>
      </c>
      <c r="AX26" s="749">
        <f t="shared" si="17"/>
        <v>0</v>
      </c>
      <c r="AY26" s="749">
        <f t="shared" si="18"/>
        <v>0</v>
      </c>
      <c r="AZ26" s="749">
        <f t="shared" si="19"/>
        <v>0</v>
      </c>
      <c r="BA26" s="749">
        <f t="shared" si="20"/>
        <v>0</v>
      </c>
      <c r="BB26" s="749">
        <f t="shared" si="21"/>
        <v>0</v>
      </c>
      <c r="BC26" s="749">
        <f t="shared" si="22"/>
        <v>0</v>
      </c>
      <c r="BD26" s="749">
        <f t="shared" si="23"/>
        <v>0</v>
      </c>
      <c r="BE26" s="749">
        <f t="shared" si="24"/>
        <v>0</v>
      </c>
      <c r="BF26" s="159">
        <f t="shared" si="25"/>
        <v>0</v>
      </c>
    </row>
    <row r="27" spans="1:58" s="9" customFormat="1" ht="15.95" customHeight="1">
      <c r="A27" s="209">
        <v>46021</v>
      </c>
      <c r="B27" s="208" t="s">
        <v>1565</v>
      </c>
      <c r="C27" s="260" t="s">
        <v>1151</v>
      </c>
      <c r="D27" s="218" t="s">
        <v>519</v>
      </c>
      <c r="E27" s="206" t="s">
        <v>1566</v>
      </c>
      <c r="F27" s="213" t="s">
        <v>608</v>
      </c>
      <c r="G27" s="921">
        <f t="shared" si="0"/>
        <v>0</v>
      </c>
      <c r="H27" s="43">
        <f t="shared" si="1"/>
        <v>40</v>
      </c>
      <c r="I27" s="922">
        <f t="shared" si="2"/>
        <v>0</v>
      </c>
      <c r="J27" s="12"/>
      <c r="K27" s="223"/>
      <c r="L27" s="223"/>
      <c r="M27" s="8"/>
      <c r="N27" s="8"/>
      <c r="O27" s="8"/>
      <c r="P27" s="8"/>
      <c r="Q27" s="8"/>
      <c r="R27" s="8"/>
      <c r="S27" s="8"/>
      <c r="T27" s="8"/>
      <c r="U27" s="8"/>
      <c r="V27" s="212"/>
      <c r="W27" s="113"/>
      <c r="X27" s="8"/>
      <c r="Y27" s="212"/>
      <c r="Z27" s="8"/>
      <c r="AA27" s="8"/>
      <c r="AB27" s="10"/>
      <c r="AC27" s="26">
        <v>40</v>
      </c>
      <c r="AD27" s="11"/>
      <c r="AE27" s="1"/>
      <c r="AG27" s="788" t="s">
        <v>985</v>
      </c>
      <c r="AH27" s="749">
        <f t="shared" si="3"/>
        <v>0</v>
      </c>
      <c r="AI27" s="749">
        <f t="shared" si="4"/>
        <v>0</v>
      </c>
      <c r="AJ27" s="382" t="str">
        <f t="shared" si="5"/>
        <v>0</v>
      </c>
      <c r="AL27" s="219" t="s">
        <v>985</v>
      </c>
      <c r="AM27" s="749">
        <f t="shared" si="6"/>
        <v>0</v>
      </c>
      <c r="AN27" s="749">
        <f t="shared" si="7"/>
        <v>0</v>
      </c>
      <c r="AO27" s="749">
        <f t="shared" si="8"/>
        <v>0</v>
      </c>
      <c r="AP27" s="749">
        <f t="shared" si="9"/>
        <v>0</v>
      </c>
      <c r="AQ27" s="749">
        <f t="shared" si="10"/>
        <v>0</v>
      </c>
      <c r="AR27" s="749">
        <f t="shared" si="11"/>
        <v>0</v>
      </c>
      <c r="AS27" s="749">
        <f t="shared" si="12"/>
        <v>0</v>
      </c>
      <c r="AT27" s="749">
        <f t="shared" si="13"/>
        <v>0</v>
      </c>
      <c r="AU27" s="749">
        <f t="shared" si="14"/>
        <v>0</v>
      </c>
      <c r="AV27" s="749">
        <f t="shared" si="15"/>
        <v>0</v>
      </c>
      <c r="AW27" s="749">
        <f t="shared" si="16"/>
        <v>0</v>
      </c>
      <c r="AX27" s="749">
        <f t="shared" si="17"/>
        <v>0</v>
      </c>
      <c r="AY27" s="749">
        <f t="shared" si="18"/>
        <v>0</v>
      </c>
      <c r="AZ27" s="749">
        <f t="shared" si="19"/>
        <v>0</v>
      </c>
      <c r="BA27" s="749">
        <f t="shared" si="20"/>
        <v>0</v>
      </c>
      <c r="BB27" s="749">
        <f t="shared" si="21"/>
        <v>0</v>
      </c>
      <c r="BC27" s="749">
        <f t="shared" si="22"/>
        <v>0</v>
      </c>
      <c r="BD27" s="749">
        <f t="shared" si="23"/>
        <v>0</v>
      </c>
      <c r="BE27" s="749">
        <f t="shared" si="24"/>
        <v>0</v>
      </c>
      <c r="BF27" s="159">
        <f t="shared" si="25"/>
        <v>0</v>
      </c>
    </row>
    <row r="28" spans="1:58" s="9" customFormat="1" ht="15.95" customHeight="1">
      <c r="A28" s="209">
        <v>46022</v>
      </c>
      <c r="B28" s="208" t="s">
        <v>119</v>
      </c>
      <c r="C28" s="260" t="s">
        <v>1151</v>
      </c>
      <c r="D28" s="218" t="s">
        <v>519</v>
      </c>
      <c r="E28" s="206" t="s">
        <v>1567</v>
      </c>
      <c r="F28" s="213" t="s">
        <v>608</v>
      </c>
      <c r="G28" s="921">
        <f t="shared" si="0"/>
        <v>0</v>
      </c>
      <c r="H28" s="43">
        <f t="shared" si="1"/>
        <v>35</v>
      </c>
      <c r="I28" s="922">
        <f t="shared" si="2"/>
        <v>0</v>
      </c>
      <c r="J28" s="12"/>
      <c r="K28" s="223"/>
      <c r="L28" s="223"/>
      <c r="M28" s="8"/>
      <c r="N28" s="8"/>
      <c r="O28" s="8"/>
      <c r="P28" s="8"/>
      <c r="Q28" s="8"/>
      <c r="R28" s="8"/>
      <c r="S28" s="8"/>
      <c r="T28" s="8"/>
      <c r="U28" s="8"/>
      <c r="V28" s="212"/>
      <c r="W28" s="113"/>
      <c r="X28" s="8"/>
      <c r="Y28" s="212"/>
      <c r="Z28" s="8"/>
      <c r="AA28" s="8"/>
      <c r="AB28" s="10"/>
      <c r="AC28" s="26">
        <v>35</v>
      </c>
      <c r="AD28" s="11"/>
      <c r="AE28" s="1"/>
      <c r="AG28" s="789" t="s">
        <v>272</v>
      </c>
      <c r="AH28" s="749">
        <f>SUMIF($D$7:$D$84,AG28,$H$7:$H$84)</f>
        <v>0</v>
      </c>
      <c r="AI28" s="749">
        <f>SUMIF($D$7:$D$84,AG28,$G$7:$G$84)</f>
        <v>0</v>
      </c>
      <c r="AJ28" s="382" t="str">
        <f>IFERROR(AI28*100/AH28,"0")</f>
        <v>0</v>
      </c>
      <c r="AL28" s="219" t="s">
        <v>216</v>
      </c>
      <c r="AM28" s="749">
        <f t="shared" si="6"/>
        <v>0</v>
      </c>
      <c r="AN28" s="749">
        <f t="shared" si="7"/>
        <v>0</v>
      </c>
      <c r="AO28" s="749">
        <f t="shared" si="8"/>
        <v>0</v>
      </c>
      <c r="AP28" s="749">
        <f t="shared" si="9"/>
        <v>0</v>
      </c>
      <c r="AQ28" s="749">
        <f t="shared" si="10"/>
        <v>0</v>
      </c>
      <c r="AR28" s="749">
        <f t="shared" si="11"/>
        <v>0</v>
      </c>
      <c r="AS28" s="749">
        <f t="shared" si="12"/>
        <v>0</v>
      </c>
      <c r="AT28" s="749">
        <f t="shared" si="13"/>
        <v>0</v>
      </c>
      <c r="AU28" s="749">
        <f t="shared" si="14"/>
        <v>0</v>
      </c>
      <c r="AV28" s="749">
        <f t="shared" si="15"/>
        <v>0</v>
      </c>
      <c r="AW28" s="749">
        <f t="shared" si="16"/>
        <v>0</v>
      </c>
      <c r="AX28" s="749">
        <f t="shared" si="17"/>
        <v>0</v>
      </c>
      <c r="AY28" s="749">
        <f t="shared" si="18"/>
        <v>0</v>
      </c>
      <c r="AZ28" s="749">
        <f t="shared" si="19"/>
        <v>0</v>
      </c>
      <c r="BA28" s="749">
        <f t="shared" si="20"/>
        <v>0</v>
      </c>
      <c r="BB28" s="749">
        <f t="shared" si="21"/>
        <v>0</v>
      </c>
      <c r="BC28" s="749">
        <f t="shared" si="22"/>
        <v>0</v>
      </c>
      <c r="BD28" s="749">
        <f t="shared" si="23"/>
        <v>0</v>
      </c>
      <c r="BE28" s="749">
        <f t="shared" si="24"/>
        <v>0</v>
      </c>
      <c r="BF28" s="159">
        <f t="shared" si="25"/>
        <v>0</v>
      </c>
    </row>
    <row r="29" spans="1:58" s="9" customFormat="1" ht="15.95" customHeight="1">
      <c r="A29" s="209"/>
      <c r="B29" s="208"/>
      <c r="C29" s="260"/>
      <c r="D29" s="218"/>
      <c r="E29" s="198"/>
      <c r="F29" s="213"/>
      <c r="G29" s="921">
        <f t="shared" si="0"/>
        <v>0</v>
      </c>
      <c r="H29" s="43">
        <f t="shared" si="1"/>
        <v>0</v>
      </c>
      <c r="I29" s="922" t="str">
        <f t="shared" si="2"/>
        <v>0</v>
      </c>
      <c r="J29" s="12"/>
      <c r="K29" s="223"/>
      <c r="L29" s="223"/>
      <c r="M29" s="8"/>
      <c r="N29" s="8"/>
      <c r="O29" s="8"/>
      <c r="P29" s="8"/>
      <c r="Q29" s="8"/>
      <c r="R29" s="8"/>
      <c r="S29" s="8"/>
      <c r="T29" s="8"/>
      <c r="U29" s="8"/>
      <c r="V29" s="212"/>
      <c r="W29" s="113"/>
      <c r="X29" s="8"/>
      <c r="Y29" s="212"/>
      <c r="Z29" s="8"/>
      <c r="AA29" s="8"/>
      <c r="AB29" s="10"/>
      <c r="AC29" s="26"/>
      <c r="AD29" s="11"/>
      <c r="AE29" s="1"/>
      <c r="AG29" s="788" t="s">
        <v>216</v>
      </c>
      <c r="AH29" s="749">
        <f t="shared" si="3"/>
        <v>0</v>
      </c>
      <c r="AI29" s="749">
        <f t="shared" si="4"/>
        <v>0</v>
      </c>
      <c r="AJ29" s="382" t="str">
        <f t="shared" si="5"/>
        <v>0</v>
      </c>
      <c r="AL29" s="219" t="s">
        <v>217</v>
      </c>
      <c r="AM29" s="749">
        <f t="shared" si="6"/>
        <v>0</v>
      </c>
      <c r="AN29" s="749">
        <f t="shared" si="7"/>
        <v>0</v>
      </c>
      <c r="AO29" s="749">
        <f t="shared" si="8"/>
        <v>0</v>
      </c>
      <c r="AP29" s="749">
        <f t="shared" si="9"/>
        <v>0</v>
      </c>
      <c r="AQ29" s="749">
        <f t="shared" si="10"/>
        <v>0</v>
      </c>
      <c r="AR29" s="749">
        <f t="shared" si="11"/>
        <v>0</v>
      </c>
      <c r="AS29" s="749">
        <f t="shared" si="12"/>
        <v>0</v>
      </c>
      <c r="AT29" s="749">
        <f t="shared" si="13"/>
        <v>0</v>
      </c>
      <c r="AU29" s="749">
        <f t="shared" si="14"/>
        <v>0</v>
      </c>
      <c r="AV29" s="749">
        <f t="shared" si="15"/>
        <v>0</v>
      </c>
      <c r="AW29" s="749">
        <f t="shared" si="16"/>
        <v>0</v>
      </c>
      <c r="AX29" s="749">
        <f t="shared" si="17"/>
        <v>0</v>
      </c>
      <c r="AY29" s="749">
        <f t="shared" si="18"/>
        <v>0</v>
      </c>
      <c r="AZ29" s="749">
        <f t="shared" si="19"/>
        <v>0</v>
      </c>
      <c r="BA29" s="749">
        <f t="shared" si="20"/>
        <v>0</v>
      </c>
      <c r="BB29" s="749">
        <f t="shared" si="21"/>
        <v>0</v>
      </c>
      <c r="BC29" s="749">
        <f t="shared" si="22"/>
        <v>0</v>
      </c>
      <c r="BD29" s="749">
        <f t="shared" si="23"/>
        <v>0</v>
      </c>
      <c r="BE29" s="749">
        <f t="shared" si="24"/>
        <v>0</v>
      </c>
      <c r="BF29" s="159">
        <f t="shared" si="25"/>
        <v>0</v>
      </c>
    </row>
    <row r="30" spans="1:58" s="9" customFormat="1" ht="15.95" customHeight="1">
      <c r="A30" s="148"/>
      <c r="B30" s="208"/>
      <c r="C30" s="260"/>
      <c r="D30" s="218"/>
      <c r="E30" s="198"/>
      <c r="F30" s="213"/>
      <c r="G30" s="921">
        <f t="shared" si="0"/>
        <v>0</v>
      </c>
      <c r="H30" s="43">
        <f t="shared" si="1"/>
        <v>0</v>
      </c>
      <c r="I30" s="922" t="str">
        <f t="shared" si="2"/>
        <v>0</v>
      </c>
      <c r="J30" s="12"/>
      <c r="K30" s="223"/>
      <c r="L30" s="223"/>
      <c r="M30" s="8"/>
      <c r="N30" s="8"/>
      <c r="O30" s="8"/>
      <c r="P30" s="8"/>
      <c r="Q30" s="8"/>
      <c r="R30" s="8"/>
      <c r="S30" s="8"/>
      <c r="T30" s="8"/>
      <c r="U30" s="8"/>
      <c r="V30" s="212"/>
      <c r="W30" s="113"/>
      <c r="X30" s="8"/>
      <c r="Y30" s="212"/>
      <c r="Z30" s="8"/>
      <c r="AA30" s="8"/>
      <c r="AB30" s="10"/>
      <c r="AC30" s="26"/>
      <c r="AD30" s="11"/>
      <c r="AE30" s="1"/>
      <c r="AG30" s="788" t="s">
        <v>217</v>
      </c>
      <c r="AH30" s="749">
        <f t="shared" si="3"/>
        <v>0</v>
      </c>
      <c r="AI30" s="749">
        <f t="shared" si="4"/>
        <v>0</v>
      </c>
      <c r="AJ30" s="382" t="str">
        <f t="shared" si="5"/>
        <v>0</v>
      </c>
      <c r="AL30" s="219" t="s">
        <v>553</v>
      </c>
      <c r="AM30" s="749">
        <f t="shared" si="6"/>
        <v>0</v>
      </c>
      <c r="AN30" s="749">
        <f t="shared" si="7"/>
        <v>0</v>
      </c>
      <c r="AO30" s="749">
        <f t="shared" si="8"/>
        <v>0</v>
      </c>
      <c r="AP30" s="749">
        <f t="shared" si="9"/>
        <v>0</v>
      </c>
      <c r="AQ30" s="749">
        <f t="shared" si="10"/>
        <v>0</v>
      </c>
      <c r="AR30" s="749">
        <f t="shared" si="11"/>
        <v>0</v>
      </c>
      <c r="AS30" s="749">
        <f t="shared" si="12"/>
        <v>0</v>
      </c>
      <c r="AT30" s="749">
        <f t="shared" si="13"/>
        <v>0</v>
      </c>
      <c r="AU30" s="749">
        <f t="shared" si="14"/>
        <v>0</v>
      </c>
      <c r="AV30" s="749">
        <f t="shared" si="15"/>
        <v>0</v>
      </c>
      <c r="AW30" s="749">
        <f t="shared" si="16"/>
        <v>0</v>
      </c>
      <c r="AX30" s="749">
        <f t="shared" si="17"/>
        <v>0</v>
      </c>
      <c r="AY30" s="749">
        <f t="shared" si="18"/>
        <v>0</v>
      </c>
      <c r="AZ30" s="749">
        <f t="shared" si="19"/>
        <v>0</v>
      </c>
      <c r="BA30" s="749">
        <f t="shared" si="20"/>
        <v>0</v>
      </c>
      <c r="BB30" s="749">
        <f t="shared" si="21"/>
        <v>0</v>
      </c>
      <c r="BC30" s="749">
        <f t="shared" si="22"/>
        <v>0</v>
      </c>
      <c r="BD30" s="749">
        <f t="shared" si="23"/>
        <v>0</v>
      </c>
      <c r="BE30" s="749">
        <f t="shared" si="24"/>
        <v>0</v>
      </c>
      <c r="BF30" s="159">
        <f t="shared" si="25"/>
        <v>0</v>
      </c>
    </row>
    <row r="31" spans="1:58" s="9" customFormat="1" ht="15.95" customHeight="1">
      <c r="A31" s="148"/>
      <c r="B31" s="208"/>
      <c r="C31" s="260"/>
      <c r="D31" s="218"/>
      <c r="E31" s="198"/>
      <c r="F31" s="213"/>
      <c r="G31" s="921">
        <f t="shared" si="0"/>
        <v>0</v>
      </c>
      <c r="H31" s="43">
        <f t="shared" si="1"/>
        <v>0</v>
      </c>
      <c r="I31" s="922" t="str">
        <f t="shared" si="2"/>
        <v>0</v>
      </c>
      <c r="J31" s="12"/>
      <c r="K31" s="223"/>
      <c r="L31" s="223"/>
      <c r="M31" s="8"/>
      <c r="N31" s="8"/>
      <c r="O31" s="8"/>
      <c r="P31" s="8"/>
      <c r="Q31" s="8"/>
      <c r="R31" s="8"/>
      <c r="S31" s="8"/>
      <c r="T31" s="8"/>
      <c r="U31" s="8"/>
      <c r="V31" s="212"/>
      <c r="W31" s="113"/>
      <c r="X31" s="8"/>
      <c r="Y31" s="212"/>
      <c r="Z31" s="8"/>
      <c r="AA31" s="8"/>
      <c r="AB31" s="10"/>
      <c r="AC31" s="26"/>
      <c r="AD31" s="11"/>
      <c r="AE31" s="1"/>
      <c r="AG31" s="789" t="s">
        <v>218</v>
      </c>
      <c r="AH31" s="749">
        <f t="shared" si="3"/>
        <v>0</v>
      </c>
      <c r="AI31" s="749">
        <f t="shared" si="4"/>
        <v>0</v>
      </c>
      <c r="AJ31" s="382" t="str">
        <f t="shared" si="5"/>
        <v>0</v>
      </c>
      <c r="AL31" s="220" t="s">
        <v>218</v>
      </c>
      <c r="AM31" s="749">
        <f t="shared" si="6"/>
        <v>0</v>
      </c>
      <c r="AN31" s="749">
        <f t="shared" si="7"/>
        <v>0</v>
      </c>
      <c r="AO31" s="749">
        <f t="shared" si="8"/>
        <v>0</v>
      </c>
      <c r="AP31" s="749">
        <f t="shared" si="9"/>
        <v>0</v>
      </c>
      <c r="AQ31" s="749">
        <f t="shared" si="10"/>
        <v>0</v>
      </c>
      <c r="AR31" s="749">
        <f t="shared" si="11"/>
        <v>0</v>
      </c>
      <c r="AS31" s="749">
        <f t="shared" si="12"/>
        <v>0</v>
      </c>
      <c r="AT31" s="749">
        <f t="shared" si="13"/>
        <v>0</v>
      </c>
      <c r="AU31" s="749">
        <f t="shared" si="14"/>
        <v>0</v>
      </c>
      <c r="AV31" s="749">
        <f t="shared" si="15"/>
        <v>0</v>
      </c>
      <c r="AW31" s="749">
        <f t="shared" si="16"/>
        <v>0</v>
      </c>
      <c r="AX31" s="749">
        <f t="shared" si="17"/>
        <v>0</v>
      </c>
      <c r="AY31" s="749">
        <f t="shared" si="18"/>
        <v>0</v>
      </c>
      <c r="AZ31" s="749">
        <f t="shared" si="19"/>
        <v>0</v>
      </c>
      <c r="BA31" s="749">
        <f t="shared" si="20"/>
        <v>0</v>
      </c>
      <c r="BB31" s="749">
        <f t="shared" si="21"/>
        <v>0</v>
      </c>
      <c r="BC31" s="749">
        <f t="shared" si="22"/>
        <v>0</v>
      </c>
      <c r="BD31" s="749">
        <f t="shared" si="23"/>
        <v>0</v>
      </c>
      <c r="BE31" s="749">
        <f t="shared" si="24"/>
        <v>0</v>
      </c>
      <c r="BF31" s="159">
        <f t="shared" si="25"/>
        <v>0</v>
      </c>
    </row>
    <row r="32" spans="1:58" s="9" customFormat="1" ht="15.95" customHeight="1">
      <c r="A32" s="148"/>
      <c r="B32" s="208"/>
      <c r="C32" s="260"/>
      <c r="D32" s="218"/>
      <c r="E32" s="198"/>
      <c r="F32" s="213"/>
      <c r="G32" s="921">
        <f t="shared" si="0"/>
        <v>0</v>
      </c>
      <c r="H32" s="43">
        <f t="shared" si="1"/>
        <v>0</v>
      </c>
      <c r="I32" s="922" t="str">
        <f t="shared" si="2"/>
        <v>0</v>
      </c>
      <c r="J32" s="12"/>
      <c r="K32" s="223"/>
      <c r="L32" s="223"/>
      <c r="M32" s="8"/>
      <c r="N32" s="8"/>
      <c r="O32" s="8"/>
      <c r="P32" s="8"/>
      <c r="Q32" s="8"/>
      <c r="R32" s="8"/>
      <c r="S32" s="8"/>
      <c r="T32" s="8"/>
      <c r="U32" s="8"/>
      <c r="V32" s="212"/>
      <c r="W32" s="113"/>
      <c r="X32" s="8"/>
      <c r="Y32" s="212"/>
      <c r="Z32" s="8"/>
      <c r="AA32" s="8"/>
      <c r="AB32" s="10"/>
      <c r="AC32" s="26"/>
      <c r="AD32" s="11"/>
      <c r="AE32" s="1"/>
      <c r="AG32" s="789" t="s">
        <v>553</v>
      </c>
      <c r="AH32" s="749">
        <f t="shared" si="3"/>
        <v>0</v>
      </c>
      <c r="AI32" s="749">
        <f t="shared" si="4"/>
        <v>0</v>
      </c>
      <c r="AJ32" s="382" t="str">
        <f t="shared" si="5"/>
        <v>0</v>
      </c>
      <c r="AL32" s="220" t="s">
        <v>219</v>
      </c>
      <c r="AM32" s="749">
        <f t="shared" si="6"/>
        <v>0</v>
      </c>
      <c r="AN32" s="749">
        <f t="shared" si="7"/>
        <v>0</v>
      </c>
      <c r="AO32" s="749">
        <f t="shared" si="8"/>
        <v>0</v>
      </c>
      <c r="AP32" s="749">
        <f t="shared" si="9"/>
        <v>0</v>
      </c>
      <c r="AQ32" s="749">
        <f t="shared" si="10"/>
        <v>0</v>
      </c>
      <c r="AR32" s="749">
        <f t="shared" si="11"/>
        <v>0</v>
      </c>
      <c r="AS32" s="749">
        <f t="shared" si="12"/>
        <v>0</v>
      </c>
      <c r="AT32" s="749">
        <f t="shared" si="13"/>
        <v>0</v>
      </c>
      <c r="AU32" s="749">
        <f t="shared" si="14"/>
        <v>0</v>
      </c>
      <c r="AV32" s="749">
        <f t="shared" si="15"/>
        <v>0</v>
      </c>
      <c r="AW32" s="749">
        <f t="shared" si="16"/>
        <v>0</v>
      </c>
      <c r="AX32" s="749">
        <f t="shared" si="17"/>
        <v>0</v>
      </c>
      <c r="AY32" s="749">
        <f t="shared" si="18"/>
        <v>0</v>
      </c>
      <c r="AZ32" s="749">
        <f t="shared" si="19"/>
        <v>0</v>
      </c>
      <c r="BA32" s="749">
        <f t="shared" si="20"/>
        <v>0</v>
      </c>
      <c r="BB32" s="749">
        <f t="shared" si="21"/>
        <v>0</v>
      </c>
      <c r="BC32" s="749">
        <f t="shared" si="22"/>
        <v>0</v>
      </c>
      <c r="BD32" s="749">
        <f t="shared" si="23"/>
        <v>0</v>
      </c>
      <c r="BE32" s="749">
        <f t="shared" si="24"/>
        <v>0</v>
      </c>
      <c r="BF32" s="159">
        <f t="shared" si="25"/>
        <v>0</v>
      </c>
    </row>
    <row r="33" spans="1:58" s="9" customFormat="1" ht="15.95" customHeight="1">
      <c r="A33" s="211"/>
      <c r="B33" s="198"/>
      <c r="C33" s="260"/>
      <c r="D33" s="218"/>
      <c r="E33" s="206"/>
      <c r="F33" s="213"/>
      <c r="G33" s="921">
        <f t="shared" ref="G33:G64" si="26">SUM(J33:AA33)</f>
        <v>0</v>
      </c>
      <c r="H33" s="43">
        <f t="shared" si="1"/>
        <v>0</v>
      </c>
      <c r="I33" s="922" t="str">
        <f t="shared" si="2"/>
        <v>0</v>
      </c>
      <c r="J33" s="12"/>
      <c r="K33" s="223"/>
      <c r="L33" s="223"/>
      <c r="M33" s="8"/>
      <c r="N33" s="8"/>
      <c r="O33" s="8"/>
      <c r="P33" s="8"/>
      <c r="Q33" s="8"/>
      <c r="R33" s="8"/>
      <c r="S33" s="8"/>
      <c r="T33" s="8"/>
      <c r="U33" s="8"/>
      <c r="V33" s="212"/>
      <c r="W33" s="113"/>
      <c r="X33" s="8"/>
      <c r="Y33" s="212"/>
      <c r="Z33" s="8"/>
      <c r="AA33" s="8"/>
      <c r="AB33" s="10"/>
      <c r="AC33" s="26"/>
      <c r="AD33" s="417"/>
      <c r="AE33" s="1"/>
      <c r="AG33" s="789" t="s">
        <v>219</v>
      </c>
      <c r="AH33" s="749">
        <f t="shared" si="3"/>
        <v>50</v>
      </c>
      <c r="AI33" s="749">
        <f t="shared" si="4"/>
        <v>0</v>
      </c>
      <c r="AJ33" s="382">
        <f t="shared" si="5"/>
        <v>0</v>
      </c>
      <c r="AL33" s="220" t="s">
        <v>220</v>
      </c>
      <c r="AM33" s="749">
        <f t="shared" si="6"/>
        <v>0</v>
      </c>
      <c r="AN33" s="749">
        <f t="shared" si="7"/>
        <v>0</v>
      </c>
      <c r="AO33" s="749">
        <f t="shared" si="8"/>
        <v>0</v>
      </c>
      <c r="AP33" s="749">
        <f t="shared" si="9"/>
        <v>0</v>
      </c>
      <c r="AQ33" s="749">
        <f t="shared" si="10"/>
        <v>0</v>
      </c>
      <c r="AR33" s="749">
        <f t="shared" si="11"/>
        <v>0</v>
      </c>
      <c r="AS33" s="749">
        <f t="shared" si="12"/>
        <v>0</v>
      </c>
      <c r="AT33" s="749">
        <f t="shared" si="13"/>
        <v>0</v>
      </c>
      <c r="AU33" s="749">
        <f t="shared" si="14"/>
        <v>0</v>
      </c>
      <c r="AV33" s="749">
        <f t="shared" si="15"/>
        <v>0</v>
      </c>
      <c r="AW33" s="749">
        <f t="shared" si="16"/>
        <v>0</v>
      </c>
      <c r="AX33" s="749">
        <f t="shared" si="17"/>
        <v>0</v>
      </c>
      <c r="AY33" s="749">
        <f t="shared" si="18"/>
        <v>0</v>
      </c>
      <c r="AZ33" s="749">
        <f t="shared" si="19"/>
        <v>0</v>
      </c>
      <c r="BA33" s="749">
        <f t="shared" si="20"/>
        <v>0</v>
      </c>
      <c r="BB33" s="749">
        <f t="shared" si="21"/>
        <v>0</v>
      </c>
      <c r="BC33" s="749">
        <f t="shared" si="22"/>
        <v>0</v>
      </c>
      <c r="BD33" s="749">
        <f t="shared" si="23"/>
        <v>0</v>
      </c>
      <c r="BE33" s="749">
        <f t="shared" si="24"/>
        <v>0</v>
      </c>
      <c r="BF33" s="159">
        <f t="shared" si="25"/>
        <v>0</v>
      </c>
    </row>
    <row r="34" spans="1:58" s="9" customFormat="1" ht="15.95" customHeight="1">
      <c r="A34" s="211"/>
      <c r="B34" s="198"/>
      <c r="C34" s="260"/>
      <c r="D34" s="218"/>
      <c r="E34" s="206"/>
      <c r="F34" s="213"/>
      <c r="G34" s="921">
        <f t="shared" si="26"/>
        <v>0</v>
      </c>
      <c r="H34" s="43">
        <f t="shared" si="1"/>
        <v>0</v>
      </c>
      <c r="I34" s="922" t="str">
        <f t="shared" si="2"/>
        <v>0</v>
      </c>
      <c r="J34" s="12"/>
      <c r="K34" s="223"/>
      <c r="L34" s="223"/>
      <c r="M34" s="8"/>
      <c r="N34" s="8"/>
      <c r="O34" s="8"/>
      <c r="P34" s="8"/>
      <c r="Q34" s="8"/>
      <c r="R34" s="8"/>
      <c r="S34" s="8"/>
      <c r="T34" s="8"/>
      <c r="U34" s="8"/>
      <c r="V34" s="212"/>
      <c r="W34" s="113"/>
      <c r="X34" s="8"/>
      <c r="Y34" s="212"/>
      <c r="Z34" s="8"/>
      <c r="AA34" s="8"/>
      <c r="AB34" s="10"/>
      <c r="AC34" s="26"/>
      <c r="AD34" s="7"/>
      <c r="AE34" s="1"/>
      <c r="AG34" s="789" t="s">
        <v>220</v>
      </c>
      <c r="AH34" s="749">
        <f t="shared" si="3"/>
        <v>0</v>
      </c>
      <c r="AI34" s="749">
        <f t="shared" si="4"/>
        <v>0</v>
      </c>
      <c r="AJ34" s="382" t="str">
        <f t="shared" si="5"/>
        <v>0</v>
      </c>
      <c r="AL34" s="220" t="s">
        <v>221</v>
      </c>
      <c r="AM34" s="749">
        <f t="shared" si="6"/>
        <v>0</v>
      </c>
      <c r="AN34" s="749">
        <f t="shared" si="7"/>
        <v>0</v>
      </c>
      <c r="AO34" s="749">
        <f t="shared" si="8"/>
        <v>0</v>
      </c>
      <c r="AP34" s="749">
        <f t="shared" si="9"/>
        <v>0</v>
      </c>
      <c r="AQ34" s="749">
        <f t="shared" si="10"/>
        <v>0</v>
      </c>
      <c r="AR34" s="749">
        <f t="shared" si="11"/>
        <v>0</v>
      </c>
      <c r="AS34" s="749">
        <f t="shared" si="12"/>
        <v>0</v>
      </c>
      <c r="AT34" s="749">
        <f t="shared" si="13"/>
        <v>0</v>
      </c>
      <c r="AU34" s="749">
        <f t="shared" si="14"/>
        <v>0</v>
      </c>
      <c r="AV34" s="749">
        <f t="shared" si="15"/>
        <v>0</v>
      </c>
      <c r="AW34" s="749">
        <f t="shared" si="16"/>
        <v>0</v>
      </c>
      <c r="AX34" s="749">
        <f t="shared" si="17"/>
        <v>0</v>
      </c>
      <c r="AY34" s="749">
        <f t="shared" si="18"/>
        <v>0</v>
      </c>
      <c r="AZ34" s="749">
        <f t="shared" si="19"/>
        <v>0</v>
      </c>
      <c r="BA34" s="749">
        <f t="shared" si="20"/>
        <v>0</v>
      </c>
      <c r="BB34" s="749">
        <f t="shared" si="21"/>
        <v>0</v>
      </c>
      <c r="BC34" s="749">
        <f t="shared" si="22"/>
        <v>0</v>
      </c>
      <c r="BD34" s="749">
        <f t="shared" si="23"/>
        <v>0</v>
      </c>
      <c r="BE34" s="749">
        <f t="shared" si="24"/>
        <v>0</v>
      </c>
      <c r="BF34" s="159">
        <f>SUM(AM34:BE34)</f>
        <v>0</v>
      </c>
    </row>
    <row r="35" spans="1:58" s="9" customFormat="1" ht="15.95" customHeight="1">
      <c r="A35" s="211"/>
      <c r="B35" s="198"/>
      <c r="C35" s="260"/>
      <c r="D35" s="218"/>
      <c r="E35" s="206"/>
      <c r="F35" s="213"/>
      <c r="G35" s="921">
        <f t="shared" si="26"/>
        <v>0</v>
      </c>
      <c r="H35" s="43">
        <f t="shared" si="1"/>
        <v>0</v>
      </c>
      <c r="I35" s="922" t="str">
        <f t="shared" si="2"/>
        <v>0</v>
      </c>
      <c r="J35" s="12"/>
      <c r="K35" s="223"/>
      <c r="L35" s="223"/>
      <c r="M35" s="8"/>
      <c r="N35" s="8"/>
      <c r="O35" s="8"/>
      <c r="P35" s="8"/>
      <c r="Q35" s="8"/>
      <c r="R35" s="8"/>
      <c r="S35" s="8"/>
      <c r="T35" s="8"/>
      <c r="U35" s="8"/>
      <c r="V35" s="212"/>
      <c r="W35" s="113"/>
      <c r="X35" s="8"/>
      <c r="Y35" s="212"/>
      <c r="Z35" s="8"/>
      <c r="AA35" s="8"/>
      <c r="AB35" s="10"/>
      <c r="AC35" s="26"/>
      <c r="AD35" s="7"/>
      <c r="AE35" s="1"/>
      <c r="AG35" s="789" t="s">
        <v>221</v>
      </c>
      <c r="AH35" s="749">
        <f t="shared" si="3"/>
        <v>0</v>
      </c>
      <c r="AI35" s="749">
        <f t="shared" si="4"/>
        <v>0</v>
      </c>
      <c r="AJ35" s="382" t="str">
        <f t="shared" si="5"/>
        <v>0</v>
      </c>
      <c r="AL35" s="219" t="s">
        <v>222</v>
      </c>
      <c r="AM35" s="749">
        <f t="shared" si="6"/>
        <v>0</v>
      </c>
      <c r="AN35" s="749">
        <f t="shared" si="7"/>
        <v>0</v>
      </c>
      <c r="AO35" s="749">
        <f t="shared" si="8"/>
        <v>0</v>
      </c>
      <c r="AP35" s="749">
        <f t="shared" si="9"/>
        <v>0</v>
      </c>
      <c r="AQ35" s="749">
        <f t="shared" si="10"/>
        <v>0</v>
      </c>
      <c r="AR35" s="749">
        <f t="shared" si="11"/>
        <v>0</v>
      </c>
      <c r="AS35" s="749">
        <f t="shared" si="12"/>
        <v>0</v>
      </c>
      <c r="AT35" s="749">
        <f t="shared" si="13"/>
        <v>0</v>
      </c>
      <c r="AU35" s="749">
        <f t="shared" si="14"/>
        <v>0</v>
      </c>
      <c r="AV35" s="749">
        <f t="shared" si="15"/>
        <v>0</v>
      </c>
      <c r="AW35" s="749">
        <f t="shared" si="16"/>
        <v>0</v>
      </c>
      <c r="AX35" s="749">
        <f t="shared" si="17"/>
        <v>0</v>
      </c>
      <c r="AY35" s="749">
        <f t="shared" si="18"/>
        <v>0</v>
      </c>
      <c r="AZ35" s="749">
        <f t="shared" si="19"/>
        <v>0</v>
      </c>
      <c r="BA35" s="749">
        <f t="shared" si="20"/>
        <v>0</v>
      </c>
      <c r="BB35" s="749">
        <f t="shared" si="21"/>
        <v>0</v>
      </c>
      <c r="BC35" s="749">
        <f t="shared" si="22"/>
        <v>0</v>
      </c>
      <c r="BD35" s="749">
        <f t="shared" si="23"/>
        <v>0</v>
      </c>
      <c r="BE35" s="749">
        <f t="shared" si="24"/>
        <v>0</v>
      </c>
      <c r="BF35" s="159">
        <f t="shared" si="25"/>
        <v>0</v>
      </c>
    </row>
    <row r="36" spans="1:58" s="9" customFormat="1" ht="15.95" customHeight="1">
      <c r="A36" s="211"/>
      <c r="B36" s="198"/>
      <c r="C36" s="260"/>
      <c r="D36" s="218"/>
      <c r="E36" s="206"/>
      <c r="F36" s="213"/>
      <c r="G36" s="921">
        <f t="shared" si="26"/>
        <v>0</v>
      </c>
      <c r="H36" s="43">
        <f t="shared" si="1"/>
        <v>0</v>
      </c>
      <c r="I36" s="922" t="str">
        <f t="shared" si="2"/>
        <v>0</v>
      </c>
      <c r="J36" s="12"/>
      <c r="K36" s="223"/>
      <c r="L36" s="223"/>
      <c r="M36" s="8"/>
      <c r="N36" s="8"/>
      <c r="O36" s="8"/>
      <c r="P36" s="8"/>
      <c r="Q36" s="8"/>
      <c r="R36" s="8"/>
      <c r="S36" s="8"/>
      <c r="T36" s="8"/>
      <c r="U36" s="8"/>
      <c r="V36" s="212"/>
      <c r="W36" s="113"/>
      <c r="X36" s="8"/>
      <c r="Y36" s="212"/>
      <c r="Z36" s="8"/>
      <c r="AA36" s="8"/>
      <c r="AB36" s="10"/>
      <c r="AC36" s="26"/>
      <c r="AD36" s="7"/>
      <c r="AE36" s="1"/>
      <c r="AG36" s="788" t="s">
        <v>222</v>
      </c>
      <c r="AH36" s="749">
        <f t="shared" si="3"/>
        <v>0</v>
      </c>
      <c r="AI36" s="749">
        <f t="shared" si="4"/>
        <v>0</v>
      </c>
      <c r="AJ36" s="382" t="str">
        <f t="shared" si="5"/>
        <v>0</v>
      </c>
      <c r="AL36" s="220" t="s">
        <v>223</v>
      </c>
      <c r="AM36" s="749">
        <f t="shared" si="6"/>
        <v>0</v>
      </c>
      <c r="AN36" s="749">
        <f t="shared" si="7"/>
        <v>0</v>
      </c>
      <c r="AO36" s="749">
        <f t="shared" si="8"/>
        <v>0</v>
      </c>
      <c r="AP36" s="749">
        <f t="shared" si="9"/>
        <v>0</v>
      </c>
      <c r="AQ36" s="749">
        <f t="shared" si="10"/>
        <v>0</v>
      </c>
      <c r="AR36" s="749">
        <f t="shared" si="11"/>
        <v>0</v>
      </c>
      <c r="AS36" s="749">
        <f t="shared" si="12"/>
        <v>0</v>
      </c>
      <c r="AT36" s="749">
        <f t="shared" si="13"/>
        <v>0</v>
      </c>
      <c r="AU36" s="749">
        <f t="shared" si="14"/>
        <v>0</v>
      </c>
      <c r="AV36" s="749">
        <f t="shared" si="15"/>
        <v>0</v>
      </c>
      <c r="AW36" s="749">
        <f t="shared" si="16"/>
        <v>0</v>
      </c>
      <c r="AX36" s="749">
        <f t="shared" si="17"/>
        <v>0</v>
      </c>
      <c r="AY36" s="749">
        <f t="shared" si="18"/>
        <v>0</v>
      </c>
      <c r="AZ36" s="749">
        <f t="shared" si="19"/>
        <v>0</v>
      </c>
      <c r="BA36" s="749">
        <f t="shared" si="20"/>
        <v>0</v>
      </c>
      <c r="BB36" s="749">
        <f t="shared" si="21"/>
        <v>0</v>
      </c>
      <c r="BC36" s="749">
        <f t="shared" si="22"/>
        <v>0</v>
      </c>
      <c r="BD36" s="749">
        <f t="shared" si="23"/>
        <v>0</v>
      </c>
      <c r="BE36" s="749">
        <f t="shared" si="24"/>
        <v>0</v>
      </c>
      <c r="BF36" s="159">
        <f t="shared" si="25"/>
        <v>0</v>
      </c>
    </row>
    <row r="37" spans="1:58" s="9" customFormat="1" ht="15.95" customHeight="1">
      <c r="A37" s="211"/>
      <c r="B37" s="198"/>
      <c r="C37" s="260"/>
      <c r="D37" s="218"/>
      <c r="E37" s="206"/>
      <c r="F37" s="213"/>
      <c r="G37" s="921">
        <f t="shared" si="26"/>
        <v>0</v>
      </c>
      <c r="H37" s="43">
        <f t="shared" si="1"/>
        <v>0</v>
      </c>
      <c r="I37" s="922" t="str">
        <f t="shared" si="2"/>
        <v>0</v>
      </c>
      <c r="J37" s="12"/>
      <c r="K37" s="223"/>
      <c r="L37" s="223"/>
      <c r="M37" s="8"/>
      <c r="N37" s="8"/>
      <c r="O37" s="8"/>
      <c r="P37" s="8"/>
      <c r="Q37" s="8"/>
      <c r="R37" s="8"/>
      <c r="S37" s="8"/>
      <c r="T37" s="8"/>
      <c r="U37" s="8"/>
      <c r="V37" s="212"/>
      <c r="W37" s="113"/>
      <c r="X37" s="8"/>
      <c r="Y37" s="212"/>
      <c r="Z37" s="8"/>
      <c r="AA37" s="8"/>
      <c r="AB37" s="10"/>
      <c r="AC37" s="26"/>
      <c r="AD37" s="7"/>
      <c r="AE37" s="1"/>
      <c r="AG37" s="789" t="s">
        <v>223</v>
      </c>
      <c r="AH37" s="749">
        <f t="shared" si="3"/>
        <v>0</v>
      </c>
      <c r="AI37" s="749">
        <f t="shared" si="4"/>
        <v>0</v>
      </c>
      <c r="AJ37" s="382" t="str">
        <f t="shared" si="5"/>
        <v>0</v>
      </c>
      <c r="AL37" s="220" t="s">
        <v>562</v>
      </c>
      <c r="AM37" s="749">
        <f t="shared" si="6"/>
        <v>0</v>
      </c>
      <c r="AN37" s="749">
        <f t="shared" si="7"/>
        <v>0</v>
      </c>
      <c r="AO37" s="749">
        <f t="shared" si="8"/>
        <v>0</v>
      </c>
      <c r="AP37" s="749">
        <f t="shared" si="9"/>
        <v>0</v>
      </c>
      <c r="AQ37" s="749">
        <f t="shared" si="10"/>
        <v>0</v>
      </c>
      <c r="AR37" s="749">
        <f t="shared" si="11"/>
        <v>0</v>
      </c>
      <c r="AS37" s="749">
        <f t="shared" si="12"/>
        <v>0</v>
      </c>
      <c r="AT37" s="749">
        <f t="shared" si="13"/>
        <v>0</v>
      </c>
      <c r="AU37" s="749">
        <f t="shared" si="14"/>
        <v>0</v>
      </c>
      <c r="AV37" s="749">
        <f t="shared" si="15"/>
        <v>0</v>
      </c>
      <c r="AW37" s="749">
        <f t="shared" si="16"/>
        <v>0</v>
      </c>
      <c r="AX37" s="749">
        <f t="shared" si="17"/>
        <v>0</v>
      </c>
      <c r="AY37" s="749">
        <f t="shared" si="18"/>
        <v>0</v>
      </c>
      <c r="AZ37" s="749">
        <f t="shared" si="19"/>
        <v>0</v>
      </c>
      <c r="BA37" s="749">
        <f t="shared" si="20"/>
        <v>0</v>
      </c>
      <c r="BB37" s="749">
        <f t="shared" si="21"/>
        <v>0</v>
      </c>
      <c r="BC37" s="749">
        <f t="shared" si="22"/>
        <v>0</v>
      </c>
      <c r="BD37" s="749">
        <f t="shared" si="23"/>
        <v>0</v>
      </c>
      <c r="BE37" s="749">
        <f t="shared" si="24"/>
        <v>0</v>
      </c>
      <c r="BF37" s="159">
        <f t="shared" si="25"/>
        <v>0</v>
      </c>
    </row>
    <row r="38" spans="1:58" s="9" customFormat="1" ht="15.95" customHeight="1">
      <c r="A38" s="211"/>
      <c r="B38" s="198"/>
      <c r="C38" s="260"/>
      <c r="D38" s="218"/>
      <c r="E38" s="206"/>
      <c r="F38" s="213"/>
      <c r="G38" s="921">
        <f t="shared" si="26"/>
        <v>0</v>
      </c>
      <c r="H38" s="43">
        <f t="shared" si="1"/>
        <v>0</v>
      </c>
      <c r="I38" s="922" t="str">
        <f t="shared" si="2"/>
        <v>0</v>
      </c>
      <c r="J38" s="12"/>
      <c r="K38" s="223"/>
      <c r="L38" s="223"/>
      <c r="M38" s="8"/>
      <c r="N38" s="8"/>
      <c r="O38" s="8"/>
      <c r="P38" s="8"/>
      <c r="Q38" s="8"/>
      <c r="R38" s="8"/>
      <c r="S38" s="8"/>
      <c r="T38" s="8"/>
      <c r="U38" s="8"/>
      <c r="V38" s="212"/>
      <c r="W38" s="113"/>
      <c r="X38" s="8"/>
      <c r="Y38" s="212"/>
      <c r="Z38" s="8"/>
      <c r="AA38" s="8"/>
      <c r="AB38" s="10"/>
      <c r="AC38" s="26"/>
      <c r="AD38" s="7"/>
      <c r="AE38" s="1"/>
      <c r="AG38" s="789" t="s">
        <v>562</v>
      </c>
      <c r="AH38" s="749">
        <f t="shared" si="3"/>
        <v>0</v>
      </c>
      <c r="AI38" s="749">
        <f t="shared" si="4"/>
        <v>0</v>
      </c>
      <c r="AJ38" s="382" t="str">
        <f t="shared" si="5"/>
        <v>0</v>
      </c>
      <c r="AL38" s="220" t="s">
        <v>224</v>
      </c>
      <c r="AM38" s="749">
        <f t="shared" si="6"/>
        <v>0</v>
      </c>
      <c r="AN38" s="749">
        <f t="shared" si="7"/>
        <v>0</v>
      </c>
      <c r="AO38" s="749">
        <f t="shared" si="8"/>
        <v>0</v>
      </c>
      <c r="AP38" s="749">
        <f t="shared" si="9"/>
        <v>0</v>
      </c>
      <c r="AQ38" s="749">
        <f t="shared" si="10"/>
        <v>0</v>
      </c>
      <c r="AR38" s="749">
        <f t="shared" si="11"/>
        <v>0</v>
      </c>
      <c r="AS38" s="749">
        <f t="shared" si="12"/>
        <v>0</v>
      </c>
      <c r="AT38" s="749">
        <f t="shared" si="13"/>
        <v>0</v>
      </c>
      <c r="AU38" s="749">
        <f t="shared" si="14"/>
        <v>0</v>
      </c>
      <c r="AV38" s="749">
        <f t="shared" si="15"/>
        <v>0</v>
      </c>
      <c r="AW38" s="749">
        <f t="shared" si="16"/>
        <v>0</v>
      </c>
      <c r="AX38" s="749">
        <f t="shared" si="17"/>
        <v>0</v>
      </c>
      <c r="AY38" s="749">
        <f t="shared" si="18"/>
        <v>0</v>
      </c>
      <c r="AZ38" s="749">
        <f t="shared" si="19"/>
        <v>0</v>
      </c>
      <c r="BA38" s="749">
        <f t="shared" si="20"/>
        <v>0</v>
      </c>
      <c r="BB38" s="749">
        <f t="shared" si="21"/>
        <v>0</v>
      </c>
      <c r="BC38" s="749">
        <f t="shared" si="22"/>
        <v>0</v>
      </c>
      <c r="BD38" s="749">
        <f t="shared" si="23"/>
        <v>0</v>
      </c>
      <c r="BE38" s="749">
        <f t="shared" si="24"/>
        <v>0</v>
      </c>
      <c r="BF38" s="159">
        <f t="shared" si="25"/>
        <v>0</v>
      </c>
    </row>
    <row r="39" spans="1:58" s="9" customFormat="1" ht="15.95" customHeight="1">
      <c r="A39" s="211"/>
      <c r="B39" s="198"/>
      <c r="C39" s="260"/>
      <c r="D39" s="218"/>
      <c r="E39" s="206"/>
      <c r="F39" s="213"/>
      <c r="G39" s="921">
        <f t="shared" si="26"/>
        <v>0</v>
      </c>
      <c r="H39" s="43">
        <f t="shared" si="1"/>
        <v>0</v>
      </c>
      <c r="I39" s="922" t="str">
        <f t="shared" si="2"/>
        <v>0</v>
      </c>
      <c r="J39" s="12"/>
      <c r="K39" s="223"/>
      <c r="L39" s="223"/>
      <c r="M39" s="8"/>
      <c r="N39" s="8"/>
      <c r="O39" s="8"/>
      <c r="P39" s="8"/>
      <c r="Q39" s="8"/>
      <c r="R39" s="8"/>
      <c r="S39" s="8"/>
      <c r="T39" s="8"/>
      <c r="U39" s="8"/>
      <c r="V39" s="212"/>
      <c r="W39" s="113"/>
      <c r="X39" s="8"/>
      <c r="Y39" s="212"/>
      <c r="Z39" s="8"/>
      <c r="AA39" s="8"/>
      <c r="AB39" s="10"/>
      <c r="AC39" s="26"/>
      <c r="AD39" s="7"/>
      <c r="AE39" s="1"/>
      <c r="AG39" s="789" t="s">
        <v>306</v>
      </c>
      <c r="AH39" s="749">
        <f t="shared" si="3"/>
        <v>0</v>
      </c>
      <c r="AI39" s="749">
        <f t="shared" si="4"/>
        <v>0</v>
      </c>
      <c r="AJ39" s="382" t="str">
        <f t="shared" si="5"/>
        <v>0</v>
      </c>
      <c r="AL39" s="220" t="s">
        <v>225</v>
      </c>
      <c r="AM39" s="749">
        <f t="shared" si="6"/>
        <v>0</v>
      </c>
      <c r="AN39" s="749">
        <f t="shared" si="7"/>
        <v>0</v>
      </c>
      <c r="AO39" s="749">
        <f t="shared" si="8"/>
        <v>0</v>
      </c>
      <c r="AP39" s="749">
        <f t="shared" si="9"/>
        <v>0</v>
      </c>
      <c r="AQ39" s="749">
        <f t="shared" si="10"/>
        <v>0</v>
      </c>
      <c r="AR39" s="749">
        <f t="shared" si="11"/>
        <v>0</v>
      </c>
      <c r="AS39" s="749">
        <f t="shared" si="12"/>
        <v>0</v>
      </c>
      <c r="AT39" s="749">
        <f t="shared" si="13"/>
        <v>0</v>
      </c>
      <c r="AU39" s="749">
        <f t="shared" si="14"/>
        <v>0</v>
      </c>
      <c r="AV39" s="749">
        <f t="shared" si="15"/>
        <v>0</v>
      </c>
      <c r="AW39" s="749">
        <f t="shared" si="16"/>
        <v>0</v>
      </c>
      <c r="AX39" s="749">
        <f t="shared" si="17"/>
        <v>0</v>
      </c>
      <c r="AY39" s="749">
        <f t="shared" si="18"/>
        <v>0</v>
      </c>
      <c r="AZ39" s="749">
        <f t="shared" si="19"/>
        <v>0</v>
      </c>
      <c r="BA39" s="749">
        <f t="shared" si="20"/>
        <v>0</v>
      </c>
      <c r="BB39" s="749">
        <f t="shared" si="21"/>
        <v>0</v>
      </c>
      <c r="BC39" s="749">
        <f t="shared" si="22"/>
        <v>0</v>
      </c>
      <c r="BD39" s="749">
        <f t="shared" si="23"/>
        <v>0</v>
      </c>
      <c r="BE39" s="749">
        <f t="shared" si="24"/>
        <v>0</v>
      </c>
      <c r="BF39" s="159">
        <f t="shared" si="25"/>
        <v>0</v>
      </c>
    </row>
    <row r="40" spans="1:58" s="9" customFormat="1" ht="15.95" customHeight="1">
      <c r="A40" s="211"/>
      <c r="B40" s="198"/>
      <c r="C40" s="260"/>
      <c r="D40" s="218"/>
      <c r="E40" s="206"/>
      <c r="F40" s="213"/>
      <c r="G40" s="921">
        <f t="shared" si="26"/>
        <v>0</v>
      </c>
      <c r="H40" s="43">
        <f t="shared" si="1"/>
        <v>0</v>
      </c>
      <c r="I40" s="922" t="str">
        <f t="shared" si="2"/>
        <v>0</v>
      </c>
      <c r="J40" s="12"/>
      <c r="K40" s="223"/>
      <c r="L40" s="223"/>
      <c r="M40" s="8"/>
      <c r="N40" s="8"/>
      <c r="O40" s="8"/>
      <c r="P40" s="8"/>
      <c r="Q40" s="8"/>
      <c r="R40" s="8"/>
      <c r="S40" s="8"/>
      <c r="T40" s="8"/>
      <c r="U40" s="8"/>
      <c r="V40" s="212"/>
      <c r="W40" s="113"/>
      <c r="X40" s="8"/>
      <c r="Y40" s="212"/>
      <c r="Z40" s="8"/>
      <c r="AA40" s="8"/>
      <c r="AB40" s="10"/>
      <c r="AC40" s="26"/>
      <c r="AD40" s="7"/>
      <c r="AE40" s="1"/>
      <c r="AG40" s="789" t="s">
        <v>543</v>
      </c>
      <c r="AH40" s="749">
        <f t="shared" si="3"/>
        <v>0</v>
      </c>
      <c r="AI40" s="749">
        <f t="shared" si="4"/>
        <v>0</v>
      </c>
      <c r="AJ40" s="382" t="str">
        <f t="shared" si="5"/>
        <v>0</v>
      </c>
      <c r="AL40" s="220" t="s">
        <v>226</v>
      </c>
      <c r="AM40" s="749">
        <f t="shared" si="6"/>
        <v>0</v>
      </c>
      <c r="AN40" s="749">
        <f t="shared" si="7"/>
        <v>0</v>
      </c>
      <c r="AO40" s="749">
        <f t="shared" si="8"/>
        <v>0</v>
      </c>
      <c r="AP40" s="749">
        <f t="shared" si="9"/>
        <v>0</v>
      </c>
      <c r="AQ40" s="749">
        <f t="shared" si="10"/>
        <v>0</v>
      </c>
      <c r="AR40" s="749">
        <f t="shared" si="11"/>
        <v>0</v>
      </c>
      <c r="AS40" s="749">
        <f t="shared" si="12"/>
        <v>0</v>
      </c>
      <c r="AT40" s="749">
        <f t="shared" si="13"/>
        <v>0</v>
      </c>
      <c r="AU40" s="749">
        <f t="shared" si="14"/>
        <v>0</v>
      </c>
      <c r="AV40" s="749">
        <f t="shared" si="15"/>
        <v>0</v>
      </c>
      <c r="AW40" s="749">
        <f t="shared" si="16"/>
        <v>0</v>
      </c>
      <c r="AX40" s="749">
        <f t="shared" si="17"/>
        <v>0</v>
      </c>
      <c r="AY40" s="749">
        <f t="shared" si="18"/>
        <v>0</v>
      </c>
      <c r="AZ40" s="749">
        <f t="shared" si="19"/>
        <v>0</v>
      </c>
      <c r="BA40" s="749">
        <f t="shared" si="20"/>
        <v>0</v>
      </c>
      <c r="BB40" s="749">
        <f t="shared" si="21"/>
        <v>0</v>
      </c>
      <c r="BC40" s="749">
        <f t="shared" si="22"/>
        <v>0</v>
      </c>
      <c r="BD40" s="749">
        <f t="shared" si="23"/>
        <v>0</v>
      </c>
      <c r="BE40" s="749">
        <f t="shared" si="24"/>
        <v>0</v>
      </c>
      <c r="BF40" s="159">
        <f t="shared" si="25"/>
        <v>0</v>
      </c>
    </row>
    <row r="41" spans="1:58" s="9" customFormat="1" ht="15.95" customHeight="1">
      <c r="A41" s="211"/>
      <c r="B41" s="198"/>
      <c r="C41" s="260"/>
      <c r="D41" s="218"/>
      <c r="E41" s="206"/>
      <c r="F41" s="213"/>
      <c r="G41" s="921">
        <f t="shared" si="26"/>
        <v>0</v>
      </c>
      <c r="H41" s="43">
        <f t="shared" si="1"/>
        <v>0</v>
      </c>
      <c r="I41" s="922" t="str">
        <f t="shared" si="2"/>
        <v>0</v>
      </c>
      <c r="J41" s="12"/>
      <c r="K41" s="223"/>
      <c r="L41" s="223"/>
      <c r="M41" s="8"/>
      <c r="N41" s="8"/>
      <c r="O41" s="8"/>
      <c r="P41" s="8"/>
      <c r="Q41" s="8"/>
      <c r="R41" s="8"/>
      <c r="S41" s="8"/>
      <c r="T41" s="8"/>
      <c r="U41" s="8"/>
      <c r="V41" s="212"/>
      <c r="W41" s="113"/>
      <c r="X41" s="8"/>
      <c r="Y41" s="212"/>
      <c r="Z41" s="8"/>
      <c r="AA41" s="8"/>
      <c r="AB41" s="10"/>
      <c r="AC41" s="26"/>
      <c r="AD41" s="7"/>
      <c r="AE41" s="1"/>
      <c r="AG41" s="789" t="s">
        <v>318</v>
      </c>
      <c r="AH41" s="749">
        <f t="shared" si="3"/>
        <v>0</v>
      </c>
      <c r="AI41" s="749">
        <f t="shared" si="4"/>
        <v>0</v>
      </c>
      <c r="AJ41" s="382" t="str">
        <f t="shared" si="5"/>
        <v>0</v>
      </c>
      <c r="AL41" s="220" t="s">
        <v>227</v>
      </c>
      <c r="AM41" s="749">
        <f t="shared" si="6"/>
        <v>0</v>
      </c>
      <c r="AN41" s="749">
        <f t="shared" si="7"/>
        <v>0</v>
      </c>
      <c r="AO41" s="749">
        <f t="shared" si="8"/>
        <v>0</v>
      </c>
      <c r="AP41" s="749">
        <f t="shared" si="9"/>
        <v>0</v>
      </c>
      <c r="AQ41" s="749">
        <f t="shared" si="10"/>
        <v>0</v>
      </c>
      <c r="AR41" s="749">
        <f t="shared" si="11"/>
        <v>0</v>
      </c>
      <c r="AS41" s="749">
        <f t="shared" si="12"/>
        <v>0</v>
      </c>
      <c r="AT41" s="749">
        <f t="shared" si="13"/>
        <v>0</v>
      </c>
      <c r="AU41" s="749">
        <f t="shared" si="14"/>
        <v>0</v>
      </c>
      <c r="AV41" s="749">
        <f t="shared" si="15"/>
        <v>0</v>
      </c>
      <c r="AW41" s="749">
        <f t="shared" si="16"/>
        <v>0</v>
      </c>
      <c r="AX41" s="749">
        <f t="shared" si="17"/>
        <v>0</v>
      </c>
      <c r="AY41" s="749">
        <f t="shared" si="18"/>
        <v>0</v>
      </c>
      <c r="AZ41" s="749">
        <f t="shared" si="19"/>
        <v>0</v>
      </c>
      <c r="BA41" s="749">
        <f t="shared" si="20"/>
        <v>0</v>
      </c>
      <c r="BB41" s="749">
        <f t="shared" si="21"/>
        <v>0</v>
      </c>
      <c r="BC41" s="749">
        <f t="shared" si="22"/>
        <v>0</v>
      </c>
      <c r="BD41" s="749">
        <f t="shared" si="23"/>
        <v>0</v>
      </c>
      <c r="BE41" s="749">
        <f t="shared" si="24"/>
        <v>0</v>
      </c>
      <c r="BF41" s="159">
        <f t="shared" si="25"/>
        <v>0</v>
      </c>
    </row>
    <row r="42" spans="1:58" s="9" customFormat="1" ht="15.95" customHeight="1">
      <c r="A42" s="211"/>
      <c r="B42" s="198"/>
      <c r="C42" s="260"/>
      <c r="D42" s="218"/>
      <c r="E42" s="206"/>
      <c r="F42" s="213"/>
      <c r="G42" s="921">
        <f t="shared" si="26"/>
        <v>0</v>
      </c>
      <c r="H42" s="43">
        <f t="shared" si="1"/>
        <v>0</v>
      </c>
      <c r="I42" s="922" t="str">
        <f t="shared" si="2"/>
        <v>0</v>
      </c>
      <c r="J42" s="12"/>
      <c r="K42" s="223"/>
      <c r="L42" s="223"/>
      <c r="M42" s="8"/>
      <c r="N42" s="8"/>
      <c r="O42" s="8"/>
      <c r="P42" s="8"/>
      <c r="Q42" s="8"/>
      <c r="R42" s="8"/>
      <c r="S42" s="8"/>
      <c r="T42" s="8"/>
      <c r="U42" s="8"/>
      <c r="V42" s="212"/>
      <c r="W42" s="113"/>
      <c r="X42" s="8"/>
      <c r="Y42" s="212"/>
      <c r="Z42" s="8"/>
      <c r="AA42" s="8"/>
      <c r="AB42" s="10"/>
      <c r="AC42" s="26"/>
      <c r="AD42" s="7"/>
      <c r="AE42" s="1"/>
      <c r="AG42" s="789" t="s">
        <v>319</v>
      </c>
      <c r="AH42" s="749">
        <f t="shared" si="3"/>
        <v>0</v>
      </c>
      <c r="AI42" s="749">
        <f t="shared" si="4"/>
        <v>0</v>
      </c>
      <c r="AJ42" s="382" t="str">
        <f t="shared" si="5"/>
        <v>0</v>
      </c>
      <c r="AL42" s="220" t="s">
        <v>228</v>
      </c>
      <c r="AM42" s="749">
        <f t="shared" si="6"/>
        <v>0</v>
      </c>
      <c r="AN42" s="749">
        <f t="shared" si="7"/>
        <v>0</v>
      </c>
      <c r="AO42" s="749">
        <f t="shared" si="8"/>
        <v>0</v>
      </c>
      <c r="AP42" s="749">
        <f t="shared" si="9"/>
        <v>0</v>
      </c>
      <c r="AQ42" s="749">
        <f t="shared" si="10"/>
        <v>0</v>
      </c>
      <c r="AR42" s="749">
        <f t="shared" si="11"/>
        <v>0</v>
      </c>
      <c r="AS42" s="749">
        <f t="shared" si="12"/>
        <v>0</v>
      </c>
      <c r="AT42" s="749">
        <f t="shared" si="13"/>
        <v>0</v>
      </c>
      <c r="AU42" s="749">
        <f t="shared" si="14"/>
        <v>0</v>
      </c>
      <c r="AV42" s="749">
        <f t="shared" si="15"/>
        <v>0</v>
      </c>
      <c r="AW42" s="749">
        <f t="shared" si="16"/>
        <v>0</v>
      </c>
      <c r="AX42" s="749">
        <f t="shared" si="17"/>
        <v>0</v>
      </c>
      <c r="AY42" s="749">
        <f t="shared" si="18"/>
        <v>0</v>
      </c>
      <c r="AZ42" s="749">
        <f t="shared" si="19"/>
        <v>0</v>
      </c>
      <c r="BA42" s="749">
        <f t="shared" si="20"/>
        <v>0</v>
      </c>
      <c r="BB42" s="749">
        <f t="shared" si="21"/>
        <v>0</v>
      </c>
      <c r="BC42" s="749">
        <f t="shared" si="22"/>
        <v>0</v>
      </c>
      <c r="BD42" s="749">
        <f t="shared" si="23"/>
        <v>0</v>
      </c>
      <c r="BE42" s="749">
        <f t="shared" si="24"/>
        <v>0</v>
      </c>
      <c r="BF42" s="159">
        <f t="shared" si="25"/>
        <v>0</v>
      </c>
    </row>
    <row r="43" spans="1:58" s="9" customFormat="1" ht="15.95" customHeight="1">
      <c r="A43" s="211"/>
      <c r="B43" s="198"/>
      <c r="C43" s="260"/>
      <c r="D43" s="218"/>
      <c r="E43" s="206"/>
      <c r="F43" s="213"/>
      <c r="G43" s="921">
        <f t="shared" si="26"/>
        <v>0</v>
      </c>
      <c r="H43" s="43">
        <f t="shared" si="1"/>
        <v>0</v>
      </c>
      <c r="I43" s="922" t="str">
        <f t="shared" si="2"/>
        <v>0</v>
      </c>
      <c r="J43" s="12"/>
      <c r="K43" s="223"/>
      <c r="L43" s="223"/>
      <c r="M43" s="8"/>
      <c r="N43" s="8"/>
      <c r="O43" s="8"/>
      <c r="P43" s="8"/>
      <c r="Q43" s="8"/>
      <c r="R43" s="8"/>
      <c r="S43" s="8"/>
      <c r="T43" s="8"/>
      <c r="U43" s="8"/>
      <c r="V43" s="212"/>
      <c r="W43" s="113"/>
      <c r="X43" s="8"/>
      <c r="Y43" s="212"/>
      <c r="Z43" s="8"/>
      <c r="AA43" s="8"/>
      <c r="AB43" s="10"/>
      <c r="AC43" s="26"/>
      <c r="AD43" s="7"/>
      <c r="AE43" s="1"/>
      <c r="AG43" s="789" t="s">
        <v>320</v>
      </c>
      <c r="AH43" s="87">
        <f t="shared" si="3"/>
        <v>0</v>
      </c>
      <c r="AI43" s="87">
        <f t="shared" si="4"/>
        <v>0</v>
      </c>
      <c r="AJ43" s="331" t="str">
        <f t="shared" si="5"/>
        <v>0</v>
      </c>
      <c r="AL43" s="220" t="s">
        <v>229</v>
      </c>
      <c r="AM43" s="749">
        <f t="shared" si="6"/>
        <v>0</v>
      </c>
      <c r="AN43" s="749">
        <f t="shared" si="7"/>
        <v>0</v>
      </c>
      <c r="AO43" s="749">
        <f t="shared" si="8"/>
        <v>0</v>
      </c>
      <c r="AP43" s="749">
        <f t="shared" si="9"/>
        <v>0</v>
      </c>
      <c r="AQ43" s="749">
        <f t="shared" si="10"/>
        <v>0</v>
      </c>
      <c r="AR43" s="749">
        <f t="shared" si="11"/>
        <v>0</v>
      </c>
      <c r="AS43" s="749">
        <f t="shared" si="12"/>
        <v>0</v>
      </c>
      <c r="AT43" s="749">
        <f t="shared" si="13"/>
        <v>0</v>
      </c>
      <c r="AU43" s="749">
        <f t="shared" si="14"/>
        <v>0</v>
      </c>
      <c r="AV43" s="749">
        <f t="shared" si="15"/>
        <v>0</v>
      </c>
      <c r="AW43" s="749">
        <f t="shared" si="16"/>
        <v>0</v>
      </c>
      <c r="AX43" s="749">
        <f t="shared" si="17"/>
        <v>0</v>
      </c>
      <c r="AY43" s="749">
        <f t="shared" si="18"/>
        <v>0</v>
      </c>
      <c r="AZ43" s="749">
        <f t="shared" si="19"/>
        <v>0</v>
      </c>
      <c r="BA43" s="749">
        <f t="shared" si="20"/>
        <v>0</v>
      </c>
      <c r="BB43" s="749">
        <f t="shared" si="21"/>
        <v>0</v>
      </c>
      <c r="BC43" s="749">
        <f t="shared" si="22"/>
        <v>0</v>
      </c>
      <c r="BD43" s="749">
        <f t="shared" si="23"/>
        <v>0</v>
      </c>
      <c r="BE43" s="749">
        <f t="shared" si="24"/>
        <v>0</v>
      </c>
      <c r="BF43" s="159">
        <f t="shared" si="25"/>
        <v>0</v>
      </c>
    </row>
    <row r="44" spans="1:58" s="9" customFormat="1" ht="15.95" customHeight="1">
      <c r="A44" s="211"/>
      <c r="B44" s="198"/>
      <c r="C44" s="260"/>
      <c r="D44" s="218"/>
      <c r="E44" s="206"/>
      <c r="F44" s="213"/>
      <c r="G44" s="921">
        <f t="shared" si="26"/>
        <v>0</v>
      </c>
      <c r="H44" s="43">
        <f t="shared" si="1"/>
        <v>0</v>
      </c>
      <c r="I44" s="922" t="str">
        <f t="shared" si="2"/>
        <v>0</v>
      </c>
      <c r="J44" s="12"/>
      <c r="K44" s="223"/>
      <c r="L44" s="223"/>
      <c r="M44" s="8"/>
      <c r="N44" s="8"/>
      <c r="O44" s="8"/>
      <c r="P44" s="8"/>
      <c r="Q44" s="8"/>
      <c r="R44" s="8"/>
      <c r="S44" s="8"/>
      <c r="T44" s="8"/>
      <c r="U44" s="8"/>
      <c r="V44" s="212"/>
      <c r="W44" s="113"/>
      <c r="X44" s="8"/>
      <c r="Y44" s="212"/>
      <c r="Z44" s="8"/>
      <c r="AA44" s="8"/>
      <c r="AB44" s="10"/>
      <c r="AC44" s="26"/>
      <c r="AD44" s="7"/>
      <c r="AE44" s="1"/>
      <c r="AG44" s="789" t="s">
        <v>321</v>
      </c>
      <c r="AH44" s="87">
        <f t="shared" si="3"/>
        <v>0</v>
      </c>
      <c r="AI44" s="87">
        <f t="shared" si="4"/>
        <v>0</v>
      </c>
      <c r="AJ44" s="331" t="str">
        <f t="shared" si="5"/>
        <v>0</v>
      </c>
      <c r="AL44" s="220" t="s">
        <v>230</v>
      </c>
      <c r="AM44" s="749">
        <f t="shared" si="6"/>
        <v>0</v>
      </c>
      <c r="AN44" s="749">
        <f t="shared" si="7"/>
        <v>0</v>
      </c>
      <c r="AO44" s="749">
        <f t="shared" si="8"/>
        <v>0</v>
      </c>
      <c r="AP44" s="749">
        <f t="shared" si="9"/>
        <v>0</v>
      </c>
      <c r="AQ44" s="749">
        <f t="shared" si="10"/>
        <v>0</v>
      </c>
      <c r="AR44" s="749">
        <f t="shared" si="11"/>
        <v>0</v>
      </c>
      <c r="AS44" s="749">
        <f t="shared" si="12"/>
        <v>0</v>
      </c>
      <c r="AT44" s="749">
        <f t="shared" si="13"/>
        <v>0</v>
      </c>
      <c r="AU44" s="749">
        <f t="shared" si="14"/>
        <v>0</v>
      </c>
      <c r="AV44" s="749">
        <f t="shared" si="15"/>
        <v>0</v>
      </c>
      <c r="AW44" s="749">
        <f t="shared" si="16"/>
        <v>0</v>
      </c>
      <c r="AX44" s="749">
        <f t="shared" si="17"/>
        <v>0</v>
      </c>
      <c r="AY44" s="749">
        <f t="shared" si="18"/>
        <v>0</v>
      </c>
      <c r="AZ44" s="749">
        <f t="shared" si="19"/>
        <v>0</v>
      </c>
      <c r="BA44" s="749">
        <f t="shared" si="20"/>
        <v>0</v>
      </c>
      <c r="BB44" s="749">
        <f t="shared" si="21"/>
        <v>0</v>
      </c>
      <c r="BC44" s="749">
        <f t="shared" si="22"/>
        <v>0</v>
      </c>
      <c r="BD44" s="749">
        <f t="shared" si="23"/>
        <v>0</v>
      </c>
      <c r="BE44" s="749">
        <f t="shared" si="24"/>
        <v>0</v>
      </c>
      <c r="BF44" s="159">
        <f t="shared" si="25"/>
        <v>0</v>
      </c>
    </row>
    <row r="45" spans="1:58" s="9" customFormat="1" ht="15.95" customHeight="1">
      <c r="A45" s="211"/>
      <c r="B45" s="198"/>
      <c r="C45" s="260"/>
      <c r="D45" s="218"/>
      <c r="E45" s="206"/>
      <c r="F45" s="213"/>
      <c r="G45" s="921">
        <f t="shared" si="26"/>
        <v>0</v>
      </c>
      <c r="H45" s="43">
        <f t="shared" si="1"/>
        <v>0</v>
      </c>
      <c r="I45" s="922" t="str">
        <f t="shared" si="2"/>
        <v>0</v>
      </c>
      <c r="J45" s="12"/>
      <c r="K45" s="223"/>
      <c r="L45" s="223"/>
      <c r="M45" s="8"/>
      <c r="N45" s="8"/>
      <c r="O45" s="8"/>
      <c r="P45" s="8"/>
      <c r="Q45" s="8"/>
      <c r="R45" s="8"/>
      <c r="S45" s="8"/>
      <c r="T45" s="8"/>
      <c r="U45" s="8"/>
      <c r="V45" s="212"/>
      <c r="W45" s="113"/>
      <c r="X45" s="8"/>
      <c r="Y45" s="212"/>
      <c r="Z45" s="8"/>
      <c r="AA45" s="8"/>
      <c r="AB45" s="10"/>
      <c r="AC45" s="26"/>
      <c r="AD45" s="7"/>
      <c r="AE45" s="1"/>
      <c r="AG45" s="407" t="s">
        <v>278</v>
      </c>
      <c r="AH45" s="749">
        <f t="shared" si="3"/>
        <v>15</v>
      </c>
      <c r="AI45" s="749">
        <f t="shared" si="4"/>
        <v>0</v>
      </c>
      <c r="AJ45" s="382">
        <f t="shared" si="5"/>
        <v>0</v>
      </c>
      <c r="AL45" s="220" t="s">
        <v>231</v>
      </c>
      <c r="AM45" s="749">
        <f t="shared" si="6"/>
        <v>0</v>
      </c>
      <c r="AN45" s="749">
        <f t="shared" si="7"/>
        <v>0</v>
      </c>
      <c r="AO45" s="749">
        <f t="shared" si="8"/>
        <v>0</v>
      </c>
      <c r="AP45" s="749">
        <f t="shared" si="9"/>
        <v>0</v>
      </c>
      <c r="AQ45" s="749">
        <f t="shared" si="10"/>
        <v>0</v>
      </c>
      <c r="AR45" s="749">
        <f t="shared" si="11"/>
        <v>0</v>
      </c>
      <c r="AS45" s="749">
        <f t="shared" si="12"/>
        <v>0</v>
      </c>
      <c r="AT45" s="749">
        <f t="shared" si="13"/>
        <v>0</v>
      </c>
      <c r="AU45" s="749">
        <f t="shared" si="14"/>
        <v>0</v>
      </c>
      <c r="AV45" s="749">
        <f t="shared" si="15"/>
        <v>0</v>
      </c>
      <c r="AW45" s="749">
        <f t="shared" si="16"/>
        <v>0</v>
      </c>
      <c r="AX45" s="749">
        <f t="shared" si="17"/>
        <v>0</v>
      </c>
      <c r="AY45" s="749">
        <f t="shared" si="18"/>
        <v>0</v>
      </c>
      <c r="AZ45" s="749">
        <f t="shared" si="19"/>
        <v>0</v>
      </c>
      <c r="BA45" s="749">
        <f t="shared" si="20"/>
        <v>0</v>
      </c>
      <c r="BB45" s="749">
        <f t="shared" si="21"/>
        <v>0</v>
      </c>
      <c r="BC45" s="749">
        <f t="shared" si="22"/>
        <v>0</v>
      </c>
      <c r="BD45" s="749">
        <f t="shared" si="23"/>
        <v>0</v>
      </c>
      <c r="BE45" s="749">
        <f t="shared" si="24"/>
        <v>0</v>
      </c>
      <c r="BF45" s="159">
        <f t="shared" si="25"/>
        <v>0</v>
      </c>
    </row>
    <row r="46" spans="1:58" s="9" customFormat="1" ht="15.95" customHeight="1">
      <c r="A46" s="211"/>
      <c r="B46" s="198"/>
      <c r="C46" s="260"/>
      <c r="D46" s="218"/>
      <c r="E46" s="206"/>
      <c r="F46" s="213"/>
      <c r="G46" s="921">
        <f t="shared" si="26"/>
        <v>0</v>
      </c>
      <c r="H46" s="43">
        <f t="shared" si="1"/>
        <v>0</v>
      </c>
      <c r="I46" s="922" t="str">
        <f t="shared" si="2"/>
        <v>0</v>
      </c>
      <c r="J46" s="12"/>
      <c r="K46" s="223"/>
      <c r="L46" s="223"/>
      <c r="M46" s="8"/>
      <c r="N46" s="8"/>
      <c r="O46" s="8"/>
      <c r="P46" s="8"/>
      <c r="Q46" s="8"/>
      <c r="R46" s="8"/>
      <c r="S46" s="8"/>
      <c r="T46" s="8"/>
      <c r="U46" s="8"/>
      <c r="V46" s="212"/>
      <c r="W46" s="113"/>
      <c r="X46" s="8"/>
      <c r="Y46" s="212"/>
      <c r="Z46" s="8"/>
      <c r="AA46" s="8"/>
      <c r="AB46" s="10"/>
      <c r="AC46" s="26"/>
      <c r="AD46" s="7"/>
      <c r="AE46" s="1"/>
      <c r="AG46" s="407" t="s">
        <v>279</v>
      </c>
      <c r="AH46" s="749">
        <f t="shared" si="3"/>
        <v>20</v>
      </c>
      <c r="AI46" s="749">
        <f t="shared" si="4"/>
        <v>0</v>
      </c>
      <c r="AJ46" s="382">
        <f t="shared" si="5"/>
        <v>0</v>
      </c>
      <c r="AL46" s="220" t="s">
        <v>1345</v>
      </c>
      <c r="AM46" s="749">
        <f t="shared" si="6"/>
        <v>0</v>
      </c>
      <c r="AN46" s="749">
        <f t="shared" si="7"/>
        <v>0</v>
      </c>
      <c r="AO46" s="749">
        <f t="shared" si="8"/>
        <v>0</v>
      </c>
      <c r="AP46" s="749">
        <f t="shared" si="9"/>
        <v>0</v>
      </c>
      <c r="AQ46" s="749">
        <f t="shared" si="10"/>
        <v>0</v>
      </c>
      <c r="AR46" s="749">
        <f t="shared" si="11"/>
        <v>0</v>
      </c>
      <c r="AS46" s="749">
        <f t="shared" si="12"/>
        <v>0</v>
      </c>
      <c r="AT46" s="749">
        <f t="shared" si="13"/>
        <v>0</v>
      </c>
      <c r="AU46" s="749">
        <f t="shared" si="14"/>
        <v>0</v>
      </c>
      <c r="AV46" s="749">
        <f t="shared" si="15"/>
        <v>0</v>
      </c>
      <c r="AW46" s="749">
        <f t="shared" si="16"/>
        <v>0</v>
      </c>
      <c r="AX46" s="749">
        <f t="shared" si="17"/>
        <v>0</v>
      </c>
      <c r="AY46" s="749">
        <f t="shared" si="18"/>
        <v>0</v>
      </c>
      <c r="AZ46" s="749">
        <f t="shared" si="19"/>
        <v>0</v>
      </c>
      <c r="BA46" s="749">
        <f t="shared" si="20"/>
        <v>0</v>
      </c>
      <c r="BB46" s="749">
        <f t="shared" si="21"/>
        <v>0</v>
      </c>
      <c r="BC46" s="749">
        <f t="shared" si="22"/>
        <v>0</v>
      </c>
      <c r="BD46" s="749">
        <f t="shared" si="23"/>
        <v>0</v>
      </c>
      <c r="BE46" s="749">
        <f t="shared" si="24"/>
        <v>0</v>
      </c>
      <c r="BF46" s="159">
        <f t="shared" si="25"/>
        <v>0</v>
      </c>
    </row>
    <row r="47" spans="1:58" s="9" customFormat="1" ht="15.95" customHeight="1">
      <c r="A47" s="211"/>
      <c r="B47" s="198"/>
      <c r="C47" s="260"/>
      <c r="D47" s="218"/>
      <c r="E47" s="206"/>
      <c r="F47" s="213"/>
      <c r="G47" s="921">
        <f t="shared" si="26"/>
        <v>0</v>
      </c>
      <c r="H47" s="43">
        <f t="shared" si="1"/>
        <v>0</v>
      </c>
      <c r="I47" s="922" t="str">
        <f t="shared" si="2"/>
        <v>0</v>
      </c>
      <c r="J47" s="12"/>
      <c r="K47" s="223"/>
      <c r="L47" s="223"/>
      <c r="M47" s="8"/>
      <c r="N47" s="8"/>
      <c r="O47" s="8"/>
      <c r="P47" s="8"/>
      <c r="Q47" s="8"/>
      <c r="R47" s="8"/>
      <c r="S47" s="8"/>
      <c r="T47" s="8"/>
      <c r="U47" s="8"/>
      <c r="V47" s="212"/>
      <c r="W47" s="113"/>
      <c r="X47" s="8"/>
      <c r="Y47" s="212"/>
      <c r="Z47" s="8"/>
      <c r="AA47" s="8"/>
      <c r="AB47" s="10"/>
      <c r="AC47" s="26"/>
      <c r="AD47" s="7"/>
      <c r="AE47" s="1"/>
      <c r="AG47" s="407" t="s">
        <v>280</v>
      </c>
      <c r="AH47" s="749">
        <f t="shared" si="3"/>
        <v>0</v>
      </c>
      <c r="AI47" s="749">
        <f t="shared" si="4"/>
        <v>0</v>
      </c>
      <c r="AJ47" s="382" t="str">
        <f t="shared" si="5"/>
        <v>0</v>
      </c>
      <c r="AL47" s="220" t="s">
        <v>232</v>
      </c>
      <c r="AM47" s="749">
        <f t="shared" si="6"/>
        <v>0</v>
      </c>
      <c r="AN47" s="749">
        <f t="shared" si="7"/>
        <v>0</v>
      </c>
      <c r="AO47" s="749">
        <f t="shared" si="8"/>
        <v>0</v>
      </c>
      <c r="AP47" s="749">
        <f t="shared" si="9"/>
        <v>0</v>
      </c>
      <c r="AQ47" s="749">
        <f t="shared" si="10"/>
        <v>0</v>
      </c>
      <c r="AR47" s="749">
        <f t="shared" si="11"/>
        <v>0</v>
      </c>
      <c r="AS47" s="749">
        <f t="shared" si="12"/>
        <v>0</v>
      </c>
      <c r="AT47" s="749">
        <f t="shared" si="13"/>
        <v>0</v>
      </c>
      <c r="AU47" s="749">
        <f t="shared" si="14"/>
        <v>0</v>
      </c>
      <c r="AV47" s="749">
        <f t="shared" si="15"/>
        <v>0</v>
      </c>
      <c r="AW47" s="749">
        <f t="shared" si="16"/>
        <v>0</v>
      </c>
      <c r="AX47" s="749">
        <f t="shared" si="17"/>
        <v>0</v>
      </c>
      <c r="AY47" s="749">
        <f t="shared" si="18"/>
        <v>0</v>
      </c>
      <c r="AZ47" s="749">
        <f t="shared" si="19"/>
        <v>0</v>
      </c>
      <c r="BA47" s="749">
        <f t="shared" si="20"/>
        <v>0</v>
      </c>
      <c r="BB47" s="749">
        <f t="shared" si="21"/>
        <v>0</v>
      </c>
      <c r="BC47" s="749">
        <f t="shared" si="22"/>
        <v>0</v>
      </c>
      <c r="BD47" s="749">
        <f t="shared" si="23"/>
        <v>0</v>
      </c>
      <c r="BE47" s="749">
        <f t="shared" si="24"/>
        <v>0</v>
      </c>
      <c r="BF47" s="159">
        <f t="shared" si="25"/>
        <v>0</v>
      </c>
    </row>
    <row r="48" spans="1:58" s="9" customFormat="1" ht="15.95" customHeight="1">
      <c r="A48" s="211"/>
      <c r="B48" s="198"/>
      <c r="C48" s="260"/>
      <c r="D48" s="218"/>
      <c r="E48" s="206"/>
      <c r="F48" s="213"/>
      <c r="G48" s="921">
        <f t="shared" si="26"/>
        <v>0</v>
      </c>
      <c r="H48" s="43">
        <f t="shared" si="1"/>
        <v>0</v>
      </c>
      <c r="I48" s="922" t="str">
        <f t="shared" si="2"/>
        <v>0</v>
      </c>
      <c r="J48" s="12"/>
      <c r="K48" s="223"/>
      <c r="L48" s="223"/>
      <c r="M48" s="8"/>
      <c r="N48" s="8"/>
      <c r="O48" s="8"/>
      <c r="P48" s="8"/>
      <c r="Q48" s="8"/>
      <c r="R48" s="8"/>
      <c r="S48" s="8"/>
      <c r="T48" s="8"/>
      <c r="U48" s="8"/>
      <c r="V48" s="212"/>
      <c r="W48" s="113"/>
      <c r="X48" s="8"/>
      <c r="Y48" s="212"/>
      <c r="Z48" s="8"/>
      <c r="AA48" s="8"/>
      <c r="AB48" s="10"/>
      <c r="AC48" s="26"/>
      <c r="AD48" s="7"/>
      <c r="AE48" s="1"/>
      <c r="AG48" s="407" t="s">
        <v>855</v>
      </c>
      <c r="AH48" s="749">
        <f t="shared" si="3"/>
        <v>15</v>
      </c>
      <c r="AI48" s="749">
        <f t="shared" si="4"/>
        <v>0</v>
      </c>
      <c r="AJ48" s="382">
        <f t="shared" si="5"/>
        <v>0</v>
      </c>
      <c r="AL48" s="220" t="s">
        <v>233</v>
      </c>
      <c r="AM48" s="749">
        <f t="shared" si="6"/>
        <v>0</v>
      </c>
      <c r="AN48" s="749">
        <f t="shared" si="7"/>
        <v>0</v>
      </c>
      <c r="AO48" s="749">
        <f t="shared" si="8"/>
        <v>0</v>
      </c>
      <c r="AP48" s="749">
        <f t="shared" si="9"/>
        <v>0</v>
      </c>
      <c r="AQ48" s="749">
        <f t="shared" si="10"/>
        <v>0</v>
      </c>
      <c r="AR48" s="749">
        <f t="shared" si="11"/>
        <v>0</v>
      </c>
      <c r="AS48" s="749">
        <f t="shared" si="12"/>
        <v>0</v>
      </c>
      <c r="AT48" s="749">
        <f t="shared" si="13"/>
        <v>0</v>
      </c>
      <c r="AU48" s="749">
        <f t="shared" si="14"/>
        <v>0</v>
      </c>
      <c r="AV48" s="749">
        <f t="shared" si="15"/>
        <v>0</v>
      </c>
      <c r="AW48" s="749">
        <f t="shared" si="16"/>
        <v>0</v>
      </c>
      <c r="AX48" s="749">
        <f t="shared" si="17"/>
        <v>0</v>
      </c>
      <c r="AY48" s="749">
        <f t="shared" si="18"/>
        <v>0</v>
      </c>
      <c r="AZ48" s="749">
        <f t="shared" si="19"/>
        <v>0</v>
      </c>
      <c r="BA48" s="749">
        <f t="shared" si="20"/>
        <v>0</v>
      </c>
      <c r="BB48" s="749">
        <f t="shared" si="21"/>
        <v>0</v>
      </c>
      <c r="BC48" s="749">
        <f t="shared" si="22"/>
        <v>0</v>
      </c>
      <c r="BD48" s="749">
        <f t="shared" si="23"/>
        <v>0</v>
      </c>
      <c r="BE48" s="749">
        <f t="shared" si="24"/>
        <v>0</v>
      </c>
      <c r="BF48" s="159">
        <f t="shared" si="25"/>
        <v>0</v>
      </c>
    </row>
    <row r="49" spans="1:58" s="9" customFormat="1" ht="15.95" customHeight="1">
      <c r="A49" s="211"/>
      <c r="B49" s="198"/>
      <c r="C49" s="260"/>
      <c r="D49" s="218"/>
      <c r="E49" s="206"/>
      <c r="F49" s="213"/>
      <c r="G49" s="921">
        <f t="shared" si="26"/>
        <v>0</v>
      </c>
      <c r="H49" s="43">
        <f t="shared" si="1"/>
        <v>0</v>
      </c>
      <c r="I49" s="922" t="str">
        <f t="shared" si="2"/>
        <v>0</v>
      </c>
      <c r="J49" s="12"/>
      <c r="K49" s="223"/>
      <c r="L49" s="223"/>
      <c r="M49" s="8"/>
      <c r="N49" s="8"/>
      <c r="O49" s="8"/>
      <c r="P49" s="8"/>
      <c r="Q49" s="8"/>
      <c r="R49" s="8"/>
      <c r="S49" s="8"/>
      <c r="T49" s="8"/>
      <c r="U49" s="8"/>
      <c r="V49" s="212"/>
      <c r="W49" s="113"/>
      <c r="X49" s="8"/>
      <c r="Y49" s="212"/>
      <c r="Z49" s="8"/>
      <c r="AA49" s="8"/>
      <c r="AB49" s="10"/>
      <c r="AC49" s="26"/>
      <c r="AD49" s="7"/>
      <c r="AE49" s="1"/>
      <c r="AG49" s="407" t="s">
        <v>281</v>
      </c>
      <c r="AH49" s="749">
        <f t="shared" si="3"/>
        <v>30</v>
      </c>
      <c r="AI49" s="749">
        <f t="shared" si="4"/>
        <v>0</v>
      </c>
      <c r="AJ49" s="382">
        <f t="shared" si="5"/>
        <v>0</v>
      </c>
      <c r="AL49" s="220" t="s">
        <v>234</v>
      </c>
      <c r="AM49" s="749">
        <f t="shared" si="6"/>
        <v>0</v>
      </c>
      <c r="AN49" s="749">
        <f t="shared" si="7"/>
        <v>0</v>
      </c>
      <c r="AO49" s="749">
        <f t="shared" si="8"/>
        <v>0</v>
      </c>
      <c r="AP49" s="749">
        <f t="shared" si="9"/>
        <v>0</v>
      </c>
      <c r="AQ49" s="749">
        <f t="shared" si="10"/>
        <v>0</v>
      </c>
      <c r="AR49" s="749">
        <f t="shared" si="11"/>
        <v>0</v>
      </c>
      <c r="AS49" s="749">
        <f t="shared" si="12"/>
        <v>0</v>
      </c>
      <c r="AT49" s="749">
        <f t="shared" si="13"/>
        <v>0</v>
      </c>
      <c r="AU49" s="749">
        <f t="shared" si="14"/>
        <v>0</v>
      </c>
      <c r="AV49" s="749">
        <f t="shared" si="15"/>
        <v>0</v>
      </c>
      <c r="AW49" s="749">
        <f t="shared" si="16"/>
        <v>0</v>
      </c>
      <c r="AX49" s="749">
        <f t="shared" si="17"/>
        <v>0</v>
      </c>
      <c r="AY49" s="749">
        <f t="shared" si="18"/>
        <v>0</v>
      </c>
      <c r="AZ49" s="749">
        <f t="shared" si="19"/>
        <v>0</v>
      </c>
      <c r="BA49" s="749">
        <f t="shared" si="20"/>
        <v>0</v>
      </c>
      <c r="BB49" s="749">
        <f t="shared" si="21"/>
        <v>0</v>
      </c>
      <c r="BC49" s="749">
        <f t="shared" si="22"/>
        <v>0</v>
      </c>
      <c r="BD49" s="749">
        <f t="shared" si="23"/>
        <v>0</v>
      </c>
      <c r="BE49" s="749">
        <f t="shared" si="24"/>
        <v>0</v>
      </c>
      <c r="BF49" s="159">
        <f t="shared" si="25"/>
        <v>0</v>
      </c>
    </row>
    <row r="50" spans="1:58" s="9" customFormat="1" ht="15.95" customHeight="1">
      <c r="A50" s="211"/>
      <c r="B50" s="198"/>
      <c r="C50" s="260"/>
      <c r="D50" s="218"/>
      <c r="E50" s="206"/>
      <c r="F50" s="213"/>
      <c r="G50" s="921">
        <f t="shared" si="26"/>
        <v>0</v>
      </c>
      <c r="H50" s="43">
        <f t="shared" si="1"/>
        <v>0</v>
      </c>
      <c r="I50" s="922" t="str">
        <f t="shared" si="2"/>
        <v>0</v>
      </c>
      <c r="J50" s="12"/>
      <c r="K50" s="223"/>
      <c r="L50" s="223"/>
      <c r="M50" s="8"/>
      <c r="N50" s="8"/>
      <c r="O50" s="8"/>
      <c r="P50" s="8"/>
      <c r="Q50" s="8"/>
      <c r="R50" s="8"/>
      <c r="S50" s="8"/>
      <c r="T50" s="8"/>
      <c r="U50" s="8"/>
      <c r="V50" s="212"/>
      <c r="W50" s="113"/>
      <c r="X50" s="8"/>
      <c r="Y50" s="212"/>
      <c r="Z50" s="8"/>
      <c r="AA50" s="8"/>
      <c r="AB50" s="10"/>
      <c r="AC50" s="26"/>
      <c r="AD50" s="7"/>
      <c r="AE50" s="1"/>
      <c r="AG50" s="407" t="s">
        <v>1367</v>
      </c>
      <c r="AH50" s="749">
        <f t="shared" si="3"/>
        <v>0</v>
      </c>
      <c r="AI50" s="749">
        <f t="shared" si="4"/>
        <v>0</v>
      </c>
      <c r="AJ50" s="382" t="str">
        <f t="shared" si="5"/>
        <v>0</v>
      </c>
      <c r="AL50" s="220" t="s">
        <v>235</v>
      </c>
      <c r="AM50" s="749">
        <f t="shared" si="6"/>
        <v>0</v>
      </c>
      <c r="AN50" s="749">
        <f t="shared" si="7"/>
        <v>0</v>
      </c>
      <c r="AO50" s="749">
        <f t="shared" si="8"/>
        <v>0</v>
      </c>
      <c r="AP50" s="749">
        <f t="shared" si="9"/>
        <v>0</v>
      </c>
      <c r="AQ50" s="749">
        <f t="shared" si="10"/>
        <v>0</v>
      </c>
      <c r="AR50" s="749">
        <f t="shared" si="11"/>
        <v>0</v>
      </c>
      <c r="AS50" s="749">
        <f t="shared" si="12"/>
        <v>0</v>
      </c>
      <c r="AT50" s="749">
        <f t="shared" si="13"/>
        <v>0</v>
      </c>
      <c r="AU50" s="749">
        <f t="shared" si="14"/>
        <v>0</v>
      </c>
      <c r="AV50" s="749">
        <f t="shared" si="15"/>
        <v>0</v>
      </c>
      <c r="AW50" s="749">
        <f t="shared" si="16"/>
        <v>0</v>
      </c>
      <c r="AX50" s="749">
        <f t="shared" si="17"/>
        <v>0</v>
      </c>
      <c r="AY50" s="749">
        <f t="shared" si="18"/>
        <v>0</v>
      </c>
      <c r="AZ50" s="749">
        <f t="shared" si="19"/>
        <v>0</v>
      </c>
      <c r="BA50" s="749">
        <f t="shared" si="20"/>
        <v>0</v>
      </c>
      <c r="BB50" s="749">
        <f t="shared" si="21"/>
        <v>0</v>
      </c>
      <c r="BC50" s="749">
        <f t="shared" si="22"/>
        <v>0</v>
      </c>
      <c r="BD50" s="749">
        <f t="shared" si="23"/>
        <v>0</v>
      </c>
      <c r="BE50" s="749">
        <f t="shared" si="24"/>
        <v>0</v>
      </c>
      <c r="BF50" s="159">
        <f t="shared" si="25"/>
        <v>0</v>
      </c>
    </row>
    <row r="51" spans="1:58" s="9" customFormat="1" ht="15.95" customHeight="1">
      <c r="A51" s="211"/>
      <c r="B51" s="198"/>
      <c r="C51" s="260"/>
      <c r="D51" s="218"/>
      <c r="E51" s="206"/>
      <c r="F51" s="213"/>
      <c r="G51" s="921">
        <f t="shared" si="26"/>
        <v>0</v>
      </c>
      <c r="H51" s="43">
        <f t="shared" si="1"/>
        <v>0</v>
      </c>
      <c r="I51" s="922" t="str">
        <f t="shared" si="2"/>
        <v>0</v>
      </c>
      <c r="J51" s="12"/>
      <c r="K51" s="223"/>
      <c r="L51" s="223"/>
      <c r="M51" s="8"/>
      <c r="N51" s="8"/>
      <c r="O51" s="8"/>
      <c r="P51" s="8"/>
      <c r="Q51" s="8"/>
      <c r="R51" s="8"/>
      <c r="S51" s="8"/>
      <c r="T51" s="8"/>
      <c r="U51" s="8"/>
      <c r="V51" s="212"/>
      <c r="W51" s="113"/>
      <c r="X51" s="8"/>
      <c r="Y51" s="212"/>
      <c r="Z51" s="8"/>
      <c r="AA51" s="8"/>
      <c r="AB51" s="10"/>
      <c r="AC51" s="26"/>
      <c r="AD51" s="7"/>
      <c r="AE51" s="1"/>
      <c r="AG51" s="407" t="s">
        <v>1366</v>
      </c>
      <c r="AH51" s="749">
        <f t="shared" si="3"/>
        <v>0</v>
      </c>
      <c r="AI51" s="749">
        <f t="shared" si="4"/>
        <v>0</v>
      </c>
      <c r="AJ51" s="382" t="str">
        <f t="shared" si="5"/>
        <v>0</v>
      </c>
      <c r="AL51" s="220" t="s">
        <v>236</v>
      </c>
      <c r="AM51" s="749">
        <f t="shared" si="6"/>
        <v>0</v>
      </c>
      <c r="AN51" s="749">
        <f t="shared" si="7"/>
        <v>0</v>
      </c>
      <c r="AO51" s="749">
        <f t="shared" si="8"/>
        <v>0</v>
      </c>
      <c r="AP51" s="749">
        <f t="shared" si="9"/>
        <v>0</v>
      </c>
      <c r="AQ51" s="749">
        <f t="shared" si="10"/>
        <v>0</v>
      </c>
      <c r="AR51" s="749">
        <f t="shared" si="11"/>
        <v>0</v>
      </c>
      <c r="AS51" s="749">
        <f t="shared" si="12"/>
        <v>0</v>
      </c>
      <c r="AT51" s="749">
        <f t="shared" si="13"/>
        <v>0</v>
      </c>
      <c r="AU51" s="749">
        <f t="shared" si="14"/>
        <v>0</v>
      </c>
      <c r="AV51" s="749">
        <f t="shared" si="15"/>
        <v>0</v>
      </c>
      <c r="AW51" s="749">
        <f t="shared" si="16"/>
        <v>0</v>
      </c>
      <c r="AX51" s="749">
        <f t="shared" si="17"/>
        <v>0</v>
      </c>
      <c r="AY51" s="749">
        <f t="shared" si="18"/>
        <v>0</v>
      </c>
      <c r="AZ51" s="749">
        <f t="shared" si="19"/>
        <v>0</v>
      </c>
      <c r="BA51" s="749">
        <f t="shared" si="20"/>
        <v>0</v>
      </c>
      <c r="BB51" s="749">
        <f t="shared" si="21"/>
        <v>0</v>
      </c>
      <c r="BC51" s="749">
        <f t="shared" si="22"/>
        <v>0</v>
      </c>
      <c r="BD51" s="749">
        <f t="shared" si="23"/>
        <v>0</v>
      </c>
      <c r="BE51" s="749">
        <f t="shared" si="24"/>
        <v>0</v>
      </c>
      <c r="BF51" s="159">
        <f t="shared" si="25"/>
        <v>0</v>
      </c>
    </row>
    <row r="52" spans="1:58" s="9" customFormat="1" ht="15.95" customHeight="1">
      <c r="A52" s="211"/>
      <c r="B52" s="198"/>
      <c r="C52" s="260"/>
      <c r="D52" s="218"/>
      <c r="E52" s="206"/>
      <c r="F52" s="213"/>
      <c r="G52" s="921">
        <f t="shared" si="26"/>
        <v>0</v>
      </c>
      <c r="H52" s="43">
        <f t="shared" si="1"/>
        <v>0</v>
      </c>
      <c r="I52" s="922" t="str">
        <f t="shared" si="2"/>
        <v>0</v>
      </c>
      <c r="J52" s="12"/>
      <c r="K52" s="223"/>
      <c r="L52" s="223"/>
      <c r="M52" s="8"/>
      <c r="N52" s="8"/>
      <c r="O52" s="8"/>
      <c r="P52" s="8"/>
      <c r="Q52" s="8"/>
      <c r="R52" s="8"/>
      <c r="S52" s="8"/>
      <c r="T52" s="8"/>
      <c r="U52" s="8"/>
      <c r="V52" s="212"/>
      <c r="W52" s="113"/>
      <c r="X52" s="8"/>
      <c r="Y52" s="212"/>
      <c r="Z52" s="8"/>
      <c r="AA52" s="8"/>
      <c r="AB52" s="10"/>
      <c r="AC52" s="26"/>
      <c r="AD52" s="7"/>
      <c r="AE52" s="1"/>
      <c r="AG52" s="407" t="s">
        <v>282</v>
      </c>
      <c r="AH52" s="749">
        <f t="shared" si="3"/>
        <v>0</v>
      </c>
      <c r="AI52" s="749">
        <f t="shared" si="4"/>
        <v>0</v>
      </c>
      <c r="AJ52" s="382" t="str">
        <f t="shared" si="5"/>
        <v>0</v>
      </c>
      <c r="AL52" s="220" t="s">
        <v>237</v>
      </c>
      <c r="AM52" s="749">
        <f t="shared" si="6"/>
        <v>0</v>
      </c>
      <c r="AN52" s="749">
        <f t="shared" si="7"/>
        <v>0</v>
      </c>
      <c r="AO52" s="749">
        <f t="shared" si="8"/>
        <v>0</v>
      </c>
      <c r="AP52" s="749">
        <f t="shared" si="9"/>
        <v>0</v>
      </c>
      <c r="AQ52" s="749">
        <f t="shared" si="10"/>
        <v>0</v>
      </c>
      <c r="AR52" s="749">
        <f t="shared" si="11"/>
        <v>0</v>
      </c>
      <c r="AS52" s="749">
        <f t="shared" si="12"/>
        <v>0</v>
      </c>
      <c r="AT52" s="749">
        <f t="shared" si="13"/>
        <v>0</v>
      </c>
      <c r="AU52" s="749">
        <f t="shared" si="14"/>
        <v>0</v>
      </c>
      <c r="AV52" s="749">
        <f t="shared" si="15"/>
        <v>0</v>
      </c>
      <c r="AW52" s="749">
        <f t="shared" si="16"/>
        <v>0</v>
      </c>
      <c r="AX52" s="749">
        <f t="shared" si="17"/>
        <v>0</v>
      </c>
      <c r="AY52" s="749">
        <f t="shared" si="18"/>
        <v>0</v>
      </c>
      <c r="AZ52" s="749">
        <f t="shared" si="19"/>
        <v>0</v>
      </c>
      <c r="BA52" s="749">
        <f t="shared" si="20"/>
        <v>0</v>
      </c>
      <c r="BB52" s="749">
        <f t="shared" si="21"/>
        <v>0</v>
      </c>
      <c r="BC52" s="749">
        <f t="shared" si="22"/>
        <v>0</v>
      </c>
      <c r="BD52" s="749">
        <f t="shared" si="23"/>
        <v>0</v>
      </c>
      <c r="BE52" s="749">
        <f t="shared" si="24"/>
        <v>0</v>
      </c>
      <c r="BF52" s="159">
        <f t="shared" si="25"/>
        <v>0</v>
      </c>
    </row>
    <row r="53" spans="1:58" s="9" customFormat="1" ht="15.95" customHeight="1">
      <c r="A53" s="211"/>
      <c r="B53" s="198"/>
      <c r="C53" s="260"/>
      <c r="D53" s="218"/>
      <c r="E53" s="206"/>
      <c r="F53" s="213"/>
      <c r="G53" s="921">
        <f t="shared" si="26"/>
        <v>0</v>
      </c>
      <c r="H53" s="43">
        <f t="shared" si="1"/>
        <v>0</v>
      </c>
      <c r="I53" s="922" t="str">
        <f t="shared" si="2"/>
        <v>0</v>
      </c>
      <c r="J53" s="12"/>
      <c r="K53" s="223"/>
      <c r="L53" s="223"/>
      <c r="M53" s="8"/>
      <c r="N53" s="8"/>
      <c r="O53" s="8"/>
      <c r="P53" s="8"/>
      <c r="Q53" s="8"/>
      <c r="R53" s="8"/>
      <c r="S53" s="8"/>
      <c r="T53" s="8"/>
      <c r="U53" s="8"/>
      <c r="V53" s="212"/>
      <c r="W53" s="113"/>
      <c r="X53" s="8"/>
      <c r="Y53" s="212"/>
      <c r="Z53" s="8"/>
      <c r="AA53" s="8"/>
      <c r="AB53" s="10"/>
      <c r="AC53" s="26"/>
      <c r="AD53" s="7"/>
      <c r="AE53" s="1"/>
      <c r="AG53" s="407" t="s">
        <v>283</v>
      </c>
      <c r="AH53" s="749">
        <f t="shared" si="3"/>
        <v>0</v>
      </c>
      <c r="AI53" s="749">
        <f t="shared" si="4"/>
        <v>0</v>
      </c>
      <c r="AJ53" s="382" t="str">
        <f t="shared" si="5"/>
        <v>0</v>
      </c>
      <c r="AL53" s="220" t="s">
        <v>238</v>
      </c>
      <c r="AM53" s="749">
        <f t="shared" si="6"/>
        <v>0</v>
      </c>
      <c r="AN53" s="749">
        <f t="shared" si="7"/>
        <v>0</v>
      </c>
      <c r="AO53" s="749">
        <f t="shared" si="8"/>
        <v>0</v>
      </c>
      <c r="AP53" s="749">
        <f t="shared" si="9"/>
        <v>0</v>
      </c>
      <c r="AQ53" s="749">
        <f t="shared" si="10"/>
        <v>0</v>
      </c>
      <c r="AR53" s="749">
        <f t="shared" si="11"/>
        <v>0</v>
      </c>
      <c r="AS53" s="749">
        <f t="shared" si="12"/>
        <v>0</v>
      </c>
      <c r="AT53" s="749">
        <f t="shared" si="13"/>
        <v>0</v>
      </c>
      <c r="AU53" s="749">
        <f t="shared" si="14"/>
        <v>0</v>
      </c>
      <c r="AV53" s="749">
        <f t="shared" si="15"/>
        <v>0</v>
      </c>
      <c r="AW53" s="749">
        <f t="shared" si="16"/>
        <v>0</v>
      </c>
      <c r="AX53" s="749">
        <f t="shared" si="17"/>
        <v>0</v>
      </c>
      <c r="AY53" s="749">
        <f t="shared" si="18"/>
        <v>0</v>
      </c>
      <c r="AZ53" s="749">
        <f t="shared" si="19"/>
        <v>0</v>
      </c>
      <c r="BA53" s="749">
        <f t="shared" si="20"/>
        <v>0</v>
      </c>
      <c r="BB53" s="749">
        <f t="shared" si="21"/>
        <v>0</v>
      </c>
      <c r="BC53" s="749">
        <f t="shared" si="22"/>
        <v>0</v>
      </c>
      <c r="BD53" s="749">
        <f t="shared" si="23"/>
        <v>0</v>
      </c>
      <c r="BE53" s="749">
        <f t="shared" si="24"/>
        <v>0</v>
      </c>
      <c r="BF53" s="159">
        <f t="shared" si="25"/>
        <v>0</v>
      </c>
    </row>
    <row r="54" spans="1:58" s="9" customFormat="1" ht="15.95" customHeight="1">
      <c r="A54" s="211"/>
      <c r="B54" s="198"/>
      <c r="C54" s="260"/>
      <c r="D54" s="218"/>
      <c r="E54" s="206"/>
      <c r="F54" s="213"/>
      <c r="G54" s="921">
        <f t="shared" si="26"/>
        <v>0</v>
      </c>
      <c r="H54" s="43">
        <f t="shared" si="1"/>
        <v>0</v>
      </c>
      <c r="I54" s="922" t="str">
        <f t="shared" si="2"/>
        <v>0</v>
      </c>
      <c r="J54" s="12"/>
      <c r="K54" s="223"/>
      <c r="L54" s="223"/>
      <c r="M54" s="8"/>
      <c r="N54" s="8"/>
      <c r="O54" s="8"/>
      <c r="P54" s="8"/>
      <c r="Q54" s="8"/>
      <c r="R54" s="8"/>
      <c r="S54" s="8"/>
      <c r="T54" s="8"/>
      <c r="U54" s="8"/>
      <c r="V54" s="212"/>
      <c r="W54" s="113"/>
      <c r="X54" s="8"/>
      <c r="Y54" s="212"/>
      <c r="Z54" s="8"/>
      <c r="AA54" s="8"/>
      <c r="AB54" s="10"/>
      <c r="AC54" s="26"/>
      <c r="AD54" s="7"/>
      <c r="AE54" s="1"/>
      <c r="AG54" s="407" t="s">
        <v>1368</v>
      </c>
      <c r="AH54" s="749">
        <f t="shared" si="3"/>
        <v>0</v>
      </c>
      <c r="AI54" s="749">
        <f t="shared" si="4"/>
        <v>0</v>
      </c>
      <c r="AJ54" s="382" t="str">
        <f t="shared" si="5"/>
        <v>0</v>
      </c>
      <c r="AL54" s="220" t="s">
        <v>239</v>
      </c>
      <c r="AM54" s="749">
        <f t="shared" si="6"/>
        <v>0</v>
      </c>
      <c r="AN54" s="749">
        <f t="shared" si="7"/>
        <v>0</v>
      </c>
      <c r="AO54" s="749">
        <f t="shared" si="8"/>
        <v>0</v>
      </c>
      <c r="AP54" s="749">
        <f t="shared" si="9"/>
        <v>0</v>
      </c>
      <c r="AQ54" s="749">
        <f t="shared" si="10"/>
        <v>0</v>
      </c>
      <c r="AR54" s="749">
        <f t="shared" si="11"/>
        <v>0</v>
      </c>
      <c r="AS54" s="749">
        <f t="shared" si="12"/>
        <v>0</v>
      </c>
      <c r="AT54" s="749">
        <f t="shared" si="13"/>
        <v>0</v>
      </c>
      <c r="AU54" s="749">
        <f t="shared" si="14"/>
        <v>0</v>
      </c>
      <c r="AV54" s="749">
        <f t="shared" si="15"/>
        <v>0</v>
      </c>
      <c r="AW54" s="749">
        <f t="shared" si="16"/>
        <v>0</v>
      </c>
      <c r="AX54" s="749">
        <f t="shared" si="17"/>
        <v>0</v>
      </c>
      <c r="AY54" s="749">
        <f t="shared" si="18"/>
        <v>0</v>
      </c>
      <c r="AZ54" s="749">
        <f t="shared" si="19"/>
        <v>0</v>
      </c>
      <c r="BA54" s="749">
        <f t="shared" si="20"/>
        <v>0</v>
      </c>
      <c r="BB54" s="749">
        <f t="shared" si="21"/>
        <v>0</v>
      </c>
      <c r="BC54" s="749">
        <f t="shared" si="22"/>
        <v>0</v>
      </c>
      <c r="BD54" s="749">
        <f t="shared" si="23"/>
        <v>0</v>
      </c>
      <c r="BE54" s="749">
        <f t="shared" si="24"/>
        <v>0</v>
      </c>
      <c r="BF54" s="159">
        <f t="shared" si="25"/>
        <v>0</v>
      </c>
    </row>
    <row r="55" spans="1:58" s="9" customFormat="1" ht="15.95" customHeight="1">
      <c r="A55" s="211"/>
      <c r="B55" s="198"/>
      <c r="C55" s="260"/>
      <c r="D55" s="218"/>
      <c r="E55" s="206"/>
      <c r="F55" s="213"/>
      <c r="G55" s="921">
        <f t="shared" si="26"/>
        <v>0</v>
      </c>
      <c r="H55" s="43">
        <f t="shared" si="1"/>
        <v>0</v>
      </c>
      <c r="I55" s="922" t="str">
        <f t="shared" si="2"/>
        <v>0</v>
      </c>
      <c r="J55" s="12"/>
      <c r="K55" s="223"/>
      <c r="L55" s="223"/>
      <c r="M55" s="8"/>
      <c r="N55" s="8"/>
      <c r="O55" s="8"/>
      <c r="P55" s="8"/>
      <c r="Q55" s="8"/>
      <c r="R55" s="8"/>
      <c r="S55" s="8"/>
      <c r="T55" s="8"/>
      <c r="U55" s="8"/>
      <c r="V55" s="212"/>
      <c r="W55" s="113"/>
      <c r="X55" s="8"/>
      <c r="Y55" s="212"/>
      <c r="Z55" s="8"/>
      <c r="AA55" s="8"/>
      <c r="AB55" s="10"/>
      <c r="AC55" s="26"/>
      <c r="AD55" s="7"/>
      <c r="AE55" s="1"/>
      <c r="AG55" s="407" t="s">
        <v>1369</v>
      </c>
      <c r="AH55" s="749">
        <f t="shared" si="3"/>
        <v>0</v>
      </c>
      <c r="AI55" s="749">
        <f t="shared" si="4"/>
        <v>0</v>
      </c>
      <c r="AJ55" s="382" t="str">
        <f t="shared" si="5"/>
        <v>0</v>
      </c>
      <c r="AL55" s="220" t="s">
        <v>240</v>
      </c>
      <c r="AM55" s="749">
        <f t="shared" si="6"/>
        <v>0</v>
      </c>
      <c r="AN55" s="749">
        <f t="shared" si="7"/>
        <v>0</v>
      </c>
      <c r="AO55" s="749">
        <f t="shared" si="8"/>
        <v>0</v>
      </c>
      <c r="AP55" s="749">
        <f t="shared" si="9"/>
        <v>0</v>
      </c>
      <c r="AQ55" s="749">
        <f t="shared" si="10"/>
        <v>0</v>
      </c>
      <c r="AR55" s="749">
        <f t="shared" si="11"/>
        <v>0</v>
      </c>
      <c r="AS55" s="749">
        <f t="shared" si="12"/>
        <v>0</v>
      </c>
      <c r="AT55" s="749">
        <f t="shared" si="13"/>
        <v>0</v>
      </c>
      <c r="AU55" s="749">
        <f t="shared" si="14"/>
        <v>0</v>
      </c>
      <c r="AV55" s="749">
        <f t="shared" si="15"/>
        <v>0</v>
      </c>
      <c r="AW55" s="749">
        <f t="shared" si="16"/>
        <v>0</v>
      </c>
      <c r="AX55" s="749">
        <f t="shared" si="17"/>
        <v>0</v>
      </c>
      <c r="AY55" s="749">
        <f t="shared" si="18"/>
        <v>0</v>
      </c>
      <c r="AZ55" s="749">
        <f t="shared" si="19"/>
        <v>0</v>
      </c>
      <c r="BA55" s="749">
        <f t="shared" si="20"/>
        <v>0</v>
      </c>
      <c r="BB55" s="749">
        <f t="shared" si="21"/>
        <v>0</v>
      </c>
      <c r="BC55" s="749">
        <f t="shared" si="22"/>
        <v>0</v>
      </c>
      <c r="BD55" s="749">
        <f t="shared" si="23"/>
        <v>0</v>
      </c>
      <c r="BE55" s="749">
        <f t="shared" si="24"/>
        <v>0</v>
      </c>
      <c r="BF55" s="159">
        <f t="shared" si="25"/>
        <v>0</v>
      </c>
    </row>
    <row r="56" spans="1:58" s="9" customFormat="1" ht="15.95" customHeight="1">
      <c r="A56" s="211"/>
      <c r="B56" s="198"/>
      <c r="C56" s="260"/>
      <c r="D56" s="218"/>
      <c r="E56" s="206"/>
      <c r="F56" s="213"/>
      <c r="G56" s="921">
        <f t="shared" si="26"/>
        <v>0</v>
      </c>
      <c r="H56" s="43">
        <f t="shared" si="1"/>
        <v>0</v>
      </c>
      <c r="I56" s="922" t="str">
        <f t="shared" si="2"/>
        <v>0</v>
      </c>
      <c r="J56" s="12"/>
      <c r="K56" s="223"/>
      <c r="L56" s="223"/>
      <c r="M56" s="8"/>
      <c r="N56" s="8"/>
      <c r="O56" s="8"/>
      <c r="P56" s="8"/>
      <c r="Q56" s="8"/>
      <c r="R56" s="8"/>
      <c r="S56" s="8"/>
      <c r="T56" s="8"/>
      <c r="U56" s="8"/>
      <c r="V56" s="212"/>
      <c r="W56" s="113"/>
      <c r="X56" s="8"/>
      <c r="Y56" s="212"/>
      <c r="Z56" s="8"/>
      <c r="AA56" s="8"/>
      <c r="AB56" s="10"/>
      <c r="AC56" s="26"/>
      <c r="AD56" s="7"/>
      <c r="AE56" s="1"/>
      <c r="AG56" s="407" t="s">
        <v>284</v>
      </c>
      <c r="AH56" s="749">
        <f t="shared" si="3"/>
        <v>0</v>
      </c>
      <c r="AI56" s="749">
        <f t="shared" si="4"/>
        <v>0</v>
      </c>
      <c r="AJ56" s="382" t="str">
        <f t="shared" si="5"/>
        <v>0</v>
      </c>
      <c r="AL56" s="220" t="s">
        <v>241</v>
      </c>
      <c r="AM56" s="749">
        <f t="shared" si="6"/>
        <v>0</v>
      </c>
      <c r="AN56" s="749">
        <f t="shared" si="7"/>
        <v>0</v>
      </c>
      <c r="AO56" s="749">
        <f t="shared" si="8"/>
        <v>0</v>
      </c>
      <c r="AP56" s="749">
        <f t="shared" si="9"/>
        <v>0</v>
      </c>
      <c r="AQ56" s="749">
        <f t="shared" si="10"/>
        <v>0</v>
      </c>
      <c r="AR56" s="749">
        <f t="shared" si="11"/>
        <v>0</v>
      </c>
      <c r="AS56" s="749">
        <f t="shared" si="12"/>
        <v>0</v>
      </c>
      <c r="AT56" s="749">
        <f t="shared" si="13"/>
        <v>0</v>
      </c>
      <c r="AU56" s="749">
        <f t="shared" si="14"/>
        <v>0</v>
      </c>
      <c r="AV56" s="749">
        <f t="shared" si="15"/>
        <v>0</v>
      </c>
      <c r="AW56" s="749">
        <f t="shared" si="16"/>
        <v>0</v>
      </c>
      <c r="AX56" s="749">
        <f t="shared" si="17"/>
        <v>0</v>
      </c>
      <c r="AY56" s="749">
        <f t="shared" si="18"/>
        <v>0</v>
      </c>
      <c r="AZ56" s="749">
        <f t="shared" si="19"/>
        <v>0</v>
      </c>
      <c r="BA56" s="749">
        <f t="shared" si="20"/>
        <v>0</v>
      </c>
      <c r="BB56" s="749">
        <f t="shared" si="21"/>
        <v>0</v>
      </c>
      <c r="BC56" s="749">
        <f t="shared" si="22"/>
        <v>0</v>
      </c>
      <c r="BD56" s="749">
        <f t="shared" si="23"/>
        <v>0</v>
      </c>
      <c r="BE56" s="749">
        <f t="shared" si="24"/>
        <v>0</v>
      </c>
      <c r="BF56" s="159">
        <f t="shared" si="25"/>
        <v>0</v>
      </c>
    </row>
    <row r="57" spans="1:58" s="9" customFormat="1" ht="15.95" customHeight="1">
      <c r="A57" s="211"/>
      <c r="B57" s="198"/>
      <c r="C57" s="260"/>
      <c r="D57" s="218"/>
      <c r="E57" s="206"/>
      <c r="F57" s="213"/>
      <c r="G57" s="921">
        <f t="shared" si="26"/>
        <v>0</v>
      </c>
      <c r="H57" s="43">
        <f t="shared" si="1"/>
        <v>0</v>
      </c>
      <c r="I57" s="922" t="str">
        <f t="shared" si="2"/>
        <v>0</v>
      </c>
      <c r="J57" s="12"/>
      <c r="K57" s="223"/>
      <c r="L57" s="223"/>
      <c r="M57" s="8"/>
      <c r="N57" s="8"/>
      <c r="O57" s="8"/>
      <c r="P57" s="8"/>
      <c r="Q57" s="8"/>
      <c r="R57" s="8"/>
      <c r="S57" s="8"/>
      <c r="T57" s="8"/>
      <c r="U57" s="8"/>
      <c r="V57" s="212"/>
      <c r="W57" s="113"/>
      <c r="X57" s="8"/>
      <c r="Y57" s="212"/>
      <c r="Z57" s="8"/>
      <c r="AA57" s="8"/>
      <c r="AB57" s="10"/>
      <c r="AC57" s="26"/>
      <c r="AD57" s="7"/>
      <c r="AE57" s="1"/>
      <c r="AG57" s="407" t="s">
        <v>285</v>
      </c>
      <c r="AH57" s="749">
        <f t="shared" si="3"/>
        <v>10</v>
      </c>
      <c r="AI57" s="749">
        <f t="shared" si="4"/>
        <v>0</v>
      </c>
      <c r="AJ57" s="382">
        <f t="shared" si="5"/>
        <v>0</v>
      </c>
      <c r="AL57" s="220" t="s">
        <v>242</v>
      </c>
      <c r="AM57" s="749">
        <f t="shared" si="6"/>
        <v>0</v>
      </c>
      <c r="AN57" s="749">
        <f t="shared" si="7"/>
        <v>0</v>
      </c>
      <c r="AO57" s="749">
        <f t="shared" si="8"/>
        <v>0</v>
      </c>
      <c r="AP57" s="749">
        <f t="shared" si="9"/>
        <v>0</v>
      </c>
      <c r="AQ57" s="749">
        <f t="shared" si="10"/>
        <v>0</v>
      </c>
      <c r="AR57" s="749">
        <f t="shared" si="11"/>
        <v>0</v>
      </c>
      <c r="AS57" s="749">
        <f t="shared" si="12"/>
        <v>0</v>
      </c>
      <c r="AT57" s="749">
        <f t="shared" si="13"/>
        <v>0</v>
      </c>
      <c r="AU57" s="749">
        <f t="shared" si="14"/>
        <v>0</v>
      </c>
      <c r="AV57" s="749">
        <f t="shared" si="15"/>
        <v>0</v>
      </c>
      <c r="AW57" s="749">
        <f t="shared" si="16"/>
        <v>0</v>
      </c>
      <c r="AX57" s="749">
        <f t="shared" si="17"/>
        <v>0</v>
      </c>
      <c r="AY57" s="749">
        <f t="shared" si="18"/>
        <v>0</v>
      </c>
      <c r="AZ57" s="749">
        <f t="shared" si="19"/>
        <v>0</v>
      </c>
      <c r="BA57" s="749">
        <f t="shared" si="20"/>
        <v>0</v>
      </c>
      <c r="BB57" s="749">
        <f t="shared" si="21"/>
        <v>0</v>
      </c>
      <c r="BC57" s="749">
        <f t="shared" si="22"/>
        <v>0</v>
      </c>
      <c r="BD57" s="749">
        <f t="shared" si="23"/>
        <v>0</v>
      </c>
      <c r="BE57" s="749">
        <f t="shared" si="24"/>
        <v>0</v>
      </c>
      <c r="BF57" s="159">
        <f t="shared" si="25"/>
        <v>0</v>
      </c>
    </row>
    <row r="58" spans="1:58" s="9" customFormat="1" ht="15.95" customHeight="1">
      <c r="A58" s="211"/>
      <c r="B58" s="198"/>
      <c r="C58" s="260"/>
      <c r="D58" s="218"/>
      <c r="E58" s="206"/>
      <c r="F58" s="213"/>
      <c r="G58" s="921">
        <f t="shared" si="26"/>
        <v>0</v>
      </c>
      <c r="H58" s="43">
        <f t="shared" si="1"/>
        <v>0</v>
      </c>
      <c r="I58" s="922" t="str">
        <f t="shared" si="2"/>
        <v>0</v>
      </c>
      <c r="J58" s="12"/>
      <c r="K58" s="223"/>
      <c r="L58" s="223"/>
      <c r="M58" s="8"/>
      <c r="N58" s="8"/>
      <c r="O58" s="8"/>
      <c r="P58" s="8"/>
      <c r="Q58" s="8"/>
      <c r="R58" s="8"/>
      <c r="S58" s="8"/>
      <c r="T58" s="8"/>
      <c r="U58" s="8"/>
      <c r="V58" s="212"/>
      <c r="W58" s="113"/>
      <c r="X58" s="8"/>
      <c r="Y58" s="212"/>
      <c r="Z58" s="8"/>
      <c r="AA58" s="8"/>
      <c r="AB58" s="10"/>
      <c r="AC58" s="26"/>
      <c r="AD58" s="7"/>
      <c r="AE58" s="1"/>
      <c r="AG58" s="407" t="s">
        <v>286</v>
      </c>
      <c r="AH58" s="749">
        <f t="shared" si="3"/>
        <v>0</v>
      </c>
      <c r="AI58" s="749">
        <f t="shared" si="4"/>
        <v>0</v>
      </c>
      <c r="AJ58" s="382" t="str">
        <f t="shared" si="5"/>
        <v>0</v>
      </c>
      <c r="AL58" s="220" t="s">
        <v>243</v>
      </c>
      <c r="AM58" s="749">
        <f t="shared" si="6"/>
        <v>0</v>
      </c>
      <c r="AN58" s="749">
        <f t="shared" si="7"/>
        <v>0</v>
      </c>
      <c r="AO58" s="749">
        <f t="shared" si="8"/>
        <v>0</v>
      </c>
      <c r="AP58" s="749">
        <f t="shared" si="9"/>
        <v>0</v>
      </c>
      <c r="AQ58" s="749">
        <f t="shared" si="10"/>
        <v>0</v>
      </c>
      <c r="AR58" s="749">
        <f t="shared" si="11"/>
        <v>0</v>
      </c>
      <c r="AS58" s="749">
        <f t="shared" si="12"/>
        <v>0</v>
      </c>
      <c r="AT58" s="749">
        <f t="shared" si="13"/>
        <v>0</v>
      </c>
      <c r="AU58" s="749">
        <f t="shared" si="14"/>
        <v>0</v>
      </c>
      <c r="AV58" s="749">
        <f t="shared" si="15"/>
        <v>0</v>
      </c>
      <c r="AW58" s="749">
        <f t="shared" si="16"/>
        <v>0</v>
      </c>
      <c r="AX58" s="749">
        <f t="shared" si="17"/>
        <v>0</v>
      </c>
      <c r="AY58" s="749">
        <f t="shared" si="18"/>
        <v>0</v>
      </c>
      <c r="AZ58" s="749">
        <f t="shared" si="19"/>
        <v>0</v>
      </c>
      <c r="BA58" s="749">
        <f t="shared" si="20"/>
        <v>0</v>
      </c>
      <c r="BB58" s="749">
        <f t="shared" si="21"/>
        <v>0</v>
      </c>
      <c r="BC58" s="749">
        <f t="shared" si="22"/>
        <v>0</v>
      </c>
      <c r="BD58" s="749">
        <f t="shared" si="23"/>
        <v>0</v>
      </c>
      <c r="BE58" s="749">
        <f t="shared" si="24"/>
        <v>0</v>
      </c>
      <c r="BF58" s="159">
        <f t="shared" si="25"/>
        <v>0</v>
      </c>
    </row>
    <row r="59" spans="1:58" s="9" customFormat="1" ht="15.95" customHeight="1">
      <c r="A59" s="211"/>
      <c r="B59" s="198"/>
      <c r="C59" s="260"/>
      <c r="D59" s="218"/>
      <c r="E59" s="206"/>
      <c r="F59" s="213"/>
      <c r="G59" s="921">
        <f t="shared" si="26"/>
        <v>0</v>
      </c>
      <c r="H59" s="43">
        <f t="shared" si="1"/>
        <v>0</v>
      </c>
      <c r="I59" s="922" t="str">
        <f t="shared" si="2"/>
        <v>0</v>
      </c>
      <c r="J59" s="12"/>
      <c r="K59" s="223"/>
      <c r="L59" s="223"/>
      <c r="M59" s="8"/>
      <c r="N59" s="8"/>
      <c r="O59" s="8"/>
      <c r="P59" s="8"/>
      <c r="Q59" s="8"/>
      <c r="R59" s="8"/>
      <c r="S59" s="8"/>
      <c r="T59" s="8"/>
      <c r="U59" s="8"/>
      <c r="V59" s="212"/>
      <c r="W59" s="113"/>
      <c r="X59" s="8"/>
      <c r="Y59" s="212"/>
      <c r="Z59" s="8"/>
      <c r="AA59" s="8"/>
      <c r="AB59" s="10"/>
      <c r="AC59" s="26"/>
      <c r="AD59" s="7"/>
      <c r="AE59" s="1"/>
      <c r="AG59" s="407" t="s">
        <v>854</v>
      </c>
      <c r="AH59" s="749">
        <f t="shared" si="3"/>
        <v>4</v>
      </c>
      <c r="AI59" s="749">
        <f t="shared" si="4"/>
        <v>0</v>
      </c>
      <c r="AJ59" s="382">
        <f t="shared" si="5"/>
        <v>0</v>
      </c>
      <c r="AL59" s="220" t="s">
        <v>244</v>
      </c>
      <c r="AM59" s="749">
        <f t="shared" si="6"/>
        <v>0</v>
      </c>
      <c r="AN59" s="749">
        <f t="shared" si="7"/>
        <v>0</v>
      </c>
      <c r="AO59" s="749">
        <f t="shared" si="8"/>
        <v>0</v>
      </c>
      <c r="AP59" s="749">
        <f t="shared" si="9"/>
        <v>0</v>
      </c>
      <c r="AQ59" s="749">
        <f t="shared" si="10"/>
        <v>0</v>
      </c>
      <c r="AR59" s="749">
        <f t="shared" si="11"/>
        <v>0</v>
      </c>
      <c r="AS59" s="749">
        <f t="shared" si="12"/>
        <v>0</v>
      </c>
      <c r="AT59" s="749">
        <f t="shared" si="13"/>
        <v>0</v>
      </c>
      <c r="AU59" s="749">
        <f t="shared" si="14"/>
        <v>0</v>
      </c>
      <c r="AV59" s="749">
        <f t="shared" si="15"/>
        <v>0</v>
      </c>
      <c r="AW59" s="749">
        <f t="shared" si="16"/>
        <v>0</v>
      </c>
      <c r="AX59" s="749">
        <f t="shared" si="17"/>
        <v>0</v>
      </c>
      <c r="AY59" s="749">
        <f t="shared" si="18"/>
        <v>0</v>
      </c>
      <c r="AZ59" s="749">
        <f t="shared" si="19"/>
        <v>0</v>
      </c>
      <c r="BA59" s="749">
        <f t="shared" si="20"/>
        <v>0</v>
      </c>
      <c r="BB59" s="749">
        <f t="shared" si="21"/>
        <v>0</v>
      </c>
      <c r="BC59" s="749">
        <f t="shared" si="22"/>
        <v>0</v>
      </c>
      <c r="BD59" s="749">
        <f t="shared" si="23"/>
        <v>0</v>
      </c>
      <c r="BE59" s="749">
        <f t="shared" si="24"/>
        <v>0</v>
      </c>
      <c r="BF59" s="159">
        <f t="shared" si="25"/>
        <v>0</v>
      </c>
    </row>
    <row r="60" spans="1:58" s="9" customFormat="1" ht="15.95" customHeight="1">
      <c r="A60" s="211"/>
      <c r="B60" s="198"/>
      <c r="C60" s="260"/>
      <c r="D60" s="218"/>
      <c r="E60" s="206"/>
      <c r="F60" s="213"/>
      <c r="G60" s="921">
        <f t="shared" si="26"/>
        <v>0</v>
      </c>
      <c r="H60" s="43">
        <f t="shared" si="1"/>
        <v>0</v>
      </c>
      <c r="I60" s="922" t="str">
        <f t="shared" si="2"/>
        <v>0</v>
      </c>
      <c r="J60" s="12"/>
      <c r="K60" s="223"/>
      <c r="L60" s="223"/>
      <c r="M60" s="8"/>
      <c r="N60" s="8"/>
      <c r="O60" s="8"/>
      <c r="P60" s="8"/>
      <c r="Q60" s="8"/>
      <c r="R60" s="8"/>
      <c r="S60" s="8"/>
      <c r="T60" s="8"/>
      <c r="U60" s="8"/>
      <c r="V60" s="212"/>
      <c r="W60" s="113"/>
      <c r="X60" s="8"/>
      <c r="Y60" s="212"/>
      <c r="Z60" s="8"/>
      <c r="AA60" s="8"/>
      <c r="AB60" s="10"/>
      <c r="AC60" s="26"/>
      <c r="AD60" s="7"/>
      <c r="AE60" s="1"/>
      <c r="AG60" s="407" t="s">
        <v>287</v>
      </c>
      <c r="AH60" s="749">
        <f t="shared" si="3"/>
        <v>0</v>
      </c>
      <c r="AI60" s="749">
        <f t="shared" si="4"/>
        <v>0</v>
      </c>
      <c r="AJ60" s="382" t="str">
        <f t="shared" si="5"/>
        <v>0</v>
      </c>
      <c r="AL60" s="220" t="s">
        <v>245</v>
      </c>
      <c r="AM60" s="749">
        <f t="shared" si="6"/>
        <v>0</v>
      </c>
      <c r="AN60" s="749">
        <f t="shared" si="7"/>
        <v>0</v>
      </c>
      <c r="AO60" s="749">
        <f t="shared" si="8"/>
        <v>0</v>
      </c>
      <c r="AP60" s="749">
        <f t="shared" si="9"/>
        <v>0</v>
      </c>
      <c r="AQ60" s="749">
        <f t="shared" si="10"/>
        <v>0</v>
      </c>
      <c r="AR60" s="749">
        <f t="shared" si="11"/>
        <v>0</v>
      </c>
      <c r="AS60" s="749">
        <f t="shared" si="12"/>
        <v>0</v>
      </c>
      <c r="AT60" s="749">
        <f t="shared" si="13"/>
        <v>0</v>
      </c>
      <c r="AU60" s="749">
        <f t="shared" si="14"/>
        <v>0</v>
      </c>
      <c r="AV60" s="749">
        <f t="shared" si="15"/>
        <v>0</v>
      </c>
      <c r="AW60" s="749">
        <f t="shared" si="16"/>
        <v>0</v>
      </c>
      <c r="AX60" s="749">
        <f t="shared" si="17"/>
        <v>0</v>
      </c>
      <c r="AY60" s="749">
        <f t="shared" si="18"/>
        <v>0</v>
      </c>
      <c r="AZ60" s="749">
        <f t="shared" si="19"/>
        <v>0</v>
      </c>
      <c r="BA60" s="749">
        <f t="shared" si="20"/>
        <v>0</v>
      </c>
      <c r="BB60" s="749">
        <f t="shared" si="21"/>
        <v>0</v>
      </c>
      <c r="BC60" s="749">
        <f t="shared" si="22"/>
        <v>0</v>
      </c>
      <c r="BD60" s="749">
        <f t="shared" si="23"/>
        <v>0</v>
      </c>
      <c r="BE60" s="749">
        <f t="shared" si="24"/>
        <v>0</v>
      </c>
      <c r="BF60" s="159">
        <f t="shared" si="25"/>
        <v>0</v>
      </c>
    </row>
    <row r="61" spans="1:58" s="9" customFormat="1" ht="15.95" customHeight="1">
      <c r="A61" s="211"/>
      <c r="B61" s="198"/>
      <c r="C61" s="260"/>
      <c r="D61" s="218"/>
      <c r="E61" s="206"/>
      <c r="F61" s="213"/>
      <c r="G61" s="921">
        <f t="shared" si="26"/>
        <v>0</v>
      </c>
      <c r="H61" s="43">
        <f t="shared" si="1"/>
        <v>0</v>
      </c>
      <c r="I61" s="922" t="str">
        <f t="shared" si="2"/>
        <v>0</v>
      </c>
      <c r="J61" s="12"/>
      <c r="K61" s="223"/>
      <c r="L61" s="223"/>
      <c r="M61" s="8"/>
      <c r="N61" s="8"/>
      <c r="O61" s="8"/>
      <c r="P61" s="8"/>
      <c r="Q61" s="8"/>
      <c r="R61" s="8"/>
      <c r="S61" s="8"/>
      <c r="T61" s="8"/>
      <c r="U61" s="8"/>
      <c r="V61" s="212"/>
      <c r="W61" s="113"/>
      <c r="X61" s="8"/>
      <c r="Y61" s="212"/>
      <c r="Z61" s="8"/>
      <c r="AA61" s="8"/>
      <c r="AB61" s="10"/>
      <c r="AC61" s="26"/>
      <c r="AD61" s="7"/>
      <c r="AE61" s="1"/>
      <c r="AG61" s="407" t="s">
        <v>576</v>
      </c>
      <c r="AH61" s="87">
        <f t="shared" si="3"/>
        <v>0</v>
      </c>
      <c r="AI61" s="87">
        <f t="shared" si="4"/>
        <v>0</v>
      </c>
      <c r="AJ61" s="331" t="str">
        <f t="shared" si="5"/>
        <v>0</v>
      </c>
      <c r="AL61" s="220" t="s">
        <v>246</v>
      </c>
      <c r="AM61" s="749">
        <f t="shared" si="6"/>
        <v>0</v>
      </c>
      <c r="AN61" s="749">
        <f t="shared" si="7"/>
        <v>0</v>
      </c>
      <c r="AO61" s="749">
        <f t="shared" si="8"/>
        <v>0</v>
      </c>
      <c r="AP61" s="749">
        <f t="shared" si="9"/>
        <v>0</v>
      </c>
      <c r="AQ61" s="749">
        <f t="shared" si="10"/>
        <v>0</v>
      </c>
      <c r="AR61" s="749">
        <f t="shared" si="11"/>
        <v>0</v>
      </c>
      <c r="AS61" s="749">
        <f t="shared" si="12"/>
        <v>0</v>
      </c>
      <c r="AT61" s="749">
        <f t="shared" si="13"/>
        <v>0</v>
      </c>
      <c r="AU61" s="749">
        <f t="shared" si="14"/>
        <v>0</v>
      </c>
      <c r="AV61" s="749">
        <f t="shared" si="15"/>
        <v>0</v>
      </c>
      <c r="AW61" s="749">
        <f t="shared" si="16"/>
        <v>0</v>
      </c>
      <c r="AX61" s="749">
        <f t="shared" si="17"/>
        <v>0</v>
      </c>
      <c r="AY61" s="749">
        <f t="shared" si="18"/>
        <v>0</v>
      </c>
      <c r="AZ61" s="749">
        <f t="shared" si="19"/>
        <v>0</v>
      </c>
      <c r="BA61" s="749">
        <f t="shared" si="20"/>
        <v>0</v>
      </c>
      <c r="BB61" s="749">
        <f t="shared" si="21"/>
        <v>0</v>
      </c>
      <c r="BC61" s="749">
        <f t="shared" si="22"/>
        <v>0</v>
      </c>
      <c r="BD61" s="749">
        <f t="shared" si="23"/>
        <v>0</v>
      </c>
      <c r="BE61" s="749">
        <f t="shared" si="24"/>
        <v>0</v>
      </c>
      <c r="BF61" s="159">
        <f t="shared" si="25"/>
        <v>0</v>
      </c>
    </row>
    <row r="62" spans="1:58" s="9" customFormat="1" ht="15.95" customHeight="1">
      <c r="A62" s="211"/>
      <c r="B62" s="198"/>
      <c r="C62" s="260"/>
      <c r="D62" s="218"/>
      <c r="E62" s="206"/>
      <c r="F62" s="213"/>
      <c r="G62" s="921">
        <f t="shared" si="26"/>
        <v>0</v>
      </c>
      <c r="H62" s="43">
        <f t="shared" si="1"/>
        <v>0</v>
      </c>
      <c r="I62" s="922" t="str">
        <f t="shared" si="2"/>
        <v>0</v>
      </c>
      <c r="J62" s="12"/>
      <c r="K62" s="223"/>
      <c r="L62" s="223"/>
      <c r="M62" s="8"/>
      <c r="N62" s="8"/>
      <c r="O62" s="8"/>
      <c r="P62" s="8"/>
      <c r="Q62" s="8"/>
      <c r="R62" s="8"/>
      <c r="S62" s="8"/>
      <c r="T62" s="8"/>
      <c r="U62" s="8"/>
      <c r="V62" s="212"/>
      <c r="W62" s="113"/>
      <c r="X62" s="8"/>
      <c r="Y62" s="212"/>
      <c r="Z62" s="8"/>
      <c r="AA62" s="8"/>
      <c r="AB62" s="10"/>
      <c r="AC62" s="26"/>
      <c r="AD62" s="7"/>
      <c r="AE62" s="1"/>
      <c r="AG62" s="407" t="s">
        <v>579</v>
      </c>
      <c r="AH62" s="87">
        <f t="shared" si="3"/>
        <v>0</v>
      </c>
      <c r="AI62" s="87">
        <f t="shared" si="4"/>
        <v>0</v>
      </c>
      <c r="AJ62" s="331" t="str">
        <f t="shared" si="5"/>
        <v>0</v>
      </c>
      <c r="AL62" s="220" t="s">
        <v>247</v>
      </c>
      <c r="AM62" s="749">
        <f t="shared" si="6"/>
        <v>0</v>
      </c>
      <c r="AN62" s="749">
        <f t="shared" si="7"/>
        <v>0</v>
      </c>
      <c r="AO62" s="749">
        <f t="shared" si="8"/>
        <v>0</v>
      </c>
      <c r="AP62" s="749">
        <f t="shared" si="9"/>
        <v>0</v>
      </c>
      <c r="AQ62" s="749">
        <f t="shared" si="10"/>
        <v>0</v>
      </c>
      <c r="AR62" s="749">
        <f t="shared" si="11"/>
        <v>0</v>
      </c>
      <c r="AS62" s="749">
        <f t="shared" si="12"/>
        <v>0</v>
      </c>
      <c r="AT62" s="749">
        <f t="shared" si="13"/>
        <v>0</v>
      </c>
      <c r="AU62" s="749">
        <f t="shared" si="14"/>
        <v>0</v>
      </c>
      <c r="AV62" s="749">
        <f t="shared" si="15"/>
        <v>0</v>
      </c>
      <c r="AW62" s="749">
        <f t="shared" si="16"/>
        <v>0</v>
      </c>
      <c r="AX62" s="749">
        <f t="shared" si="17"/>
        <v>0</v>
      </c>
      <c r="AY62" s="749">
        <f t="shared" si="18"/>
        <v>0</v>
      </c>
      <c r="AZ62" s="749">
        <f t="shared" si="19"/>
        <v>0</v>
      </c>
      <c r="BA62" s="749">
        <f t="shared" si="20"/>
        <v>0</v>
      </c>
      <c r="BB62" s="749">
        <f t="shared" si="21"/>
        <v>0</v>
      </c>
      <c r="BC62" s="749">
        <f t="shared" si="22"/>
        <v>0</v>
      </c>
      <c r="BD62" s="749">
        <f t="shared" si="23"/>
        <v>0</v>
      </c>
      <c r="BE62" s="749">
        <f t="shared" si="24"/>
        <v>0</v>
      </c>
      <c r="BF62" s="159">
        <f t="shared" si="25"/>
        <v>0</v>
      </c>
    </row>
    <row r="63" spans="1:58" s="9" customFormat="1" ht="15.95" customHeight="1">
      <c r="A63" s="211"/>
      <c r="B63" s="198"/>
      <c r="C63" s="260"/>
      <c r="D63" s="218"/>
      <c r="E63" s="206"/>
      <c r="F63" s="213"/>
      <c r="G63" s="921">
        <f t="shared" si="26"/>
        <v>0</v>
      </c>
      <c r="H63" s="43">
        <f t="shared" si="1"/>
        <v>0</v>
      </c>
      <c r="I63" s="922" t="str">
        <f t="shared" si="2"/>
        <v>0</v>
      </c>
      <c r="J63" s="12"/>
      <c r="K63" s="223"/>
      <c r="L63" s="223"/>
      <c r="M63" s="8"/>
      <c r="N63" s="8"/>
      <c r="O63" s="8"/>
      <c r="P63" s="8"/>
      <c r="Q63" s="8"/>
      <c r="R63" s="8"/>
      <c r="S63" s="8"/>
      <c r="T63" s="8"/>
      <c r="U63" s="8"/>
      <c r="V63" s="212"/>
      <c r="W63" s="113"/>
      <c r="X63" s="8"/>
      <c r="Y63" s="212"/>
      <c r="Z63" s="8"/>
      <c r="AA63" s="8"/>
      <c r="AB63" s="10"/>
      <c r="AC63" s="26"/>
      <c r="AD63" s="7"/>
      <c r="AE63" s="1"/>
      <c r="AG63" s="407" t="s">
        <v>584</v>
      </c>
      <c r="AH63" s="87">
        <f t="shared" si="3"/>
        <v>0</v>
      </c>
      <c r="AI63" s="87">
        <f t="shared" si="4"/>
        <v>0</v>
      </c>
      <c r="AJ63" s="331" t="str">
        <f t="shared" si="5"/>
        <v>0</v>
      </c>
      <c r="AL63" s="220" t="s">
        <v>248</v>
      </c>
      <c r="AM63" s="749">
        <f t="shared" si="6"/>
        <v>0</v>
      </c>
      <c r="AN63" s="749">
        <f t="shared" si="7"/>
        <v>0</v>
      </c>
      <c r="AO63" s="749">
        <f t="shared" si="8"/>
        <v>0</v>
      </c>
      <c r="AP63" s="749">
        <f t="shared" si="9"/>
        <v>0</v>
      </c>
      <c r="AQ63" s="749">
        <f t="shared" si="10"/>
        <v>0</v>
      </c>
      <c r="AR63" s="749">
        <f t="shared" si="11"/>
        <v>0</v>
      </c>
      <c r="AS63" s="749">
        <f t="shared" si="12"/>
        <v>0</v>
      </c>
      <c r="AT63" s="749">
        <f t="shared" si="13"/>
        <v>0</v>
      </c>
      <c r="AU63" s="749">
        <f t="shared" si="14"/>
        <v>0</v>
      </c>
      <c r="AV63" s="749">
        <f t="shared" si="15"/>
        <v>0</v>
      </c>
      <c r="AW63" s="749">
        <f t="shared" si="16"/>
        <v>0</v>
      </c>
      <c r="AX63" s="749">
        <f t="shared" si="17"/>
        <v>0</v>
      </c>
      <c r="AY63" s="749">
        <f t="shared" si="18"/>
        <v>0</v>
      </c>
      <c r="AZ63" s="749">
        <f t="shared" si="19"/>
        <v>0</v>
      </c>
      <c r="BA63" s="749">
        <f t="shared" si="20"/>
        <v>0</v>
      </c>
      <c r="BB63" s="749">
        <f t="shared" si="21"/>
        <v>0</v>
      </c>
      <c r="BC63" s="749">
        <f t="shared" si="22"/>
        <v>0</v>
      </c>
      <c r="BD63" s="749">
        <f t="shared" si="23"/>
        <v>0</v>
      </c>
      <c r="BE63" s="749">
        <f t="shared" si="24"/>
        <v>0</v>
      </c>
      <c r="BF63" s="159">
        <f t="shared" si="25"/>
        <v>0</v>
      </c>
    </row>
    <row r="64" spans="1:58" s="9" customFormat="1" ht="15.95" customHeight="1">
      <c r="A64" s="211"/>
      <c r="B64" s="198"/>
      <c r="C64" s="260"/>
      <c r="D64" s="218"/>
      <c r="E64" s="206"/>
      <c r="F64" s="213"/>
      <c r="G64" s="921">
        <f t="shared" si="26"/>
        <v>0</v>
      </c>
      <c r="H64" s="43">
        <f t="shared" si="1"/>
        <v>0</v>
      </c>
      <c r="I64" s="922" t="str">
        <f t="shared" si="2"/>
        <v>0</v>
      </c>
      <c r="J64" s="12"/>
      <c r="K64" s="223"/>
      <c r="L64" s="223"/>
      <c r="M64" s="8"/>
      <c r="N64" s="8"/>
      <c r="O64" s="8"/>
      <c r="P64" s="8"/>
      <c r="Q64" s="8"/>
      <c r="R64" s="8"/>
      <c r="S64" s="8"/>
      <c r="T64" s="8"/>
      <c r="U64" s="8"/>
      <c r="V64" s="212"/>
      <c r="W64" s="113"/>
      <c r="X64" s="8"/>
      <c r="Y64" s="212"/>
      <c r="Z64" s="8"/>
      <c r="AA64" s="8"/>
      <c r="AB64" s="10"/>
      <c r="AC64" s="26"/>
      <c r="AD64" s="7"/>
      <c r="AE64" s="1"/>
      <c r="AG64" s="407" t="s">
        <v>585</v>
      </c>
      <c r="AH64" s="87">
        <f t="shared" si="3"/>
        <v>0</v>
      </c>
      <c r="AI64" s="87">
        <f t="shared" si="4"/>
        <v>0</v>
      </c>
      <c r="AJ64" s="331" t="str">
        <f t="shared" si="5"/>
        <v>0</v>
      </c>
      <c r="AL64" s="220" t="s">
        <v>249</v>
      </c>
      <c r="AM64" s="749">
        <f t="shared" si="6"/>
        <v>0</v>
      </c>
      <c r="AN64" s="749">
        <f t="shared" si="7"/>
        <v>0</v>
      </c>
      <c r="AO64" s="749">
        <f t="shared" si="8"/>
        <v>0</v>
      </c>
      <c r="AP64" s="749">
        <f t="shared" si="9"/>
        <v>0</v>
      </c>
      <c r="AQ64" s="749">
        <f t="shared" si="10"/>
        <v>0</v>
      </c>
      <c r="AR64" s="749">
        <f t="shared" si="11"/>
        <v>0</v>
      </c>
      <c r="AS64" s="749">
        <f t="shared" si="12"/>
        <v>0</v>
      </c>
      <c r="AT64" s="749">
        <f t="shared" si="13"/>
        <v>0</v>
      </c>
      <c r="AU64" s="749">
        <f t="shared" si="14"/>
        <v>0</v>
      </c>
      <c r="AV64" s="749">
        <f t="shared" si="15"/>
        <v>0</v>
      </c>
      <c r="AW64" s="749">
        <f t="shared" si="16"/>
        <v>0</v>
      </c>
      <c r="AX64" s="749">
        <f t="shared" si="17"/>
        <v>0</v>
      </c>
      <c r="AY64" s="749">
        <f t="shared" si="18"/>
        <v>0</v>
      </c>
      <c r="AZ64" s="749">
        <f t="shared" si="19"/>
        <v>0</v>
      </c>
      <c r="BA64" s="749">
        <f t="shared" si="20"/>
        <v>0</v>
      </c>
      <c r="BB64" s="749">
        <f t="shared" si="21"/>
        <v>0</v>
      </c>
      <c r="BC64" s="749">
        <f t="shared" si="22"/>
        <v>0</v>
      </c>
      <c r="BD64" s="749">
        <f t="shared" si="23"/>
        <v>0</v>
      </c>
      <c r="BE64" s="749">
        <f t="shared" si="24"/>
        <v>0</v>
      </c>
      <c r="BF64" s="159">
        <f t="shared" si="25"/>
        <v>0</v>
      </c>
    </row>
    <row r="65" spans="1:58" s="9" customFormat="1" ht="15.95" customHeight="1">
      <c r="A65" s="211"/>
      <c r="B65" s="198"/>
      <c r="C65" s="260"/>
      <c r="D65" s="218"/>
      <c r="E65" s="206"/>
      <c r="F65" s="213"/>
      <c r="G65" s="921">
        <f t="shared" ref="G65:G84" si="27">SUM(J65:AA65)</f>
        <v>0</v>
      </c>
      <c r="H65" s="43">
        <f t="shared" si="1"/>
        <v>0</v>
      </c>
      <c r="I65" s="922" t="str">
        <f t="shared" si="2"/>
        <v>0</v>
      </c>
      <c r="J65" s="12"/>
      <c r="K65" s="223"/>
      <c r="L65" s="223"/>
      <c r="M65" s="8"/>
      <c r="N65" s="8"/>
      <c r="O65" s="8"/>
      <c r="P65" s="8"/>
      <c r="Q65" s="8"/>
      <c r="R65" s="8"/>
      <c r="S65" s="8"/>
      <c r="T65" s="8"/>
      <c r="U65" s="8"/>
      <c r="V65" s="212"/>
      <c r="W65" s="113"/>
      <c r="X65" s="8"/>
      <c r="Y65" s="212"/>
      <c r="Z65" s="8"/>
      <c r="AA65" s="8"/>
      <c r="AB65" s="10"/>
      <c r="AC65" s="26"/>
      <c r="AD65" s="7"/>
      <c r="AE65" s="1"/>
      <c r="AG65" s="407" t="s">
        <v>586</v>
      </c>
      <c r="AH65" s="87">
        <f t="shared" si="3"/>
        <v>0</v>
      </c>
      <c r="AI65" s="87">
        <f t="shared" si="4"/>
        <v>0</v>
      </c>
      <c r="AJ65" s="331" t="str">
        <f t="shared" si="5"/>
        <v>0</v>
      </c>
      <c r="AL65" s="220" t="s">
        <v>250</v>
      </c>
      <c r="AM65" s="749">
        <f t="shared" si="6"/>
        <v>0</v>
      </c>
      <c r="AN65" s="749">
        <f t="shared" si="7"/>
        <v>0</v>
      </c>
      <c r="AO65" s="749">
        <f t="shared" si="8"/>
        <v>0</v>
      </c>
      <c r="AP65" s="749">
        <f t="shared" si="9"/>
        <v>0</v>
      </c>
      <c r="AQ65" s="749">
        <f t="shared" si="10"/>
        <v>0</v>
      </c>
      <c r="AR65" s="749">
        <f t="shared" si="11"/>
        <v>0</v>
      </c>
      <c r="AS65" s="749">
        <f t="shared" si="12"/>
        <v>0</v>
      </c>
      <c r="AT65" s="749">
        <f t="shared" si="13"/>
        <v>0</v>
      </c>
      <c r="AU65" s="749">
        <f t="shared" si="14"/>
        <v>0</v>
      </c>
      <c r="AV65" s="749">
        <f t="shared" si="15"/>
        <v>0</v>
      </c>
      <c r="AW65" s="749">
        <f t="shared" si="16"/>
        <v>0</v>
      </c>
      <c r="AX65" s="749">
        <f t="shared" si="17"/>
        <v>0</v>
      </c>
      <c r="AY65" s="749">
        <f t="shared" si="18"/>
        <v>0</v>
      </c>
      <c r="AZ65" s="749">
        <f t="shared" si="19"/>
        <v>0</v>
      </c>
      <c r="BA65" s="749">
        <f t="shared" si="20"/>
        <v>0</v>
      </c>
      <c r="BB65" s="749">
        <f t="shared" si="21"/>
        <v>0</v>
      </c>
      <c r="BC65" s="749">
        <f t="shared" si="22"/>
        <v>0</v>
      </c>
      <c r="BD65" s="749">
        <f t="shared" si="23"/>
        <v>0</v>
      </c>
      <c r="BE65" s="749">
        <f t="shared" si="24"/>
        <v>0</v>
      </c>
      <c r="BF65" s="159">
        <f t="shared" si="25"/>
        <v>0</v>
      </c>
    </row>
    <row r="66" spans="1:58" s="9" customFormat="1" ht="15.95" customHeight="1">
      <c r="A66" s="211"/>
      <c r="B66" s="198"/>
      <c r="C66" s="260"/>
      <c r="D66" s="218"/>
      <c r="E66" s="206"/>
      <c r="F66" s="213"/>
      <c r="G66" s="921">
        <f t="shared" si="27"/>
        <v>0</v>
      </c>
      <c r="H66" s="43">
        <f t="shared" si="1"/>
        <v>0</v>
      </c>
      <c r="I66" s="922" t="str">
        <f t="shared" si="2"/>
        <v>0</v>
      </c>
      <c r="J66" s="12"/>
      <c r="K66" s="223"/>
      <c r="L66" s="223"/>
      <c r="M66" s="8"/>
      <c r="N66" s="8"/>
      <c r="O66" s="8"/>
      <c r="P66" s="8"/>
      <c r="Q66" s="8"/>
      <c r="R66" s="8"/>
      <c r="S66" s="8"/>
      <c r="T66" s="8"/>
      <c r="U66" s="8"/>
      <c r="V66" s="212"/>
      <c r="W66" s="113"/>
      <c r="X66" s="8"/>
      <c r="Y66" s="212"/>
      <c r="Z66" s="8"/>
      <c r="AA66" s="8"/>
      <c r="AB66" s="10"/>
      <c r="AC66" s="26"/>
      <c r="AD66" s="7"/>
      <c r="AE66" s="1"/>
      <c r="AG66" s="790" t="s">
        <v>835</v>
      </c>
      <c r="AH66" s="87">
        <f t="shared" si="3"/>
        <v>0</v>
      </c>
      <c r="AI66" s="87">
        <f t="shared" si="4"/>
        <v>0</v>
      </c>
      <c r="AJ66" s="87" t="str">
        <f t="shared" si="5"/>
        <v>0</v>
      </c>
      <c r="AL66" s="220" t="s">
        <v>251</v>
      </c>
      <c r="AM66" s="749">
        <f t="shared" si="6"/>
        <v>0</v>
      </c>
      <c r="AN66" s="749">
        <f t="shared" si="7"/>
        <v>0</v>
      </c>
      <c r="AO66" s="749">
        <f t="shared" si="8"/>
        <v>0</v>
      </c>
      <c r="AP66" s="749">
        <f t="shared" si="9"/>
        <v>0</v>
      </c>
      <c r="AQ66" s="749">
        <f t="shared" si="10"/>
        <v>0</v>
      </c>
      <c r="AR66" s="749">
        <f t="shared" si="11"/>
        <v>0</v>
      </c>
      <c r="AS66" s="749">
        <f t="shared" si="12"/>
        <v>0</v>
      </c>
      <c r="AT66" s="749">
        <f t="shared" si="13"/>
        <v>0</v>
      </c>
      <c r="AU66" s="749">
        <f t="shared" si="14"/>
        <v>0</v>
      </c>
      <c r="AV66" s="749">
        <f t="shared" si="15"/>
        <v>0</v>
      </c>
      <c r="AW66" s="749">
        <f t="shared" si="16"/>
        <v>0</v>
      </c>
      <c r="AX66" s="749">
        <f t="shared" si="17"/>
        <v>0</v>
      </c>
      <c r="AY66" s="749">
        <f t="shared" si="18"/>
        <v>0</v>
      </c>
      <c r="AZ66" s="749">
        <f t="shared" si="19"/>
        <v>0</v>
      </c>
      <c r="BA66" s="749">
        <f t="shared" si="20"/>
        <v>0</v>
      </c>
      <c r="BB66" s="749">
        <f t="shared" si="21"/>
        <v>0</v>
      </c>
      <c r="BC66" s="749">
        <f t="shared" si="22"/>
        <v>0</v>
      </c>
      <c r="BD66" s="749">
        <f t="shared" si="23"/>
        <v>0</v>
      </c>
      <c r="BE66" s="749">
        <f t="shared" si="24"/>
        <v>0</v>
      </c>
      <c r="BF66" s="159">
        <f t="shared" si="25"/>
        <v>0</v>
      </c>
    </row>
    <row r="67" spans="1:58" s="9" customFormat="1" ht="15.95" customHeight="1">
      <c r="A67" s="211"/>
      <c r="B67" s="198"/>
      <c r="C67" s="260"/>
      <c r="D67" s="218"/>
      <c r="E67" s="206"/>
      <c r="F67" s="213"/>
      <c r="G67" s="921">
        <f t="shared" si="27"/>
        <v>0</v>
      </c>
      <c r="H67" s="43">
        <f t="shared" si="1"/>
        <v>0</v>
      </c>
      <c r="I67" s="922" t="str">
        <f t="shared" si="2"/>
        <v>0</v>
      </c>
      <c r="J67" s="12"/>
      <c r="K67" s="223"/>
      <c r="L67" s="223"/>
      <c r="M67" s="8"/>
      <c r="N67" s="8"/>
      <c r="O67" s="8"/>
      <c r="P67" s="8"/>
      <c r="Q67" s="8"/>
      <c r="R67" s="8"/>
      <c r="S67" s="8"/>
      <c r="T67" s="8"/>
      <c r="U67" s="8"/>
      <c r="V67" s="212"/>
      <c r="W67" s="113"/>
      <c r="X67" s="8"/>
      <c r="Y67" s="212"/>
      <c r="Z67" s="8"/>
      <c r="AA67" s="8"/>
      <c r="AB67" s="10"/>
      <c r="AC67" s="26"/>
      <c r="AD67" s="7"/>
      <c r="AE67" s="1"/>
      <c r="AG67" s="791" t="s">
        <v>299</v>
      </c>
      <c r="AH67" s="749">
        <f t="shared" si="3"/>
        <v>0</v>
      </c>
      <c r="AI67" s="749">
        <f t="shared" si="4"/>
        <v>0</v>
      </c>
      <c r="AJ67" s="382" t="str">
        <f t="shared" si="5"/>
        <v>0</v>
      </c>
      <c r="AL67" s="220" t="s">
        <v>252</v>
      </c>
      <c r="AM67" s="749">
        <f t="shared" si="6"/>
        <v>0</v>
      </c>
      <c r="AN67" s="749">
        <f t="shared" si="7"/>
        <v>0</v>
      </c>
      <c r="AO67" s="749">
        <f t="shared" si="8"/>
        <v>0</v>
      </c>
      <c r="AP67" s="749">
        <f t="shared" si="9"/>
        <v>0</v>
      </c>
      <c r="AQ67" s="749">
        <f t="shared" si="10"/>
        <v>0</v>
      </c>
      <c r="AR67" s="749">
        <f t="shared" si="11"/>
        <v>0</v>
      </c>
      <c r="AS67" s="749">
        <f t="shared" si="12"/>
        <v>0</v>
      </c>
      <c r="AT67" s="749">
        <f t="shared" si="13"/>
        <v>0</v>
      </c>
      <c r="AU67" s="749">
        <f t="shared" si="14"/>
        <v>0</v>
      </c>
      <c r="AV67" s="749">
        <f t="shared" si="15"/>
        <v>0</v>
      </c>
      <c r="AW67" s="749">
        <f t="shared" si="16"/>
        <v>0</v>
      </c>
      <c r="AX67" s="749">
        <f t="shared" si="17"/>
        <v>0</v>
      </c>
      <c r="AY67" s="749">
        <f t="shared" si="18"/>
        <v>0</v>
      </c>
      <c r="AZ67" s="749">
        <f t="shared" si="19"/>
        <v>0</v>
      </c>
      <c r="BA67" s="749">
        <f t="shared" si="20"/>
        <v>0</v>
      </c>
      <c r="BB67" s="749">
        <f t="shared" si="21"/>
        <v>0</v>
      </c>
      <c r="BC67" s="749">
        <f t="shared" si="22"/>
        <v>0</v>
      </c>
      <c r="BD67" s="749">
        <f t="shared" si="23"/>
        <v>0</v>
      </c>
      <c r="BE67" s="749">
        <f t="shared" si="24"/>
        <v>0</v>
      </c>
      <c r="BF67" s="159">
        <f t="shared" si="25"/>
        <v>0</v>
      </c>
    </row>
    <row r="68" spans="1:58" s="9" customFormat="1" ht="15.95" customHeight="1">
      <c r="A68" s="211"/>
      <c r="B68" s="198"/>
      <c r="C68" s="260"/>
      <c r="D68" s="218"/>
      <c r="E68" s="206"/>
      <c r="F68" s="213"/>
      <c r="G68" s="921">
        <f t="shared" si="27"/>
        <v>0</v>
      </c>
      <c r="H68" s="43">
        <f t="shared" si="1"/>
        <v>0</v>
      </c>
      <c r="I68" s="922" t="str">
        <f t="shared" si="2"/>
        <v>0</v>
      </c>
      <c r="J68" s="12"/>
      <c r="K68" s="223"/>
      <c r="L68" s="223"/>
      <c r="M68" s="8"/>
      <c r="N68" s="8"/>
      <c r="O68" s="8"/>
      <c r="P68" s="8"/>
      <c r="Q68" s="8"/>
      <c r="R68" s="8"/>
      <c r="S68" s="8"/>
      <c r="T68" s="8"/>
      <c r="U68" s="8"/>
      <c r="V68" s="212"/>
      <c r="W68" s="113"/>
      <c r="X68" s="8"/>
      <c r="Y68" s="212"/>
      <c r="Z68" s="8"/>
      <c r="AA68" s="8"/>
      <c r="AB68" s="10"/>
      <c r="AC68" s="26"/>
      <c r="AD68" s="7"/>
      <c r="AE68" s="1"/>
      <c r="AG68" s="791" t="s">
        <v>359</v>
      </c>
      <c r="AH68" s="749">
        <f t="shared" si="3"/>
        <v>0</v>
      </c>
      <c r="AI68" s="749">
        <f t="shared" si="4"/>
        <v>0</v>
      </c>
      <c r="AJ68" s="382" t="str">
        <f t="shared" si="5"/>
        <v>0</v>
      </c>
      <c r="AL68" s="220" t="s">
        <v>253</v>
      </c>
      <c r="AM68" s="749">
        <f t="shared" si="6"/>
        <v>0</v>
      </c>
      <c r="AN68" s="749">
        <f t="shared" si="7"/>
        <v>0</v>
      </c>
      <c r="AO68" s="749">
        <f t="shared" si="8"/>
        <v>0</v>
      </c>
      <c r="AP68" s="749">
        <f t="shared" si="9"/>
        <v>0</v>
      </c>
      <c r="AQ68" s="749">
        <f t="shared" si="10"/>
        <v>0</v>
      </c>
      <c r="AR68" s="749">
        <f t="shared" si="11"/>
        <v>0</v>
      </c>
      <c r="AS68" s="749">
        <f t="shared" si="12"/>
        <v>0</v>
      </c>
      <c r="AT68" s="749">
        <f t="shared" si="13"/>
        <v>0</v>
      </c>
      <c r="AU68" s="749">
        <f t="shared" si="14"/>
        <v>0</v>
      </c>
      <c r="AV68" s="749">
        <f t="shared" si="15"/>
        <v>0</v>
      </c>
      <c r="AW68" s="749">
        <f t="shared" si="16"/>
        <v>0</v>
      </c>
      <c r="AX68" s="749">
        <f t="shared" si="17"/>
        <v>0</v>
      </c>
      <c r="AY68" s="749">
        <f t="shared" si="18"/>
        <v>0</v>
      </c>
      <c r="AZ68" s="749">
        <f t="shared" si="19"/>
        <v>0</v>
      </c>
      <c r="BA68" s="749">
        <f t="shared" si="20"/>
        <v>0</v>
      </c>
      <c r="BB68" s="749">
        <f t="shared" si="21"/>
        <v>0</v>
      </c>
      <c r="BC68" s="749">
        <f t="shared" si="22"/>
        <v>0</v>
      </c>
      <c r="BD68" s="749">
        <f t="shared" si="23"/>
        <v>0</v>
      </c>
      <c r="BE68" s="749">
        <f t="shared" si="24"/>
        <v>0</v>
      </c>
      <c r="BF68" s="159">
        <f t="shared" si="25"/>
        <v>0</v>
      </c>
    </row>
    <row r="69" spans="1:58" s="9" customFormat="1" ht="15.95" customHeight="1">
      <c r="A69" s="211"/>
      <c r="B69" s="198"/>
      <c r="C69" s="260"/>
      <c r="D69" s="218"/>
      <c r="E69" s="206"/>
      <c r="F69" s="213"/>
      <c r="G69" s="921">
        <f t="shared" si="27"/>
        <v>0</v>
      </c>
      <c r="H69" s="43">
        <f t="shared" si="1"/>
        <v>0</v>
      </c>
      <c r="I69" s="922" t="str">
        <f t="shared" si="2"/>
        <v>0</v>
      </c>
      <c r="J69" s="12"/>
      <c r="K69" s="223"/>
      <c r="L69" s="223"/>
      <c r="M69" s="8"/>
      <c r="N69" s="8"/>
      <c r="O69" s="8"/>
      <c r="P69" s="8"/>
      <c r="Q69" s="8"/>
      <c r="R69" s="8"/>
      <c r="S69" s="8"/>
      <c r="T69" s="8"/>
      <c r="U69" s="8"/>
      <c r="V69" s="212"/>
      <c r="W69" s="113"/>
      <c r="X69" s="8"/>
      <c r="Y69" s="212"/>
      <c r="Z69" s="8"/>
      <c r="AA69" s="8"/>
      <c r="AB69" s="10"/>
      <c r="AC69" s="26"/>
      <c r="AD69" s="7"/>
      <c r="AE69" s="1"/>
      <c r="AG69" s="791" t="s">
        <v>300</v>
      </c>
      <c r="AH69" s="749">
        <f t="shared" si="3"/>
        <v>0</v>
      </c>
      <c r="AI69" s="749">
        <f t="shared" si="4"/>
        <v>0</v>
      </c>
      <c r="AJ69" s="382" t="str">
        <f t="shared" si="5"/>
        <v>0</v>
      </c>
      <c r="AL69" s="220" t="s">
        <v>254</v>
      </c>
      <c r="AM69" s="749">
        <f t="shared" si="6"/>
        <v>0</v>
      </c>
      <c r="AN69" s="749">
        <f t="shared" si="7"/>
        <v>0</v>
      </c>
      <c r="AO69" s="749">
        <f t="shared" si="8"/>
        <v>0</v>
      </c>
      <c r="AP69" s="749">
        <f t="shared" si="9"/>
        <v>0</v>
      </c>
      <c r="AQ69" s="749">
        <f t="shared" si="10"/>
        <v>0</v>
      </c>
      <c r="AR69" s="749">
        <f t="shared" si="11"/>
        <v>0</v>
      </c>
      <c r="AS69" s="749">
        <f t="shared" si="12"/>
        <v>0</v>
      </c>
      <c r="AT69" s="749">
        <f t="shared" si="13"/>
        <v>0</v>
      </c>
      <c r="AU69" s="749">
        <f t="shared" si="14"/>
        <v>0</v>
      </c>
      <c r="AV69" s="749">
        <f t="shared" si="15"/>
        <v>0</v>
      </c>
      <c r="AW69" s="749">
        <f t="shared" si="16"/>
        <v>0</v>
      </c>
      <c r="AX69" s="749">
        <f t="shared" si="17"/>
        <v>0</v>
      </c>
      <c r="AY69" s="749">
        <f t="shared" si="18"/>
        <v>0</v>
      </c>
      <c r="AZ69" s="749">
        <f t="shared" si="19"/>
        <v>0</v>
      </c>
      <c r="BA69" s="749">
        <f t="shared" si="20"/>
        <v>0</v>
      </c>
      <c r="BB69" s="749">
        <f t="shared" si="21"/>
        <v>0</v>
      </c>
      <c r="BC69" s="749">
        <f t="shared" si="22"/>
        <v>0</v>
      </c>
      <c r="BD69" s="749">
        <f t="shared" si="23"/>
        <v>0</v>
      </c>
      <c r="BE69" s="749">
        <f t="shared" si="24"/>
        <v>0</v>
      </c>
      <c r="BF69" s="159">
        <f t="shared" si="25"/>
        <v>0</v>
      </c>
    </row>
    <row r="70" spans="1:58" s="9" customFormat="1" ht="15.95" customHeight="1">
      <c r="A70" s="211"/>
      <c r="B70" s="198"/>
      <c r="C70" s="260"/>
      <c r="D70" s="218"/>
      <c r="E70" s="206"/>
      <c r="F70" s="213"/>
      <c r="G70" s="921">
        <f t="shared" si="27"/>
        <v>0</v>
      </c>
      <c r="H70" s="43">
        <f t="shared" si="1"/>
        <v>0</v>
      </c>
      <c r="I70" s="922" t="str">
        <f t="shared" si="2"/>
        <v>0</v>
      </c>
      <c r="J70" s="12"/>
      <c r="K70" s="223"/>
      <c r="L70" s="223"/>
      <c r="M70" s="8"/>
      <c r="N70" s="8"/>
      <c r="O70" s="8"/>
      <c r="P70" s="8"/>
      <c r="Q70" s="8"/>
      <c r="R70" s="8"/>
      <c r="S70" s="8"/>
      <c r="T70" s="8"/>
      <c r="U70" s="8"/>
      <c r="V70" s="212"/>
      <c r="W70" s="113"/>
      <c r="X70" s="8"/>
      <c r="Y70" s="212"/>
      <c r="Z70" s="8"/>
      <c r="AA70" s="8"/>
      <c r="AB70" s="10"/>
      <c r="AC70" s="26"/>
      <c r="AD70" s="7"/>
      <c r="AE70" s="1"/>
      <c r="AG70" s="791" t="s">
        <v>301</v>
      </c>
      <c r="AH70" s="749">
        <f t="shared" si="3"/>
        <v>10</v>
      </c>
      <c r="AI70" s="749">
        <f t="shared" si="4"/>
        <v>0</v>
      </c>
      <c r="AJ70" s="382">
        <f t="shared" si="5"/>
        <v>0</v>
      </c>
      <c r="AL70" s="220" t="s">
        <v>255</v>
      </c>
      <c r="AM70" s="749">
        <f t="shared" si="6"/>
        <v>0</v>
      </c>
      <c r="AN70" s="749">
        <f t="shared" si="7"/>
        <v>0</v>
      </c>
      <c r="AO70" s="749">
        <f t="shared" si="8"/>
        <v>0</v>
      </c>
      <c r="AP70" s="749">
        <f t="shared" si="9"/>
        <v>0</v>
      </c>
      <c r="AQ70" s="749">
        <f t="shared" si="10"/>
        <v>0</v>
      </c>
      <c r="AR70" s="749">
        <f t="shared" si="11"/>
        <v>0</v>
      </c>
      <c r="AS70" s="749">
        <f t="shared" si="12"/>
        <v>0</v>
      </c>
      <c r="AT70" s="749">
        <f t="shared" si="13"/>
        <v>0</v>
      </c>
      <c r="AU70" s="749">
        <f t="shared" si="14"/>
        <v>0</v>
      </c>
      <c r="AV70" s="749">
        <f t="shared" si="15"/>
        <v>0</v>
      </c>
      <c r="AW70" s="749">
        <f t="shared" si="16"/>
        <v>0</v>
      </c>
      <c r="AX70" s="749">
        <f t="shared" si="17"/>
        <v>0</v>
      </c>
      <c r="AY70" s="749">
        <f t="shared" si="18"/>
        <v>0</v>
      </c>
      <c r="AZ70" s="749">
        <f t="shared" si="19"/>
        <v>0</v>
      </c>
      <c r="BA70" s="749">
        <f t="shared" si="20"/>
        <v>0</v>
      </c>
      <c r="BB70" s="749">
        <f t="shared" si="21"/>
        <v>0</v>
      </c>
      <c r="BC70" s="749">
        <f t="shared" si="22"/>
        <v>0</v>
      </c>
      <c r="BD70" s="749">
        <f t="shared" si="23"/>
        <v>0</v>
      </c>
      <c r="BE70" s="749">
        <f t="shared" si="24"/>
        <v>0</v>
      </c>
      <c r="BF70" s="159">
        <f t="shared" si="25"/>
        <v>0</v>
      </c>
    </row>
    <row r="71" spans="1:58" s="9" customFormat="1" ht="15.95" customHeight="1">
      <c r="A71" s="211"/>
      <c r="B71" s="198"/>
      <c r="C71" s="260"/>
      <c r="D71" s="218"/>
      <c r="E71" s="206"/>
      <c r="F71" s="213"/>
      <c r="G71" s="921">
        <f t="shared" si="27"/>
        <v>0</v>
      </c>
      <c r="H71" s="43">
        <f t="shared" ref="H71:H84" si="28">AC71+G71</f>
        <v>0</v>
      </c>
      <c r="I71" s="922" t="str">
        <f t="shared" ref="I71:I84" si="29">IFERROR(G71/H71,"0")</f>
        <v>0</v>
      </c>
      <c r="J71" s="12"/>
      <c r="K71" s="223"/>
      <c r="L71" s="223"/>
      <c r="M71" s="8"/>
      <c r="N71" s="8"/>
      <c r="O71" s="8"/>
      <c r="P71" s="8"/>
      <c r="Q71" s="8"/>
      <c r="R71" s="8"/>
      <c r="S71" s="8"/>
      <c r="T71" s="8"/>
      <c r="U71" s="8"/>
      <c r="V71" s="212"/>
      <c r="W71" s="113"/>
      <c r="X71" s="8"/>
      <c r="Y71" s="212"/>
      <c r="Z71" s="8"/>
      <c r="AA71" s="8"/>
      <c r="AB71" s="10"/>
      <c r="AC71" s="26"/>
      <c r="AD71" s="7"/>
      <c r="AE71" s="1"/>
      <c r="AG71" s="791" t="s">
        <v>302</v>
      </c>
      <c r="AH71" s="749">
        <f t="shared" si="3"/>
        <v>0</v>
      </c>
      <c r="AI71" s="749">
        <f t="shared" si="4"/>
        <v>0</v>
      </c>
      <c r="AJ71" s="382" t="str">
        <f t="shared" si="5"/>
        <v>0</v>
      </c>
      <c r="AL71" s="220" t="s">
        <v>256</v>
      </c>
      <c r="AM71" s="749">
        <f t="shared" si="6"/>
        <v>0</v>
      </c>
      <c r="AN71" s="749">
        <f t="shared" si="7"/>
        <v>0</v>
      </c>
      <c r="AO71" s="749">
        <f t="shared" si="8"/>
        <v>0</v>
      </c>
      <c r="AP71" s="749">
        <f t="shared" si="9"/>
        <v>0</v>
      </c>
      <c r="AQ71" s="749">
        <f t="shared" si="10"/>
        <v>0</v>
      </c>
      <c r="AR71" s="749">
        <f t="shared" si="11"/>
        <v>0</v>
      </c>
      <c r="AS71" s="749">
        <f t="shared" si="12"/>
        <v>0</v>
      </c>
      <c r="AT71" s="749">
        <f t="shared" si="13"/>
        <v>0</v>
      </c>
      <c r="AU71" s="749">
        <f t="shared" si="14"/>
        <v>0</v>
      </c>
      <c r="AV71" s="749">
        <f t="shared" si="15"/>
        <v>0</v>
      </c>
      <c r="AW71" s="749">
        <f t="shared" si="16"/>
        <v>0</v>
      </c>
      <c r="AX71" s="749">
        <f t="shared" si="17"/>
        <v>0</v>
      </c>
      <c r="AY71" s="749">
        <f t="shared" si="18"/>
        <v>0</v>
      </c>
      <c r="AZ71" s="749">
        <f t="shared" si="19"/>
        <v>0</v>
      </c>
      <c r="BA71" s="749">
        <f t="shared" si="20"/>
        <v>0</v>
      </c>
      <c r="BB71" s="749">
        <f t="shared" si="21"/>
        <v>0</v>
      </c>
      <c r="BC71" s="749">
        <f t="shared" si="22"/>
        <v>0</v>
      </c>
      <c r="BD71" s="749">
        <f t="shared" si="23"/>
        <v>0</v>
      </c>
      <c r="BE71" s="749">
        <f t="shared" si="24"/>
        <v>0</v>
      </c>
      <c r="BF71" s="159">
        <f t="shared" si="25"/>
        <v>0</v>
      </c>
    </row>
    <row r="72" spans="1:58" s="9" customFormat="1" ht="15.95" customHeight="1">
      <c r="A72" s="211"/>
      <c r="B72" s="198"/>
      <c r="C72" s="260"/>
      <c r="D72" s="218"/>
      <c r="E72" s="206"/>
      <c r="F72" s="213"/>
      <c r="G72" s="921">
        <f t="shared" si="27"/>
        <v>0</v>
      </c>
      <c r="H72" s="43">
        <f t="shared" si="28"/>
        <v>0</v>
      </c>
      <c r="I72" s="922" t="str">
        <f t="shared" si="29"/>
        <v>0</v>
      </c>
      <c r="J72" s="12"/>
      <c r="K72" s="223"/>
      <c r="L72" s="223"/>
      <c r="M72" s="8"/>
      <c r="N72" s="8"/>
      <c r="O72" s="8"/>
      <c r="P72" s="8"/>
      <c r="Q72" s="8"/>
      <c r="R72" s="8"/>
      <c r="S72" s="8"/>
      <c r="T72" s="8"/>
      <c r="U72" s="8"/>
      <c r="V72" s="212"/>
      <c r="W72" s="113"/>
      <c r="X72" s="8"/>
      <c r="Y72" s="212"/>
      <c r="Z72" s="8"/>
      <c r="AA72" s="8"/>
      <c r="AB72" s="10"/>
      <c r="AC72" s="26"/>
      <c r="AD72" s="7"/>
      <c r="AE72" s="1"/>
      <c r="AG72" s="791" t="s">
        <v>303</v>
      </c>
      <c r="AH72" s="749">
        <f t="shared" si="3"/>
        <v>0</v>
      </c>
      <c r="AI72" s="749">
        <f t="shared" si="4"/>
        <v>0</v>
      </c>
      <c r="AJ72" s="382" t="str">
        <f t="shared" si="5"/>
        <v>0</v>
      </c>
      <c r="AL72" s="220" t="s">
        <v>257</v>
      </c>
      <c r="AM72" s="749">
        <f t="shared" si="6"/>
        <v>0</v>
      </c>
      <c r="AN72" s="749">
        <f t="shared" si="7"/>
        <v>0</v>
      </c>
      <c r="AO72" s="749">
        <f t="shared" si="8"/>
        <v>0</v>
      </c>
      <c r="AP72" s="749">
        <f t="shared" si="9"/>
        <v>0</v>
      </c>
      <c r="AQ72" s="749">
        <f t="shared" si="10"/>
        <v>0</v>
      </c>
      <c r="AR72" s="749">
        <f t="shared" si="11"/>
        <v>0</v>
      </c>
      <c r="AS72" s="749">
        <f t="shared" si="12"/>
        <v>0</v>
      </c>
      <c r="AT72" s="749">
        <f t="shared" si="13"/>
        <v>0</v>
      </c>
      <c r="AU72" s="749">
        <f t="shared" si="14"/>
        <v>0</v>
      </c>
      <c r="AV72" s="749">
        <f t="shared" si="15"/>
        <v>0</v>
      </c>
      <c r="AW72" s="749">
        <f t="shared" si="16"/>
        <v>0</v>
      </c>
      <c r="AX72" s="749">
        <f t="shared" si="17"/>
        <v>0</v>
      </c>
      <c r="AY72" s="749">
        <f t="shared" si="18"/>
        <v>0</v>
      </c>
      <c r="AZ72" s="749">
        <f t="shared" si="19"/>
        <v>0</v>
      </c>
      <c r="BA72" s="749">
        <f t="shared" si="20"/>
        <v>0</v>
      </c>
      <c r="BB72" s="749">
        <f t="shared" si="21"/>
        <v>0</v>
      </c>
      <c r="BC72" s="749">
        <f t="shared" si="22"/>
        <v>0</v>
      </c>
      <c r="BD72" s="749">
        <f t="shared" si="23"/>
        <v>0</v>
      </c>
      <c r="BE72" s="749">
        <f t="shared" si="24"/>
        <v>0</v>
      </c>
      <c r="BF72" s="159">
        <f t="shared" si="25"/>
        <v>0</v>
      </c>
    </row>
    <row r="73" spans="1:58" s="9" customFormat="1" ht="15.95" customHeight="1">
      <c r="A73" s="211"/>
      <c r="B73" s="198"/>
      <c r="C73" s="260"/>
      <c r="D73" s="218"/>
      <c r="E73" s="206"/>
      <c r="F73" s="213"/>
      <c r="G73" s="921">
        <f t="shared" si="27"/>
        <v>0</v>
      </c>
      <c r="H73" s="43">
        <f t="shared" si="28"/>
        <v>0</v>
      </c>
      <c r="I73" s="922" t="str">
        <f t="shared" si="29"/>
        <v>0</v>
      </c>
      <c r="J73" s="12"/>
      <c r="K73" s="223"/>
      <c r="L73" s="223"/>
      <c r="M73" s="8"/>
      <c r="N73" s="8"/>
      <c r="O73" s="8"/>
      <c r="P73" s="8"/>
      <c r="Q73" s="8"/>
      <c r="R73" s="8"/>
      <c r="S73" s="8"/>
      <c r="T73" s="8"/>
      <c r="U73" s="8"/>
      <c r="V73" s="212"/>
      <c r="W73" s="113"/>
      <c r="X73" s="8"/>
      <c r="Y73" s="212"/>
      <c r="Z73" s="8"/>
      <c r="AA73" s="8"/>
      <c r="AB73" s="10"/>
      <c r="AC73" s="26"/>
      <c r="AD73" s="7"/>
      <c r="AE73" s="1"/>
      <c r="AG73" s="791" t="s">
        <v>358</v>
      </c>
      <c r="AH73" s="87">
        <f t="shared" si="3"/>
        <v>0</v>
      </c>
      <c r="AI73" s="87">
        <f t="shared" si="4"/>
        <v>0</v>
      </c>
      <c r="AJ73" s="331" t="str">
        <f t="shared" si="5"/>
        <v>0</v>
      </c>
      <c r="AL73" s="220" t="s">
        <v>258</v>
      </c>
      <c r="AM73" s="749">
        <f t="shared" si="6"/>
        <v>0</v>
      </c>
      <c r="AN73" s="749">
        <f t="shared" si="7"/>
        <v>0</v>
      </c>
      <c r="AO73" s="749">
        <f t="shared" si="8"/>
        <v>0</v>
      </c>
      <c r="AP73" s="749">
        <f t="shared" si="9"/>
        <v>0</v>
      </c>
      <c r="AQ73" s="749">
        <f t="shared" si="10"/>
        <v>0</v>
      </c>
      <c r="AR73" s="749">
        <f t="shared" si="11"/>
        <v>0</v>
      </c>
      <c r="AS73" s="749">
        <f t="shared" si="12"/>
        <v>0</v>
      </c>
      <c r="AT73" s="749">
        <f t="shared" si="13"/>
        <v>0</v>
      </c>
      <c r="AU73" s="749">
        <f t="shared" si="14"/>
        <v>0</v>
      </c>
      <c r="AV73" s="749">
        <f t="shared" si="15"/>
        <v>0</v>
      </c>
      <c r="AW73" s="749">
        <f t="shared" si="16"/>
        <v>0</v>
      </c>
      <c r="AX73" s="749">
        <f t="shared" si="17"/>
        <v>0</v>
      </c>
      <c r="AY73" s="749">
        <f t="shared" si="18"/>
        <v>0</v>
      </c>
      <c r="AZ73" s="749">
        <f t="shared" si="19"/>
        <v>0</v>
      </c>
      <c r="BA73" s="749">
        <f t="shared" si="20"/>
        <v>0</v>
      </c>
      <c r="BB73" s="749">
        <f t="shared" si="21"/>
        <v>0</v>
      </c>
      <c r="BC73" s="749">
        <f t="shared" si="22"/>
        <v>0</v>
      </c>
      <c r="BD73" s="749">
        <f t="shared" si="23"/>
        <v>0</v>
      </c>
      <c r="BE73" s="749">
        <f t="shared" si="24"/>
        <v>0</v>
      </c>
      <c r="BF73" s="159">
        <f t="shared" si="25"/>
        <v>0</v>
      </c>
    </row>
    <row r="74" spans="1:58" s="9" customFormat="1" ht="15.95" customHeight="1">
      <c r="A74" s="211"/>
      <c r="B74" s="198"/>
      <c r="C74" s="260"/>
      <c r="D74" s="218"/>
      <c r="E74" s="206"/>
      <c r="F74" s="213"/>
      <c r="G74" s="921">
        <f t="shared" si="27"/>
        <v>0</v>
      </c>
      <c r="H74" s="43">
        <f t="shared" si="28"/>
        <v>0</v>
      </c>
      <c r="I74" s="922" t="str">
        <f t="shared" si="29"/>
        <v>0</v>
      </c>
      <c r="J74" s="12"/>
      <c r="K74" s="223"/>
      <c r="L74" s="223"/>
      <c r="M74" s="8"/>
      <c r="N74" s="8"/>
      <c r="O74" s="8"/>
      <c r="P74" s="8"/>
      <c r="Q74" s="8"/>
      <c r="R74" s="8"/>
      <c r="S74" s="8"/>
      <c r="T74" s="8"/>
      <c r="U74" s="8"/>
      <c r="V74" s="212"/>
      <c r="W74" s="113"/>
      <c r="X74" s="8"/>
      <c r="Y74" s="212"/>
      <c r="Z74" s="8"/>
      <c r="AA74" s="8"/>
      <c r="AB74" s="10"/>
      <c r="AC74" s="26"/>
      <c r="AD74" s="7"/>
      <c r="AE74" s="1"/>
      <c r="AG74" s="791" t="s">
        <v>322</v>
      </c>
      <c r="AH74" s="87">
        <f t="shared" si="3"/>
        <v>0</v>
      </c>
      <c r="AI74" s="87">
        <f t="shared" si="4"/>
        <v>0</v>
      </c>
      <c r="AJ74" s="331" t="str">
        <f t="shared" si="5"/>
        <v>0</v>
      </c>
      <c r="AL74" s="220" t="s">
        <v>259</v>
      </c>
      <c r="AM74" s="749">
        <f t="shared" si="6"/>
        <v>0</v>
      </c>
      <c r="AN74" s="749">
        <f t="shared" si="7"/>
        <v>0</v>
      </c>
      <c r="AO74" s="749">
        <f t="shared" si="8"/>
        <v>0</v>
      </c>
      <c r="AP74" s="749">
        <f t="shared" si="9"/>
        <v>0</v>
      </c>
      <c r="AQ74" s="749">
        <f t="shared" si="10"/>
        <v>0</v>
      </c>
      <c r="AR74" s="749">
        <f t="shared" si="11"/>
        <v>0</v>
      </c>
      <c r="AS74" s="749">
        <f t="shared" si="12"/>
        <v>0</v>
      </c>
      <c r="AT74" s="749">
        <f t="shared" si="13"/>
        <v>0</v>
      </c>
      <c r="AU74" s="749">
        <f t="shared" si="14"/>
        <v>0</v>
      </c>
      <c r="AV74" s="749">
        <f t="shared" si="15"/>
        <v>0</v>
      </c>
      <c r="AW74" s="749">
        <f t="shared" si="16"/>
        <v>0</v>
      </c>
      <c r="AX74" s="749">
        <f t="shared" si="17"/>
        <v>0</v>
      </c>
      <c r="AY74" s="749">
        <f t="shared" si="18"/>
        <v>0</v>
      </c>
      <c r="AZ74" s="749">
        <f t="shared" si="19"/>
        <v>0</v>
      </c>
      <c r="BA74" s="749">
        <f t="shared" si="20"/>
        <v>0</v>
      </c>
      <c r="BB74" s="749">
        <f t="shared" si="21"/>
        <v>0</v>
      </c>
      <c r="BC74" s="749">
        <f t="shared" si="22"/>
        <v>0</v>
      </c>
      <c r="BD74" s="749">
        <f t="shared" si="23"/>
        <v>0</v>
      </c>
      <c r="BE74" s="749">
        <f t="shared" si="24"/>
        <v>0</v>
      </c>
      <c r="BF74" s="159">
        <f t="shared" si="25"/>
        <v>0</v>
      </c>
    </row>
    <row r="75" spans="1:58" s="9" customFormat="1" ht="15.95" customHeight="1">
      <c r="A75" s="211"/>
      <c r="B75" s="198"/>
      <c r="C75" s="260"/>
      <c r="D75" s="218"/>
      <c r="E75" s="206"/>
      <c r="F75" s="213"/>
      <c r="G75" s="921">
        <f t="shared" si="27"/>
        <v>0</v>
      </c>
      <c r="H75" s="43">
        <f t="shared" si="28"/>
        <v>0</v>
      </c>
      <c r="I75" s="922" t="str">
        <f t="shared" si="29"/>
        <v>0</v>
      </c>
      <c r="J75" s="12"/>
      <c r="K75" s="223"/>
      <c r="L75" s="223"/>
      <c r="M75" s="8"/>
      <c r="N75" s="8"/>
      <c r="O75" s="8"/>
      <c r="P75" s="8"/>
      <c r="Q75" s="8"/>
      <c r="R75" s="8"/>
      <c r="S75" s="8"/>
      <c r="T75" s="8"/>
      <c r="U75" s="8"/>
      <c r="V75" s="212"/>
      <c r="W75" s="113"/>
      <c r="X75" s="8"/>
      <c r="Y75" s="212"/>
      <c r="Z75" s="8"/>
      <c r="AA75" s="8"/>
      <c r="AB75" s="10"/>
      <c r="AC75" s="26"/>
      <c r="AD75" s="7"/>
      <c r="AE75" s="1"/>
      <c r="AG75" s="791" t="s">
        <v>1023</v>
      </c>
      <c r="AH75" s="87">
        <f t="shared" si="3"/>
        <v>0</v>
      </c>
      <c r="AI75" s="87">
        <f t="shared" si="4"/>
        <v>0</v>
      </c>
      <c r="AJ75" s="331" t="str">
        <f t="shared" si="5"/>
        <v>0</v>
      </c>
      <c r="AL75" s="220" t="s">
        <v>260</v>
      </c>
      <c r="AM75" s="749">
        <f t="shared" si="6"/>
        <v>0</v>
      </c>
      <c r="AN75" s="749">
        <f t="shared" si="7"/>
        <v>0</v>
      </c>
      <c r="AO75" s="749">
        <f t="shared" si="8"/>
        <v>0</v>
      </c>
      <c r="AP75" s="749">
        <f t="shared" si="9"/>
        <v>0</v>
      </c>
      <c r="AQ75" s="749">
        <f t="shared" si="10"/>
        <v>0</v>
      </c>
      <c r="AR75" s="749">
        <f t="shared" si="11"/>
        <v>0</v>
      </c>
      <c r="AS75" s="749">
        <f t="shared" si="12"/>
        <v>0</v>
      </c>
      <c r="AT75" s="749">
        <f t="shared" si="13"/>
        <v>0</v>
      </c>
      <c r="AU75" s="749">
        <f t="shared" si="14"/>
        <v>0</v>
      </c>
      <c r="AV75" s="749">
        <f t="shared" si="15"/>
        <v>0</v>
      </c>
      <c r="AW75" s="749">
        <f t="shared" si="16"/>
        <v>0</v>
      </c>
      <c r="AX75" s="749">
        <f t="shared" si="17"/>
        <v>0</v>
      </c>
      <c r="AY75" s="749">
        <f t="shared" si="18"/>
        <v>0</v>
      </c>
      <c r="AZ75" s="749">
        <f t="shared" si="19"/>
        <v>0</v>
      </c>
      <c r="BA75" s="749">
        <f t="shared" si="20"/>
        <v>0</v>
      </c>
      <c r="BB75" s="749">
        <f t="shared" si="21"/>
        <v>0</v>
      </c>
      <c r="BC75" s="749">
        <f t="shared" si="22"/>
        <v>0</v>
      </c>
      <c r="BD75" s="749">
        <f t="shared" si="23"/>
        <v>0</v>
      </c>
      <c r="BE75" s="749">
        <f t="shared" si="24"/>
        <v>0</v>
      </c>
      <c r="BF75" s="159">
        <f t="shared" si="25"/>
        <v>0</v>
      </c>
    </row>
    <row r="76" spans="1:58" s="9" customFormat="1" ht="15.95" customHeight="1">
      <c r="A76" s="211"/>
      <c r="B76" s="198"/>
      <c r="C76" s="260"/>
      <c r="D76" s="218"/>
      <c r="E76" s="206"/>
      <c r="F76" s="213"/>
      <c r="G76" s="921">
        <f t="shared" si="27"/>
        <v>0</v>
      </c>
      <c r="H76" s="43">
        <f t="shared" si="28"/>
        <v>0</v>
      </c>
      <c r="I76" s="922" t="str">
        <f t="shared" si="29"/>
        <v>0</v>
      </c>
      <c r="J76" s="12"/>
      <c r="K76" s="223"/>
      <c r="L76" s="223"/>
      <c r="M76" s="8"/>
      <c r="N76" s="8"/>
      <c r="O76" s="8"/>
      <c r="P76" s="8"/>
      <c r="Q76" s="8"/>
      <c r="R76" s="8"/>
      <c r="S76" s="8"/>
      <c r="T76" s="8"/>
      <c r="U76" s="8"/>
      <c r="V76" s="212"/>
      <c r="W76" s="113"/>
      <c r="X76" s="8"/>
      <c r="Y76" s="212"/>
      <c r="Z76" s="8"/>
      <c r="AA76" s="8"/>
      <c r="AB76" s="10"/>
      <c r="AC76" s="26"/>
      <c r="AD76" s="7"/>
      <c r="AE76" s="1"/>
      <c r="AG76" s="791" t="s">
        <v>1024</v>
      </c>
      <c r="AH76" s="87">
        <f t="shared" si="3"/>
        <v>0</v>
      </c>
      <c r="AI76" s="87">
        <f t="shared" si="4"/>
        <v>0</v>
      </c>
      <c r="AJ76" s="331" t="str">
        <f t="shared" si="5"/>
        <v>0</v>
      </c>
      <c r="AL76" s="220" t="s">
        <v>261</v>
      </c>
      <c r="AM76" s="749">
        <f t="shared" si="6"/>
        <v>0</v>
      </c>
      <c r="AN76" s="749">
        <f t="shared" si="7"/>
        <v>0</v>
      </c>
      <c r="AO76" s="749">
        <f t="shared" si="8"/>
        <v>0</v>
      </c>
      <c r="AP76" s="749">
        <f t="shared" si="9"/>
        <v>0</v>
      </c>
      <c r="AQ76" s="749">
        <f t="shared" si="10"/>
        <v>0</v>
      </c>
      <c r="AR76" s="749">
        <f t="shared" si="11"/>
        <v>0</v>
      </c>
      <c r="AS76" s="749">
        <f t="shared" si="12"/>
        <v>0</v>
      </c>
      <c r="AT76" s="749">
        <f t="shared" si="13"/>
        <v>0</v>
      </c>
      <c r="AU76" s="749">
        <f t="shared" si="14"/>
        <v>0</v>
      </c>
      <c r="AV76" s="749">
        <f t="shared" si="15"/>
        <v>0</v>
      </c>
      <c r="AW76" s="749">
        <f t="shared" si="16"/>
        <v>0</v>
      </c>
      <c r="AX76" s="749">
        <f t="shared" si="17"/>
        <v>0</v>
      </c>
      <c r="AY76" s="749">
        <f t="shared" si="18"/>
        <v>0</v>
      </c>
      <c r="AZ76" s="749">
        <f t="shared" si="19"/>
        <v>0</v>
      </c>
      <c r="BA76" s="749">
        <f t="shared" si="20"/>
        <v>0</v>
      </c>
      <c r="BB76" s="749">
        <f t="shared" si="21"/>
        <v>0</v>
      </c>
      <c r="BC76" s="749">
        <f t="shared" si="22"/>
        <v>0</v>
      </c>
      <c r="BD76" s="749">
        <f t="shared" si="23"/>
        <v>0</v>
      </c>
      <c r="BE76" s="749">
        <f t="shared" si="24"/>
        <v>0</v>
      </c>
      <c r="BF76" s="159">
        <f t="shared" si="25"/>
        <v>0</v>
      </c>
    </row>
    <row r="77" spans="1:58" s="9" customFormat="1" ht="15.95" customHeight="1">
      <c r="A77" s="211"/>
      <c r="B77" s="198"/>
      <c r="C77" s="260"/>
      <c r="D77" s="218"/>
      <c r="E77" s="206"/>
      <c r="F77" s="213"/>
      <c r="G77" s="921">
        <f t="shared" si="27"/>
        <v>0</v>
      </c>
      <c r="H77" s="43">
        <f t="shared" si="28"/>
        <v>0</v>
      </c>
      <c r="I77" s="922" t="str">
        <f t="shared" si="29"/>
        <v>0</v>
      </c>
      <c r="J77" s="12"/>
      <c r="K77" s="223"/>
      <c r="L77" s="223"/>
      <c r="M77" s="8"/>
      <c r="N77" s="8"/>
      <c r="O77" s="8"/>
      <c r="P77" s="8"/>
      <c r="Q77" s="8"/>
      <c r="R77" s="8"/>
      <c r="S77" s="8"/>
      <c r="T77" s="8"/>
      <c r="U77" s="8"/>
      <c r="V77" s="212"/>
      <c r="W77" s="113"/>
      <c r="X77" s="8"/>
      <c r="Y77" s="212"/>
      <c r="Z77" s="8"/>
      <c r="AA77" s="8"/>
      <c r="AB77" s="10"/>
      <c r="AC77" s="26"/>
      <c r="AD77" s="7"/>
      <c r="AE77" s="1"/>
      <c r="AG77" s="407" t="s">
        <v>224</v>
      </c>
      <c r="AH77" s="749">
        <f t="shared" si="3"/>
        <v>0</v>
      </c>
      <c r="AI77" s="749">
        <f t="shared" si="4"/>
        <v>0</v>
      </c>
      <c r="AJ77" s="382" t="str">
        <f t="shared" si="5"/>
        <v>0</v>
      </c>
      <c r="AL77" s="220" t="s">
        <v>262</v>
      </c>
      <c r="AM77" s="749">
        <f t="shared" si="6"/>
        <v>0</v>
      </c>
      <c r="AN77" s="749">
        <f t="shared" si="7"/>
        <v>0</v>
      </c>
      <c r="AO77" s="749">
        <f t="shared" si="8"/>
        <v>0</v>
      </c>
      <c r="AP77" s="749">
        <f t="shared" si="9"/>
        <v>0</v>
      </c>
      <c r="AQ77" s="749">
        <f t="shared" si="10"/>
        <v>0</v>
      </c>
      <c r="AR77" s="749">
        <f t="shared" si="11"/>
        <v>0</v>
      </c>
      <c r="AS77" s="749">
        <f t="shared" si="12"/>
        <v>0</v>
      </c>
      <c r="AT77" s="749">
        <f t="shared" si="13"/>
        <v>0</v>
      </c>
      <c r="AU77" s="749">
        <f t="shared" si="14"/>
        <v>0</v>
      </c>
      <c r="AV77" s="749">
        <f t="shared" si="15"/>
        <v>0</v>
      </c>
      <c r="AW77" s="749">
        <f t="shared" si="16"/>
        <v>0</v>
      </c>
      <c r="AX77" s="749">
        <f t="shared" si="17"/>
        <v>0</v>
      </c>
      <c r="AY77" s="749">
        <f t="shared" si="18"/>
        <v>0</v>
      </c>
      <c r="AZ77" s="749">
        <f t="shared" si="19"/>
        <v>0</v>
      </c>
      <c r="BA77" s="749">
        <f t="shared" si="20"/>
        <v>0</v>
      </c>
      <c r="BB77" s="749">
        <f t="shared" si="21"/>
        <v>0</v>
      </c>
      <c r="BC77" s="749">
        <f t="shared" si="22"/>
        <v>0</v>
      </c>
      <c r="BD77" s="749">
        <f t="shared" si="23"/>
        <v>0</v>
      </c>
      <c r="BE77" s="749">
        <f t="shared" si="24"/>
        <v>0</v>
      </c>
      <c r="BF77" s="159">
        <f t="shared" si="25"/>
        <v>0</v>
      </c>
    </row>
    <row r="78" spans="1:58" s="9" customFormat="1" ht="15.95" customHeight="1">
      <c r="A78" s="211"/>
      <c r="B78" s="198"/>
      <c r="C78" s="260"/>
      <c r="D78" s="218"/>
      <c r="E78" s="206"/>
      <c r="F78" s="213"/>
      <c r="G78" s="921">
        <f t="shared" si="27"/>
        <v>0</v>
      </c>
      <c r="H78" s="43">
        <f t="shared" si="28"/>
        <v>0</v>
      </c>
      <c r="I78" s="922" t="str">
        <f t="shared" si="29"/>
        <v>0</v>
      </c>
      <c r="J78" s="12"/>
      <c r="K78" s="223"/>
      <c r="L78" s="223"/>
      <c r="M78" s="8"/>
      <c r="N78" s="8"/>
      <c r="O78" s="8"/>
      <c r="P78" s="8"/>
      <c r="Q78" s="8"/>
      <c r="R78" s="8"/>
      <c r="S78" s="8"/>
      <c r="T78" s="8"/>
      <c r="U78" s="8"/>
      <c r="V78" s="212"/>
      <c r="W78" s="113"/>
      <c r="X78" s="8"/>
      <c r="Y78" s="212"/>
      <c r="Z78" s="8"/>
      <c r="AA78" s="8"/>
      <c r="AB78" s="10"/>
      <c r="AC78" s="26"/>
      <c r="AD78" s="7"/>
      <c r="AE78" s="1"/>
      <c r="AG78" s="407" t="s">
        <v>225</v>
      </c>
      <c r="AH78" s="749">
        <f t="shared" si="3"/>
        <v>0</v>
      </c>
      <c r="AI78" s="749">
        <f t="shared" si="4"/>
        <v>0</v>
      </c>
      <c r="AJ78" s="382" t="str">
        <f t="shared" si="5"/>
        <v>0</v>
      </c>
      <c r="AL78" s="220" t="s">
        <v>263</v>
      </c>
      <c r="AM78" s="749">
        <f t="shared" ref="AM78:AM155" si="30">SUMIF($D$7:$D$84,AL78,$J$7:$J$84)</f>
        <v>0</v>
      </c>
      <c r="AN78" s="749">
        <f t="shared" ref="AN78:AN155" si="31">SUMIF($D$7:$D$84,AL78,$K$7:$K$84)</f>
        <v>0</v>
      </c>
      <c r="AO78" s="749">
        <f t="shared" ref="AO78:AO155" si="32">SUMIF($D$7:$D$84,AL78,$L$7:$L$84)</f>
        <v>0</v>
      </c>
      <c r="AP78" s="749">
        <f t="shared" ref="AP78:AP155" si="33">SUMIF($D$7:$D$84,AL78,$M$7:$M$84)</f>
        <v>0</v>
      </c>
      <c r="AQ78" s="749">
        <f t="shared" ref="AQ78:AQ155" si="34">SUMIF($D$7:$D$84,AL78,$N$7:$N$84)</f>
        <v>0</v>
      </c>
      <c r="AR78" s="749">
        <f t="shared" ref="AR78:AR155" si="35">SUMIF($D$7:$D$84,AL78,$O$7:$O$84)</f>
        <v>0</v>
      </c>
      <c r="AS78" s="749">
        <f t="shared" ref="AS78:AS155" si="36">SUMIF($D$7:$D$84,AL78,$P$7:$P$84)</f>
        <v>0</v>
      </c>
      <c r="AT78" s="749">
        <f t="shared" ref="AT78:AT155" si="37">SUMIF($D$7:$D$84,AL78,$Q$7:$Q$84)</f>
        <v>0</v>
      </c>
      <c r="AU78" s="749">
        <f t="shared" ref="AU78:AU155" si="38">SUMIF($D$7:$D$84,AL78,$R$7:$R$84)</f>
        <v>0</v>
      </c>
      <c r="AV78" s="749">
        <f t="shared" ref="AV78:AV155" si="39">SUMIF($D$7:$D$84,AL78,$S$7:$S$84)</f>
        <v>0</v>
      </c>
      <c r="AW78" s="749">
        <f t="shared" ref="AW78:AW155" si="40">SUMIF($D$7:$D$84,AL78,$T$7:$T$84)</f>
        <v>0</v>
      </c>
      <c r="AX78" s="749">
        <f t="shared" ref="AX78:AX155" si="41">SUMIF($D$7:$D$84,AL78,$U$7:$U$84)</f>
        <v>0</v>
      </c>
      <c r="AY78" s="749">
        <f t="shared" ref="AY78:AY155" si="42">SUMIF($D$7:$D$84,AL78,$V$7:$V$84)</f>
        <v>0</v>
      </c>
      <c r="AZ78" s="749">
        <f t="shared" ref="AZ78:AZ155" si="43">SUMIF($D$7:$D$84,AL78,$W$7:$W$84)</f>
        <v>0</v>
      </c>
      <c r="BA78" s="749">
        <f t="shared" ref="BA78:BA155" si="44">SUMIF($D$7:$D$84,AL78,$X$7:$X$84)</f>
        <v>0</v>
      </c>
      <c r="BB78" s="749">
        <f t="shared" ref="BB78:BB155" si="45">SUMIF($D$7:$D$84,AL78,$Y$7:$Y$84)</f>
        <v>0</v>
      </c>
      <c r="BC78" s="749">
        <f t="shared" ref="BC78:BC155" si="46">SUMIF($D$7:$D$84,AL78,$Z$7:$Z$84)</f>
        <v>0</v>
      </c>
      <c r="BD78" s="749">
        <f t="shared" ref="BD78:BD155" si="47">SUMIF($D$7:$D$84,AL78,$AA$7:$AA$84)</f>
        <v>0</v>
      </c>
      <c r="BE78" s="749">
        <f t="shared" ref="BE78:BE155" si="48">SUMIF($D$7:$D$84,AL78,$AB$7:$AB$84)</f>
        <v>0</v>
      </c>
      <c r="BF78" s="159">
        <f t="shared" si="25"/>
        <v>0</v>
      </c>
    </row>
    <row r="79" spans="1:58" s="9" customFormat="1" ht="15.95" customHeight="1">
      <c r="A79" s="211"/>
      <c r="B79" s="198"/>
      <c r="C79" s="260"/>
      <c r="D79" s="218"/>
      <c r="E79" s="206"/>
      <c r="F79" s="213"/>
      <c r="G79" s="921">
        <f t="shared" si="27"/>
        <v>0</v>
      </c>
      <c r="H79" s="43">
        <f t="shared" si="28"/>
        <v>0</v>
      </c>
      <c r="I79" s="922" t="str">
        <f t="shared" si="29"/>
        <v>0</v>
      </c>
      <c r="J79" s="12"/>
      <c r="K79" s="223"/>
      <c r="L79" s="223"/>
      <c r="M79" s="8"/>
      <c r="N79" s="8"/>
      <c r="O79" s="8"/>
      <c r="P79" s="8"/>
      <c r="Q79" s="8"/>
      <c r="R79" s="8"/>
      <c r="S79" s="8"/>
      <c r="T79" s="8"/>
      <c r="U79" s="8"/>
      <c r="V79" s="212"/>
      <c r="W79" s="113"/>
      <c r="X79" s="8"/>
      <c r="Y79" s="212"/>
      <c r="Z79" s="8"/>
      <c r="AA79" s="8"/>
      <c r="AB79" s="10"/>
      <c r="AC79" s="26"/>
      <c r="AD79" s="7"/>
      <c r="AE79" s="1"/>
      <c r="AG79" s="407" t="s">
        <v>226</v>
      </c>
      <c r="AH79" s="749">
        <f t="shared" si="3"/>
        <v>0</v>
      </c>
      <c r="AI79" s="749">
        <f t="shared" si="4"/>
        <v>0</v>
      </c>
      <c r="AJ79" s="382" t="str">
        <f t="shared" si="5"/>
        <v>0</v>
      </c>
      <c r="AL79" s="220" t="s">
        <v>264</v>
      </c>
      <c r="AM79" s="749">
        <f t="shared" si="30"/>
        <v>0</v>
      </c>
      <c r="AN79" s="749">
        <f t="shared" si="31"/>
        <v>0</v>
      </c>
      <c r="AO79" s="749">
        <f t="shared" si="32"/>
        <v>0</v>
      </c>
      <c r="AP79" s="749">
        <f t="shared" si="33"/>
        <v>0</v>
      </c>
      <c r="AQ79" s="749">
        <f t="shared" si="34"/>
        <v>0</v>
      </c>
      <c r="AR79" s="749">
        <f t="shared" si="35"/>
        <v>0</v>
      </c>
      <c r="AS79" s="749">
        <f t="shared" si="36"/>
        <v>0</v>
      </c>
      <c r="AT79" s="749">
        <f t="shared" si="37"/>
        <v>0</v>
      </c>
      <c r="AU79" s="749">
        <f t="shared" si="38"/>
        <v>0</v>
      </c>
      <c r="AV79" s="749">
        <f t="shared" si="39"/>
        <v>0</v>
      </c>
      <c r="AW79" s="749">
        <f t="shared" si="40"/>
        <v>0</v>
      </c>
      <c r="AX79" s="749">
        <f t="shared" si="41"/>
        <v>0</v>
      </c>
      <c r="AY79" s="749">
        <f t="shared" si="42"/>
        <v>0</v>
      </c>
      <c r="AZ79" s="749">
        <f t="shared" si="43"/>
        <v>0</v>
      </c>
      <c r="BA79" s="749">
        <f t="shared" si="44"/>
        <v>0</v>
      </c>
      <c r="BB79" s="749">
        <f t="shared" si="45"/>
        <v>0</v>
      </c>
      <c r="BC79" s="749">
        <f t="shared" si="46"/>
        <v>0</v>
      </c>
      <c r="BD79" s="749">
        <f t="shared" si="47"/>
        <v>0</v>
      </c>
      <c r="BE79" s="749">
        <f t="shared" si="48"/>
        <v>0</v>
      </c>
      <c r="BF79" s="159">
        <f t="shared" ref="BF79:BF107" si="49">SUM(AM79:BE79)</f>
        <v>0</v>
      </c>
    </row>
    <row r="80" spans="1:58" s="9" customFormat="1" ht="15.95" customHeight="1">
      <c r="A80" s="211"/>
      <c r="B80" s="198"/>
      <c r="C80" s="260"/>
      <c r="D80" s="218"/>
      <c r="E80" s="206"/>
      <c r="F80" s="213"/>
      <c r="G80" s="921">
        <f t="shared" si="27"/>
        <v>0</v>
      </c>
      <c r="H80" s="43">
        <f t="shared" si="28"/>
        <v>0</v>
      </c>
      <c r="I80" s="922" t="str">
        <f t="shared" si="29"/>
        <v>0</v>
      </c>
      <c r="J80" s="12"/>
      <c r="K80" s="223"/>
      <c r="L80" s="223"/>
      <c r="M80" s="8"/>
      <c r="N80" s="8"/>
      <c r="O80" s="8"/>
      <c r="P80" s="8"/>
      <c r="Q80" s="8"/>
      <c r="R80" s="8"/>
      <c r="S80" s="8"/>
      <c r="T80" s="8"/>
      <c r="U80" s="8"/>
      <c r="V80" s="212"/>
      <c r="W80" s="113"/>
      <c r="X80" s="8"/>
      <c r="Y80" s="212"/>
      <c r="Z80" s="8"/>
      <c r="AA80" s="8"/>
      <c r="AB80" s="10"/>
      <c r="AC80" s="26"/>
      <c r="AD80" s="7"/>
      <c r="AE80" s="1"/>
      <c r="AG80" s="407" t="s">
        <v>227</v>
      </c>
      <c r="AH80" s="749">
        <f t="shared" si="3"/>
        <v>0</v>
      </c>
      <c r="AI80" s="749">
        <f t="shared" si="4"/>
        <v>0</v>
      </c>
      <c r="AJ80" s="382" t="str">
        <f t="shared" si="5"/>
        <v>0</v>
      </c>
      <c r="AL80" s="220" t="s">
        <v>265</v>
      </c>
      <c r="AM80" s="749">
        <f t="shared" si="30"/>
        <v>0</v>
      </c>
      <c r="AN80" s="749">
        <f t="shared" si="31"/>
        <v>0</v>
      </c>
      <c r="AO80" s="749">
        <f t="shared" si="32"/>
        <v>0</v>
      </c>
      <c r="AP80" s="749">
        <f t="shared" si="33"/>
        <v>0</v>
      </c>
      <c r="AQ80" s="749">
        <f t="shared" si="34"/>
        <v>0</v>
      </c>
      <c r="AR80" s="749">
        <f t="shared" si="35"/>
        <v>0</v>
      </c>
      <c r="AS80" s="749">
        <f t="shared" si="36"/>
        <v>0</v>
      </c>
      <c r="AT80" s="749">
        <f t="shared" si="37"/>
        <v>0</v>
      </c>
      <c r="AU80" s="749">
        <f t="shared" si="38"/>
        <v>0</v>
      </c>
      <c r="AV80" s="749">
        <f t="shared" si="39"/>
        <v>0</v>
      </c>
      <c r="AW80" s="749">
        <f t="shared" si="40"/>
        <v>0</v>
      </c>
      <c r="AX80" s="749">
        <f t="shared" si="41"/>
        <v>0</v>
      </c>
      <c r="AY80" s="749">
        <f t="shared" si="42"/>
        <v>0</v>
      </c>
      <c r="AZ80" s="749">
        <f t="shared" si="43"/>
        <v>0</v>
      </c>
      <c r="BA80" s="749">
        <f t="shared" si="44"/>
        <v>0</v>
      </c>
      <c r="BB80" s="749">
        <f t="shared" si="45"/>
        <v>0</v>
      </c>
      <c r="BC80" s="749">
        <f t="shared" si="46"/>
        <v>0</v>
      </c>
      <c r="BD80" s="749">
        <f t="shared" si="47"/>
        <v>0</v>
      </c>
      <c r="BE80" s="749">
        <f t="shared" si="48"/>
        <v>0</v>
      </c>
      <c r="BF80" s="159">
        <f t="shared" si="49"/>
        <v>0</v>
      </c>
    </row>
    <row r="81" spans="1:58" s="9" customFormat="1" ht="15.95" customHeight="1">
      <c r="A81" s="211"/>
      <c r="B81" s="198"/>
      <c r="C81" s="260"/>
      <c r="D81" s="218"/>
      <c r="E81" s="206"/>
      <c r="F81" s="213"/>
      <c r="G81" s="921">
        <f t="shared" si="27"/>
        <v>0</v>
      </c>
      <c r="H81" s="43">
        <f t="shared" si="28"/>
        <v>0</v>
      </c>
      <c r="I81" s="922" t="str">
        <f t="shared" si="29"/>
        <v>0</v>
      </c>
      <c r="J81" s="12"/>
      <c r="K81" s="223"/>
      <c r="L81" s="223"/>
      <c r="M81" s="8"/>
      <c r="N81" s="8"/>
      <c r="O81" s="8"/>
      <c r="P81" s="8"/>
      <c r="Q81" s="8"/>
      <c r="R81" s="8"/>
      <c r="S81" s="8"/>
      <c r="T81" s="8"/>
      <c r="U81" s="8"/>
      <c r="V81" s="212"/>
      <c r="W81" s="113"/>
      <c r="X81" s="8"/>
      <c r="Y81" s="212"/>
      <c r="Z81" s="8"/>
      <c r="AA81" s="8"/>
      <c r="AB81" s="10"/>
      <c r="AC81" s="26"/>
      <c r="AD81" s="7"/>
      <c r="AE81" s="1"/>
      <c r="AG81" s="407" t="s">
        <v>228</v>
      </c>
      <c r="AH81" s="749">
        <f t="shared" si="3"/>
        <v>0</v>
      </c>
      <c r="AI81" s="749">
        <f t="shared" si="4"/>
        <v>0</v>
      </c>
      <c r="AJ81" s="382" t="str">
        <f t="shared" si="5"/>
        <v>0</v>
      </c>
      <c r="AL81" s="220" t="s">
        <v>266</v>
      </c>
      <c r="AM81" s="749">
        <f t="shared" si="30"/>
        <v>0</v>
      </c>
      <c r="AN81" s="749">
        <f t="shared" si="31"/>
        <v>0</v>
      </c>
      <c r="AO81" s="749">
        <f t="shared" si="32"/>
        <v>0</v>
      </c>
      <c r="AP81" s="749">
        <f t="shared" si="33"/>
        <v>0</v>
      </c>
      <c r="AQ81" s="749">
        <f t="shared" si="34"/>
        <v>0</v>
      </c>
      <c r="AR81" s="749">
        <f t="shared" si="35"/>
        <v>0</v>
      </c>
      <c r="AS81" s="749">
        <f t="shared" si="36"/>
        <v>0</v>
      </c>
      <c r="AT81" s="749">
        <f t="shared" si="37"/>
        <v>0</v>
      </c>
      <c r="AU81" s="749">
        <f t="shared" si="38"/>
        <v>0</v>
      </c>
      <c r="AV81" s="749">
        <f t="shared" si="39"/>
        <v>0</v>
      </c>
      <c r="AW81" s="749">
        <f t="shared" si="40"/>
        <v>0</v>
      </c>
      <c r="AX81" s="749">
        <f t="shared" si="41"/>
        <v>0</v>
      </c>
      <c r="AY81" s="749">
        <f t="shared" si="42"/>
        <v>0</v>
      </c>
      <c r="AZ81" s="749">
        <f t="shared" si="43"/>
        <v>0</v>
      </c>
      <c r="BA81" s="749">
        <f t="shared" si="44"/>
        <v>0</v>
      </c>
      <c r="BB81" s="749">
        <f t="shared" si="45"/>
        <v>0</v>
      </c>
      <c r="BC81" s="749">
        <f t="shared" si="46"/>
        <v>0</v>
      </c>
      <c r="BD81" s="749">
        <f t="shared" si="47"/>
        <v>0</v>
      </c>
      <c r="BE81" s="749">
        <f t="shared" si="48"/>
        <v>0</v>
      </c>
      <c r="BF81" s="159">
        <f t="shared" si="49"/>
        <v>0</v>
      </c>
    </row>
    <row r="82" spans="1:58" s="9" customFormat="1" ht="15.95" customHeight="1">
      <c r="A82" s="211"/>
      <c r="B82" s="198"/>
      <c r="C82" s="260"/>
      <c r="D82" s="218"/>
      <c r="E82" s="206"/>
      <c r="F82" s="213"/>
      <c r="G82" s="921">
        <f t="shared" si="27"/>
        <v>0</v>
      </c>
      <c r="H82" s="43">
        <f t="shared" si="28"/>
        <v>0</v>
      </c>
      <c r="I82" s="922" t="str">
        <f t="shared" si="29"/>
        <v>0</v>
      </c>
      <c r="J82" s="12"/>
      <c r="K82" s="223"/>
      <c r="L82" s="223"/>
      <c r="M82" s="8"/>
      <c r="N82" s="8"/>
      <c r="O82" s="8"/>
      <c r="P82" s="8"/>
      <c r="Q82" s="8"/>
      <c r="R82" s="8"/>
      <c r="S82" s="8"/>
      <c r="T82" s="8"/>
      <c r="U82" s="8"/>
      <c r="V82" s="212"/>
      <c r="W82" s="113"/>
      <c r="X82" s="8"/>
      <c r="Y82" s="212"/>
      <c r="Z82" s="8"/>
      <c r="AA82" s="8"/>
      <c r="AB82" s="10"/>
      <c r="AC82" s="26"/>
      <c r="AD82" s="7"/>
      <c r="AE82" s="1"/>
      <c r="AG82" s="407" t="s">
        <v>229</v>
      </c>
      <c r="AH82" s="749">
        <f t="shared" si="3"/>
        <v>0</v>
      </c>
      <c r="AI82" s="749">
        <f t="shared" si="4"/>
        <v>0</v>
      </c>
      <c r="AJ82" s="382" t="str">
        <f t="shared" si="5"/>
        <v>0</v>
      </c>
      <c r="AL82" s="220" t="s">
        <v>267</v>
      </c>
      <c r="AM82" s="749">
        <f t="shared" si="30"/>
        <v>0</v>
      </c>
      <c r="AN82" s="749">
        <f t="shared" si="31"/>
        <v>0</v>
      </c>
      <c r="AO82" s="749">
        <f t="shared" si="32"/>
        <v>0</v>
      </c>
      <c r="AP82" s="749">
        <f t="shared" si="33"/>
        <v>0</v>
      </c>
      <c r="AQ82" s="749">
        <f t="shared" si="34"/>
        <v>0</v>
      </c>
      <c r="AR82" s="749">
        <f t="shared" si="35"/>
        <v>0</v>
      </c>
      <c r="AS82" s="749">
        <f t="shared" si="36"/>
        <v>0</v>
      </c>
      <c r="AT82" s="749">
        <f t="shared" si="37"/>
        <v>0</v>
      </c>
      <c r="AU82" s="749">
        <f t="shared" si="38"/>
        <v>0</v>
      </c>
      <c r="AV82" s="749">
        <f t="shared" si="39"/>
        <v>0</v>
      </c>
      <c r="AW82" s="749">
        <f t="shared" si="40"/>
        <v>0</v>
      </c>
      <c r="AX82" s="749">
        <f t="shared" si="41"/>
        <v>0</v>
      </c>
      <c r="AY82" s="749">
        <f t="shared" si="42"/>
        <v>0</v>
      </c>
      <c r="AZ82" s="749">
        <f t="shared" si="43"/>
        <v>0</v>
      </c>
      <c r="BA82" s="749">
        <f t="shared" si="44"/>
        <v>0</v>
      </c>
      <c r="BB82" s="749">
        <f t="shared" si="45"/>
        <v>0</v>
      </c>
      <c r="BC82" s="749">
        <f t="shared" si="46"/>
        <v>0</v>
      </c>
      <c r="BD82" s="749">
        <f t="shared" si="47"/>
        <v>0</v>
      </c>
      <c r="BE82" s="749">
        <f t="shared" si="48"/>
        <v>0</v>
      </c>
      <c r="BF82" s="159">
        <f t="shared" si="49"/>
        <v>0</v>
      </c>
    </row>
    <row r="83" spans="1:58" s="9" customFormat="1" ht="15.95" customHeight="1">
      <c r="A83" s="211"/>
      <c r="B83" s="198"/>
      <c r="C83" s="260"/>
      <c r="D83" s="218"/>
      <c r="E83" s="206"/>
      <c r="F83" s="213"/>
      <c r="G83" s="921">
        <f t="shared" si="27"/>
        <v>0</v>
      </c>
      <c r="H83" s="43">
        <f t="shared" si="28"/>
        <v>0</v>
      </c>
      <c r="I83" s="922" t="str">
        <f t="shared" si="29"/>
        <v>0</v>
      </c>
      <c r="J83" s="12"/>
      <c r="K83" s="223"/>
      <c r="L83" s="223"/>
      <c r="M83" s="8"/>
      <c r="N83" s="8"/>
      <c r="O83" s="8"/>
      <c r="P83" s="8"/>
      <c r="Q83" s="8"/>
      <c r="R83" s="8"/>
      <c r="S83" s="8"/>
      <c r="T83" s="8"/>
      <c r="U83" s="8"/>
      <c r="V83" s="212"/>
      <c r="W83" s="113"/>
      <c r="X83" s="8"/>
      <c r="Y83" s="212"/>
      <c r="Z83" s="8"/>
      <c r="AA83" s="8"/>
      <c r="AB83" s="10"/>
      <c r="AC83" s="26"/>
      <c r="AD83" s="7"/>
      <c r="AE83" s="1"/>
      <c r="AG83" s="407" t="s">
        <v>230</v>
      </c>
      <c r="AH83" s="749">
        <f t="shared" si="3"/>
        <v>0</v>
      </c>
      <c r="AI83" s="749">
        <f t="shared" si="4"/>
        <v>0</v>
      </c>
      <c r="AJ83" s="382" t="str">
        <f t="shared" si="5"/>
        <v>0</v>
      </c>
      <c r="AL83" s="220" t="s">
        <v>268</v>
      </c>
      <c r="AM83" s="749">
        <f t="shared" si="30"/>
        <v>0</v>
      </c>
      <c r="AN83" s="749">
        <f t="shared" si="31"/>
        <v>0</v>
      </c>
      <c r="AO83" s="749">
        <f t="shared" si="32"/>
        <v>0</v>
      </c>
      <c r="AP83" s="749">
        <f t="shared" si="33"/>
        <v>0</v>
      </c>
      <c r="AQ83" s="749">
        <f t="shared" si="34"/>
        <v>0</v>
      </c>
      <c r="AR83" s="749">
        <f t="shared" si="35"/>
        <v>0</v>
      </c>
      <c r="AS83" s="749">
        <f t="shared" si="36"/>
        <v>0</v>
      </c>
      <c r="AT83" s="749">
        <f t="shared" si="37"/>
        <v>0</v>
      </c>
      <c r="AU83" s="749">
        <f t="shared" si="38"/>
        <v>0</v>
      </c>
      <c r="AV83" s="749">
        <f t="shared" si="39"/>
        <v>0</v>
      </c>
      <c r="AW83" s="749">
        <f t="shared" si="40"/>
        <v>0</v>
      </c>
      <c r="AX83" s="749">
        <f t="shared" si="41"/>
        <v>0</v>
      </c>
      <c r="AY83" s="749">
        <f t="shared" si="42"/>
        <v>0</v>
      </c>
      <c r="AZ83" s="749">
        <f t="shared" si="43"/>
        <v>0</v>
      </c>
      <c r="BA83" s="749">
        <f t="shared" si="44"/>
        <v>0</v>
      </c>
      <c r="BB83" s="749">
        <f t="shared" si="45"/>
        <v>0</v>
      </c>
      <c r="BC83" s="749">
        <f t="shared" si="46"/>
        <v>0</v>
      </c>
      <c r="BD83" s="749">
        <f t="shared" si="47"/>
        <v>0</v>
      </c>
      <c r="BE83" s="749">
        <f t="shared" si="48"/>
        <v>0</v>
      </c>
      <c r="BF83" s="159">
        <f t="shared" si="49"/>
        <v>0</v>
      </c>
    </row>
    <row r="84" spans="1:58" s="9" customFormat="1" ht="15.95" customHeight="1" thickBot="1">
      <c r="A84" s="995"/>
      <c r="B84" s="729"/>
      <c r="C84" s="260"/>
      <c r="D84" s="218"/>
      <c r="E84" s="591"/>
      <c r="F84" s="592"/>
      <c r="G84" s="921">
        <f t="shared" si="27"/>
        <v>0</v>
      </c>
      <c r="H84" s="269">
        <f t="shared" si="28"/>
        <v>0</v>
      </c>
      <c r="I84" s="922" t="str">
        <f t="shared" si="29"/>
        <v>0</v>
      </c>
      <c r="J84" s="593"/>
      <c r="K84" s="594"/>
      <c r="L84" s="594"/>
      <c r="M84" s="595"/>
      <c r="N84" s="595"/>
      <c r="O84" s="595"/>
      <c r="P84" s="595"/>
      <c r="Q84" s="595"/>
      <c r="R84" s="595"/>
      <c r="S84" s="595"/>
      <c r="T84" s="595"/>
      <c r="U84" s="595"/>
      <c r="V84" s="595"/>
      <c r="W84" s="594"/>
      <c r="X84" s="595"/>
      <c r="Y84" s="595"/>
      <c r="Z84" s="595"/>
      <c r="AA84" s="595"/>
      <c r="AB84" s="592"/>
      <c r="AC84" s="730"/>
      <c r="AD84" s="741"/>
      <c r="AE84" s="732"/>
      <c r="AG84" s="407" t="s">
        <v>231</v>
      </c>
      <c r="AH84" s="749">
        <f t="shared" si="3"/>
        <v>0</v>
      </c>
      <c r="AI84" s="749">
        <f t="shared" si="4"/>
        <v>0</v>
      </c>
      <c r="AJ84" s="382" t="str">
        <f t="shared" si="5"/>
        <v>0</v>
      </c>
      <c r="AL84" s="220" t="s">
        <v>269</v>
      </c>
      <c r="AM84" s="749">
        <f t="shared" si="30"/>
        <v>0</v>
      </c>
      <c r="AN84" s="749">
        <f t="shared" si="31"/>
        <v>0</v>
      </c>
      <c r="AO84" s="749">
        <f t="shared" si="32"/>
        <v>0</v>
      </c>
      <c r="AP84" s="749">
        <f t="shared" si="33"/>
        <v>0</v>
      </c>
      <c r="AQ84" s="749">
        <f t="shared" si="34"/>
        <v>0</v>
      </c>
      <c r="AR84" s="749">
        <f t="shared" si="35"/>
        <v>0</v>
      </c>
      <c r="AS84" s="749">
        <f t="shared" si="36"/>
        <v>0</v>
      </c>
      <c r="AT84" s="749">
        <f t="shared" si="37"/>
        <v>0</v>
      </c>
      <c r="AU84" s="749">
        <f t="shared" si="38"/>
        <v>0</v>
      </c>
      <c r="AV84" s="749">
        <f t="shared" si="39"/>
        <v>0</v>
      </c>
      <c r="AW84" s="749">
        <f t="shared" si="40"/>
        <v>0</v>
      </c>
      <c r="AX84" s="749">
        <f t="shared" si="41"/>
        <v>0</v>
      </c>
      <c r="AY84" s="749">
        <f t="shared" si="42"/>
        <v>0</v>
      </c>
      <c r="AZ84" s="749">
        <f t="shared" si="43"/>
        <v>0</v>
      </c>
      <c r="BA84" s="749">
        <f t="shared" si="44"/>
        <v>0</v>
      </c>
      <c r="BB84" s="749">
        <f t="shared" si="45"/>
        <v>0</v>
      </c>
      <c r="BC84" s="749">
        <f t="shared" si="46"/>
        <v>0</v>
      </c>
      <c r="BD84" s="749">
        <f t="shared" si="47"/>
        <v>0</v>
      </c>
      <c r="BE84" s="749">
        <f t="shared" si="48"/>
        <v>0</v>
      </c>
      <c r="BF84" s="159">
        <f t="shared" si="49"/>
        <v>0</v>
      </c>
    </row>
    <row r="85" spans="1:58" s="13" customFormat="1" ht="15.95" customHeight="1" thickBot="1">
      <c r="A85" s="996"/>
      <c r="B85" s="743" t="str">
        <f>IFERROR(VLOOKUP(D85,#REF!,7,0),"")</f>
        <v/>
      </c>
      <c r="C85" s="734" t="str">
        <f>IFERROR(VLOOKUP(D85,#REF!,6,0),"")</f>
        <v/>
      </c>
      <c r="D85" s="735"/>
      <c r="E85" s="266"/>
      <c r="F85" s="736"/>
      <c r="G85" s="51">
        <f>SUM(G7:G84)</f>
        <v>2</v>
      </c>
      <c r="H85" s="51">
        <f>SUM(H7:H84)</f>
        <v>413</v>
      </c>
      <c r="I85" s="405">
        <f>IFERROR((G85*100/H85),"0")</f>
        <v>0.48426150121065376</v>
      </c>
      <c r="J85" s="51">
        <f>SUM(J7:J84)</f>
        <v>0</v>
      </c>
      <c r="K85" s="51">
        <f t="shared" ref="K85:AB85" si="50">SUM(K7:K84)</f>
        <v>0</v>
      </c>
      <c r="L85" s="51">
        <f t="shared" si="50"/>
        <v>0</v>
      </c>
      <c r="M85" s="51">
        <f t="shared" si="50"/>
        <v>0</v>
      </c>
      <c r="N85" s="51">
        <f t="shared" si="50"/>
        <v>0</v>
      </c>
      <c r="O85" s="51">
        <f t="shared" si="50"/>
        <v>0</v>
      </c>
      <c r="P85" s="51">
        <f t="shared" si="50"/>
        <v>0</v>
      </c>
      <c r="Q85" s="51">
        <f t="shared" si="50"/>
        <v>0</v>
      </c>
      <c r="R85" s="51">
        <f t="shared" si="50"/>
        <v>0</v>
      </c>
      <c r="S85" s="51">
        <f t="shared" si="50"/>
        <v>1</v>
      </c>
      <c r="T85" s="51">
        <f t="shared" si="50"/>
        <v>0</v>
      </c>
      <c r="U85" s="51">
        <f t="shared" si="50"/>
        <v>0</v>
      </c>
      <c r="V85" s="51">
        <f t="shared" si="50"/>
        <v>0</v>
      </c>
      <c r="W85" s="51">
        <f t="shared" si="50"/>
        <v>1</v>
      </c>
      <c r="X85" s="51">
        <f t="shared" si="50"/>
        <v>0</v>
      </c>
      <c r="Y85" s="51">
        <f t="shared" si="50"/>
        <v>0</v>
      </c>
      <c r="Z85" s="51">
        <f t="shared" si="50"/>
        <v>0</v>
      </c>
      <c r="AA85" s="51">
        <f t="shared" si="50"/>
        <v>0</v>
      </c>
      <c r="AB85" s="51">
        <f t="shared" si="50"/>
        <v>0</v>
      </c>
      <c r="AC85" s="14"/>
      <c r="AD85" s="14"/>
      <c r="AE85" s="15"/>
      <c r="AG85" s="407" t="s">
        <v>1345</v>
      </c>
      <c r="AH85" s="749">
        <f>SUMIF($D$7:$D$84,AG85,$H$7:$H$84)</f>
        <v>0</v>
      </c>
      <c r="AI85" s="749">
        <f t="shared" si="4"/>
        <v>0</v>
      </c>
      <c r="AJ85" s="382" t="str">
        <f t="shared" si="5"/>
        <v>0</v>
      </c>
      <c r="AK85" s="9"/>
      <c r="AL85" s="220" t="s">
        <v>270</v>
      </c>
      <c r="AM85" s="749">
        <f t="shared" si="30"/>
        <v>0</v>
      </c>
      <c r="AN85" s="749">
        <f t="shared" si="31"/>
        <v>0</v>
      </c>
      <c r="AO85" s="749">
        <f t="shared" si="32"/>
        <v>0</v>
      </c>
      <c r="AP85" s="749">
        <f t="shared" si="33"/>
        <v>0</v>
      </c>
      <c r="AQ85" s="749">
        <f t="shared" si="34"/>
        <v>0</v>
      </c>
      <c r="AR85" s="749">
        <f t="shared" si="35"/>
        <v>0</v>
      </c>
      <c r="AS85" s="749">
        <f t="shared" si="36"/>
        <v>0</v>
      </c>
      <c r="AT85" s="749">
        <f t="shared" si="37"/>
        <v>0</v>
      </c>
      <c r="AU85" s="749">
        <f t="shared" si="38"/>
        <v>0</v>
      </c>
      <c r="AV85" s="749">
        <f t="shared" si="39"/>
        <v>0</v>
      </c>
      <c r="AW85" s="749">
        <f t="shared" si="40"/>
        <v>0</v>
      </c>
      <c r="AX85" s="749">
        <f t="shared" si="41"/>
        <v>0</v>
      </c>
      <c r="AY85" s="749">
        <f t="shared" si="42"/>
        <v>0</v>
      </c>
      <c r="AZ85" s="749">
        <f t="shared" si="43"/>
        <v>0</v>
      </c>
      <c r="BA85" s="749">
        <f t="shared" si="44"/>
        <v>0</v>
      </c>
      <c r="BB85" s="749">
        <f t="shared" si="45"/>
        <v>0</v>
      </c>
      <c r="BC85" s="749">
        <f t="shared" si="46"/>
        <v>0</v>
      </c>
      <c r="BD85" s="749">
        <f t="shared" si="47"/>
        <v>0</v>
      </c>
      <c r="BE85" s="749">
        <f t="shared" si="48"/>
        <v>0</v>
      </c>
      <c r="BF85" s="159">
        <f t="shared" si="49"/>
        <v>0</v>
      </c>
    </row>
    <row r="86" spans="1:58" ht="16.149999999999999" customHeight="1" thickBot="1">
      <c r="AG86" s="407" t="s">
        <v>232</v>
      </c>
      <c r="AH86" s="749">
        <f t="shared" si="3"/>
        <v>0</v>
      </c>
      <c r="AI86" s="749">
        <f t="shared" si="4"/>
        <v>0</v>
      </c>
      <c r="AJ86" s="382" t="str">
        <f t="shared" si="5"/>
        <v>0</v>
      </c>
      <c r="AK86" s="9"/>
      <c r="AL86" s="220" t="s">
        <v>271</v>
      </c>
      <c r="AM86" s="749">
        <f t="shared" si="30"/>
        <v>0</v>
      </c>
      <c r="AN86" s="749">
        <f t="shared" si="31"/>
        <v>0</v>
      </c>
      <c r="AO86" s="749">
        <f t="shared" si="32"/>
        <v>0</v>
      </c>
      <c r="AP86" s="749">
        <f t="shared" si="33"/>
        <v>0</v>
      </c>
      <c r="AQ86" s="749">
        <f t="shared" si="34"/>
        <v>0</v>
      </c>
      <c r="AR86" s="749">
        <f t="shared" si="35"/>
        <v>0</v>
      </c>
      <c r="AS86" s="749">
        <f t="shared" si="36"/>
        <v>0</v>
      </c>
      <c r="AT86" s="749">
        <f t="shared" si="37"/>
        <v>0</v>
      </c>
      <c r="AU86" s="749">
        <f t="shared" si="38"/>
        <v>0</v>
      </c>
      <c r="AV86" s="749">
        <f t="shared" si="39"/>
        <v>0</v>
      </c>
      <c r="AW86" s="749">
        <f t="shared" si="40"/>
        <v>0</v>
      </c>
      <c r="AX86" s="749">
        <f t="shared" si="41"/>
        <v>0</v>
      </c>
      <c r="AY86" s="749">
        <f t="shared" si="42"/>
        <v>0</v>
      </c>
      <c r="AZ86" s="749">
        <f t="shared" si="43"/>
        <v>0</v>
      </c>
      <c r="BA86" s="749">
        <f t="shared" si="44"/>
        <v>0</v>
      </c>
      <c r="BB86" s="749">
        <f t="shared" si="45"/>
        <v>0</v>
      </c>
      <c r="BC86" s="749">
        <f t="shared" si="46"/>
        <v>0</v>
      </c>
      <c r="BD86" s="749">
        <f t="shared" si="47"/>
        <v>0</v>
      </c>
      <c r="BE86" s="749">
        <f t="shared" si="48"/>
        <v>0</v>
      </c>
      <c r="BF86" s="159">
        <f t="shared" si="49"/>
        <v>0</v>
      </c>
    </row>
    <row r="87" spans="1:58" ht="16.149999999999999" customHeight="1">
      <c r="AA87" s="34" t="s">
        <v>12</v>
      </c>
      <c r="AB87" s="35">
        <f>COUNTA(AD7:AD84)</f>
        <v>0</v>
      </c>
      <c r="AG87" s="407" t="s">
        <v>233</v>
      </c>
      <c r="AH87" s="749">
        <f t="shared" si="3"/>
        <v>0</v>
      </c>
      <c r="AI87" s="749">
        <f t="shared" si="4"/>
        <v>0</v>
      </c>
      <c r="AJ87" s="382" t="str">
        <f t="shared" si="5"/>
        <v>0</v>
      </c>
      <c r="AK87" s="9"/>
      <c r="AL87" s="220" t="s">
        <v>272</v>
      </c>
      <c r="AM87" s="749">
        <f t="shared" si="30"/>
        <v>0</v>
      </c>
      <c r="AN87" s="749">
        <f t="shared" si="31"/>
        <v>0</v>
      </c>
      <c r="AO87" s="749">
        <f t="shared" si="32"/>
        <v>0</v>
      </c>
      <c r="AP87" s="749">
        <f t="shared" si="33"/>
        <v>0</v>
      </c>
      <c r="AQ87" s="749">
        <f t="shared" si="34"/>
        <v>0</v>
      </c>
      <c r="AR87" s="749">
        <f t="shared" si="35"/>
        <v>0</v>
      </c>
      <c r="AS87" s="749">
        <f t="shared" si="36"/>
        <v>0</v>
      </c>
      <c r="AT87" s="749">
        <f t="shared" si="37"/>
        <v>0</v>
      </c>
      <c r="AU87" s="749">
        <f t="shared" si="38"/>
        <v>0</v>
      </c>
      <c r="AV87" s="749">
        <f t="shared" si="39"/>
        <v>0</v>
      </c>
      <c r="AW87" s="749">
        <f t="shared" si="40"/>
        <v>0</v>
      </c>
      <c r="AX87" s="749">
        <f t="shared" si="41"/>
        <v>0</v>
      </c>
      <c r="AY87" s="749">
        <f t="shared" si="42"/>
        <v>0</v>
      </c>
      <c r="AZ87" s="749">
        <f t="shared" si="43"/>
        <v>0</v>
      </c>
      <c r="BA87" s="749">
        <f t="shared" si="44"/>
        <v>0</v>
      </c>
      <c r="BB87" s="749">
        <f t="shared" si="45"/>
        <v>0</v>
      </c>
      <c r="BC87" s="749">
        <f t="shared" si="46"/>
        <v>0</v>
      </c>
      <c r="BD87" s="749">
        <f t="shared" si="47"/>
        <v>0</v>
      </c>
      <c r="BE87" s="749">
        <f t="shared" si="48"/>
        <v>0</v>
      </c>
      <c r="BF87" s="159">
        <f>SUM(AM87:BE87)</f>
        <v>0</v>
      </c>
    </row>
    <row r="88" spans="1:58" ht="16.149999999999999" customHeight="1">
      <c r="AA88" s="36" t="s">
        <v>10</v>
      </c>
      <c r="AB88" s="37">
        <f>COUNTIF(AD7:AD84,"OK")</f>
        <v>0</v>
      </c>
      <c r="AG88" s="407" t="s">
        <v>234</v>
      </c>
      <c r="AH88" s="749">
        <f t="shared" si="3"/>
        <v>0</v>
      </c>
      <c r="AI88" s="749">
        <f t="shared" si="4"/>
        <v>0</v>
      </c>
      <c r="AJ88" s="382" t="str">
        <f t="shared" si="5"/>
        <v>0</v>
      </c>
      <c r="AK88" s="13"/>
      <c r="AL88" s="220" t="s">
        <v>273</v>
      </c>
      <c r="AM88" s="749">
        <f t="shared" si="30"/>
        <v>0</v>
      </c>
      <c r="AN88" s="749">
        <f t="shared" si="31"/>
        <v>0</v>
      </c>
      <c r="AO88" s="749">
        <f t="shared" si="32"/>
        <v>0</v>
      </c>
      <c r="AP88" s="749">
        <f t="shared" si="33"/>
        <v>0</v>
      </c>
      <c r="AQ88" s="749">
        <f t="shared" si="34"/>
        <v>0</v>
      </c>
      <c r="AR88" s="749">
        <f t="shared" si="35"/>
        <v>0</v>
      </c>
      <c r="AS88" s="749">
        <f t="shared" si="36"/>
        <v>0</v>
      </c>
      <c r="AT88" s="749">
        <f t="shared" si="37"/>
        <v>0</v>
      </c>
      <c r="AU88" s="749">
        <f t="shared" si="38"/>
        <v>0</v>
      </c>
      <c r="AV88" s="749">
        <f t="shared" si="39"/>
        <v>0</v>
      </c>
      <c r="AW88" s="749">
        <f t="shared" si="40"/>
        <v>0</v>
      </c>
      <c r="AX88" s="749">
        <f t="shared" si="41"/>
        <v>0</v>
      </c>
      <c r="AY88" s="749">
        <f t="shared" si="42"/>
        <v>0</v>
      </c>
      <c r="AZ88" s="749">
        <f t="shared" si="43"/>
        <v>0</v>
      </c>
      <c r="BA88" s="749">
        <f t="shared" si="44"/>
        <v>0</v>
      </c>
      <c r="BB88" s="749">
        <f t="shared" si="45"/>
        <v>0</v>
      </c>
      <c r="BC88" s="749">
        <f t="shared" si="46"/>
        <v>0</v>
      </c>
      <c r="BD88" s="749">
        <f t="shared" si="47"/>
        <v>0</v>
      </c>
      <c r="BE88" s="749">
        <f t="shared" si="48"/>
        <v>0</v>
      </c>
      <c r="BF88" s="159">
        <f t="shared" si="49"/>
        <v>0</v>
      </c>
    </row>
    <row r="89" spans="1:58" ht="16.149999999999999" customHeight="1">
      <c r="AA89" s="36" t="s">
        <v>11</v>
      </c>
      <c r="AB89" s="37">
        <f>COUNTIF(AD7:AD84,"NG")</f>
        <v>0</v>
      </c>
      <c r="AG89" s="407" t="s">
        <v>235</v>
      </c>
      <c r="AH89" s="749">
        <f t="shared" si="3"/>
        <v>0</v>
      </c>
      <c r="AI89" s="749">
        <f t="shared" si="4"/>
        <v>0</v>
      </c>
      <c r="AJ89" s="382" t="str">
        <f t="shared" si="5"/>
        <v>0</v>
      </c>
      <c r="AL89" s="220" t="s">
        <v>274</v>
      </c>
      <c r="AM89" s="749">
        <f t="shared" si="30"/>
        <v>0</v>
      </c>
      <c r="AN89" s="749">
        <f t="shared" si="31"/>
        <v>0</v>
      </c>
      <c r="AO89" s="749">
        <f t="shared" si="32"/>
        <v>0</v>
      </c>
      <c r="AP89" s="749">
        <f t="shared" si="33"/>
        <v>0</v>
      </c>
      <c r="AQ89" s="749">
        <f t="shared" si="34"/>
        <v>0</v>
      </c>
      <c r="AR89" s="749">
        <f t="shared" si="35"/>
        <v>0</v>
      </c>
      <c r="AS89" s="749">
        <f t="shared" si="36"/>
        <v>0</v>
      </c>
      <c r="AT89" s="749">
        <f t="shared" si="37"/>
        <v>0</v>
      </c>
      <c r="AU89" s="749">
        <f t="shared" si="38"/>
        <v>0</v>
      </c>
      <c r="AV89" s="749">
        <f t="shared" si="39"/>
        <v>0</v>
      </c>
      <c r="AW89" s="749">
        <f t="shared" si="40"/>
        <v>0</v>
      </c>
      <c r="AX89" s="749">
        <f t="shared" si="41"/>
        <v>0</v>
      </c>
      <c r="AY89" s="749">
        <f t="shared" si="42"/>
        <v>0</v>
      </c>
      <c r="AZ89" s="749">
        <f t="shared" si="43"/>
        <v>0</v>
      </c>
      <c r="BA89" s="749">
        <f t="shared" si="44"/>
        <v>0</v>
      </c>
      <c r="BB89" s="749">
        <f t="shared" si="45"/>
        <v>0</v>
      </c>
      <c r="BC89" s="749">
        <f t="shared" si="46"/>
        <v>0</v>
      </c>
      <c r="BD89" s="749">
        <f t="shared" si="47"/>
        <v>0</v>
      </c>
      <c r="BE89" s="749">
        <f t="shared" si="48"/>
        <v>0</v>
      </c>
      <c r="BF89" s="159">
        <f t="shared" si="49"/>
        <v>0</v>
      </c>
    </row>
    <row r="90" spans="1:58" ht="16.149999999999999" customHeight="1" thickBot="1">
      <c r="AA90" s="38" t="s">
        <v>13</v>
      </c>
      <c r="AB90" s="39" t="str">
        <f>IFERROR(AB89/AB87*100,"0")</f>
        <v>0</v>
      </c>
      <c r="AG90" s="407" t="s">
        <v>236</v>
      </c>
      <c r="AH90" s="749">
        <f t="shared" si="3"/>
        <v>0</v>
      </c>
      <c r="AI90" s="749">
        <f t="shared" si="4"/>
        <v>0</v>
      </c>
      <c r="AJ90" s="382" t="str">
        <f t="shared" si="5"/>
        <v>0</v>
      </c>
      <c r="AL90" s="220" t="s">
        <v>275</v>
      </c>
      <c r="AM90" s="749">
        <f t="shared" si="30"/>
        <v>0</v>
      </c>
      <c r="AN90" s="749">
        <f t="shared" si="31"/>
        <v>0</v>
      </c>
      <c r="AO90" s="749">
        <f t="shared" si="32"/>
        <v>0</v>
      </c>
      <c r="AP90" s="749">
        <f t="shared" si="33"/>
        <v>0</v>
      </c>
      <c r="AQ90" s="749">
        <f t="shared" si="34"/>
        <v>0</v>
      </c>
      <c r="AR90" s="749">
        <f t="shared" si="35"/>
        <v>0</v>
      </c>
      <c r="AS90" s="749">
        <f t="shared" si="36"/>
        <v>0</v>
      </c>
      <c r="AT90" s="749">
        <f t="shared" si="37"/>
        <v>0</v>
      </c>
      <c r="AU90" s="749">
        <f t="shared" si="38"/>
        <v>0</v>
      </c>
      <c r="AV90" s="749">
        <f t="shared" si="39"/>
        <v>0</v>
      </c>
      <c r="AW90" s="749">
        <f t="shared" si="40"/>
        <v>0</v>
      </c>
      <c r="AX90" s="749">
        <f t="shared" si="41"/>
        <v>0</v>
      </c>
      <c r="AY90" s="749">
        <f t="shared" si="42"/>
        <v>0</v>
      </c>
      <c r="AZ90" s="749">
        <f t="shared" si="43"/>
        <v>0</v>
      </c>
      <c r="BA90" s="749">
        <f t="shared" si="44"/>
        <v>0</v>
      </c>
      <c r="BB90" s="749">
        <f t="shared" si="45"/>
        <v>0</v>
      </c>
      <c r="BC90" s="749">
        <f t="shared" si="46"/>
        <v>0</v>
      </c>
      <c r="BD90" s="749">
        <f t="shared" si="47"/>
        <v>0</v>
      </c>
      <c r="BE90" s="749">
        <f t="shared" si="48"/>
        <v>0</v>
      </c>
      <c r="BF90" s="159">
        <f t="shared" si="49"/>
        <v>0</v>
      </c>
    </row>
    <row r="91" spans="1:58" ht="12.75" thickBot="1">
      <c r="AG91" s="407" t="s">
        <v>237</v>
      </c>
      <c r="AH91" s="749">
        <f t="shared" si="3"/>
        <v>0</v>
      </c>
      <c r="AI91" s="749">
        <f t="shared" si="4"/>
        <v>0</v>
      </c>
      <c r="AJ91" s="382" t="str">
        <f t="shared" si="5"/>
        <v>0</v>
      </c>
      <c r="AL91" s="220" t="s">
        <v>276</v>
      </c>
      <c r="AM91" s="749">
        <f t="shared" si="30"/>
        <v>0</v>
      </c>
      <c r="AN91" s="749">
        <f t="shared" si="31"/>
        <v>0</v>
      </c>
      <c r="AO91" s="749">
        <f t="shared" si="32"/>
        <v>0</v>
      </c>
      <c r="AP91" s="749">
        <f t="shared" si="33"/>
        <v>0</v>
      </c>
      <c r="AQ91" s="749">
        <f t="shared" si="34"/>
        <v>0</v>
      </c>
      <c r="AR91" s="749">
        <f t="shared" si="35"/>
        <v>0</v>
      </c>
      <c r="AS91" s="749">
        <f t="shared" si="36"/>
        <v>0</v>
      </c>
      <c r="AT91" s="749">
        <f t="shared" si="37"/>
        <v>0</v>
      </c>
      <c r="AU91" s="749">
        <f t="shared" si="38"/>
        <v>0</v>
      </c>
      <c r="AV91" s="749">
        <f t="shared" si="39"/>
        <v>0</v>
      </c>
      <c r="AW91" s="749">
        <f t="shared" si="40"/>
        <v>0</v>
      </c>
      <c r="AX91" s="749">
        <f t="shared" si="41"/>
        <v>0</v>
      </c>
      <c r="AY91" s="749">
        <f t="shared" si="42"/>
        <v>0</v>
      </c>
      <c r="AZ91" s="749">
        <f t="shared" si="43"/>
        <v>0</v>
      </c>
      <c r="BA91" s="749">
        <f t="shared" si="44"/>
        <v>0</v>
      </c>
      <c r="BB91" s="749">
        <f t="shared" si="45"/>
        <v>0</v>
      </c>
      <c r="BC91" s="749">
        <f t="shared" si="46"/>
        <v>0</v>
      </c>
      <c r="BD91" s="749">
        <f t="shared" si="47"/>
        <v>0</v>
      </c>
      <c r="BE91" s="749">
        <f t="shared" si="48"/>
        <v>0</v>
      </c>
      <c r="BF91" s="159">
        <f t="shared" si="49"/>
        <v>0</v>
      </c>
    </row>
    <row r="92" spans="1:58">
      <c r="J92" s="251" t="str">
        <f>J6</f>
        <v>Dead</v>
      </c>
      <c r="K92" s="252" t="str">
        <f>K6</f>
        <v>GC 200</v>
      </c>
      <c r="L92" s="252" t="str">
        <f t="shared" ref="L92:AB92" si="51">L6</f>
        <v>LED</v>
      </c>
      <c r="M92" s="252" t="str">
        <f t="shared" si="51"/>
        <v>Noise</v>
      </c>
      <c r="N92" s="252" t="str">
        <f t="shared" si="51"/>
        <v>Straightness</v>
      </c>
      <c r="O92" s="252" t="str">
        <f t="shared" si="51"/>
        <v>Speed</v>
      </c>
      <c r="P92" s="252" t="str">
        <f t="shared" si="51"/>
        <v>Chattering</v>
      </c>
      <c r="Q92" s="252" t="str">
        <f t="shared" si="51"/>
        <v>Bounding</v>
      </c>
      <c r="R92" s="252" t="str">
        <f t="shared" si="51"/>
        <v>Over 
Current</v>
      </c>
      <c r="S92" s="252" t="str">
        <f t="shared" si="51"/>
        <v>IO Dead</v>
      </c>
      <c r="T92" s="252" t="str">
        <f t="shared" si="51"/>
        <v>Stroke</v>
      </c>
      <c r="U92" s="252" t="str">
        <f t="shared" si="51"/>
        <v>Slip</v>
      </c>
      <c r="V92" s="252" t="str">
        <f t="shared" si="51"/>
        <v>Jitter</v>
      </c>
      <c r="W92" s="252" t="str">
        <f t="shared" si="51"/>
        <v>CH Dead</v>
      </c>
      <c r="X92" s="252" t="str">
        <f t="shared" si="51"/>
        <v>Screw missing</v>
      </c>
      <c r="Y92" s="252" t="str">
        <f t="shared" si="51"/>
        <v>MP</v>
      </c>
      <c r="Z92" s="252" t="str">
        <f t="shared" si="51"/>
        <v>S/C</v>
      </c>
      <c r="AA92" s="252" t="str">
        <f t="shared" si="51"/>
        <v>Gap</v>
      </c>
      <c r="AB92" s="253" t="str">
        <f t="shared" si="51"/>
        <v>ETC</v>
      </c>
      <c r="AC92" s="19"/>
      <c r="AG92" s="407" t="s">
        <v>238</v>
      </c>
      <c r="AH92" s="749">
        <f t="shared" si="3"/>
        <v>0</v>
      </c>
      <c r="AI92" s="749">
        <f t="shared" si="4"/>
        <v>0</v>
      </c>
      <c r="AJ92" s="382" t="str">
        <f t="shared" si="5"/>
        <v>0</v>
      </c>
      <c r="AL92" s="220" t="s">
        <v>277</v>
      </c>
      <c r="AM92" s="749">
        <f t="shared" si="30"/>
        <v>0</v>
      </c>
      <c r="AN92" s="749">
        <f t="shared" si="31"/>
        <v>0</v>
      </c>
      <c r="AO92" s="749">
        <f t="shared" si="32"/>
        <v>0</v>
      </c>
      <c r="AP92" s="749">
        <f t="shared" si="33"/>
        <v>0</v>
      </c>
      <c r="AQ92" s="749">
        <f t="shared" si="34"/>
        <v>0</v>
      </c>
      <c r="AR92" s="749">
        <f t="shared" si="35"/>
        <v>0</v>
      </c>
      <c r="AS92" s="749">
        <f t="shared" si="36"/>
        <v>0</v>
      </c>
      <c r="AT92" s="749">
        <f t="shared" si="37"/>
        <v>0</v>
      </c>
      <c r="AU92" s="749">
        <f t="shared" si="38"/>
        <v>0</v>
      </c>
      <c r="AV92" s="749">
        <f t="shared" si="39"/>
        <v>0</v>
      </c>
      <c r="AW92" s="749">
        <f t="shared" si="40"/>
        <v>0</v>
      </c>
      <c r="AX92" s="749">
        <f t="shared" si="41"/>
        <v>0</v>
      </c>
      <c r="AY92" s="749">
        <f t="shared" si="42"/>
        <v>0</v>
      </c>
      <c r="AZ92" s="749">
        <f t="shared" si="43"/>
        <v>0</v>
      </c>
      <c r="BA92" s="749">
        <f t="shared" si="44"/>
        <v>0</v>
      </c>
      <c r="BB92" s="749">
        <f t="shared" si="45"/>
        <v>0</v>
      </c>
      <c r="BC92" s="749">
        <f t="shared" si="46"/>
        <v>0</v>
      </c>
      <c r="BD92" s="749">
        <f t="shared" si="47"/>
        <v>0</v>
      </c>
      <c r="BE92" s="749">
        <f t="shared" si="48"/>
        <v>0</v>
      </c>
      <c r="BF92" s="159">
        <f t="shared" si="49"/>
        <v>0</v>
      </c>
    </row>
    <row r="93" spans="1:58" ht="12.75" thickBot="1">
      <c r="J93" s="78">
        <f>J85</f>
        <v>0</v>
      </c>
      <c r="K93" s="234">
        <f t="shared" ref="K93:AB93" si="52">K85</f>
        <v>0</v>
      </c>
      <c r="L93" s="234">
        <f t="shared" si="52"/>
        <v>0</v>
      </c>
      <c r="M93" s="234">
        <f t="shared" si="52"/>
        <v>0</v>
      </c>
      <c r="N93" s="234">
        <f t="shared" si="52"/>
        <v>0</v>
      </c>
      <c r="O93" s="234">
        <f t="shared" si="52"/>
        <v>0</v>
      </c>
      <c r="P93" s="234">
        <f t="shared" si="52"/>
        <v>0</v>
      </c>
      <c r="Q93" s="234">
        <f t="shared" si="52"/>
        <v>0</v>
      </c>
      <c r="R93" s="234">
        <f t="shared" si="52"/>
        <v>0</v>
      </c>
      <c r="S93" s="234">
        <f t="shared" si="52"/>
        <v>1</v>
      </c>
      <c r="T93" s="234">
        <f t="shared" si="52"/>
        <v>0</v>
      </c>
      <c r="U93" s="234">
        <f t="shared" si="52"/>
        <v>0</v>
      </c>
      <c r="V93" s="234">
        <f t="shared" si="52"/>
        <v>0</v>
      </c>
      <c r="W93" s="234">
        <f t="shared" si="52"/>
        <v>1</v>
      </c>
      <c r="X93" s="234">
        <f t="shared" si="52"/>
        <v>0</v>
      </c>
      <c r="Y93" s="234">
        <f t="shared" si="52"/>
        <v>0</v>
      </c>
      <c r="Z93" s="234">
        <f t="shared" si="52"/>
        <v>0</v>
      </c>
      <c r="AA93" s="234">
        <f t="shared" si="52"/>
        <v>0</v>
      </c>
      <c r="AB93" s="122">
        <f t="shared" si="52"/>
        <v>0</v>
      </c>
      <c r="AC93" s="19"/>
      <c r="AG93" s="407" t="s">
        <v>239</v>
      </c>
      <c r="AH93" s="749">
        <f t="shared" si="3"/>
        <v>0</v>
      </c>
      <c r="AI93" s="749">
        <f t="shared" si="4"/>
        <v>0</v>
      </c>
      <c r="AJ93" s="382" t="str">
        <f t="shared" si="5"/>
        <v>0</v>
      </c>
      <c r="AL93" s="220" t="s">
        <v>278</v>
      </c>
      <c r="AM93" s="749">
        <f t="shared" si="30"/>
        <v>0</v>
      </c>
      <c r="AN93" s="749">
        <f t="shared" si="31"/>
        <v>0</v>
      </c>
      <c r="AO93" s="749">
        <f t="shared" si="32"/>
        <v>0</v>
      </c>
      <c r="AP93" s="749">
        <f t="shared" si="33"/>
        <v>0</v>
      </c>
      <c r="AQ93" s="749">
        <f t="shared" si="34"/>
        <v>0</v>
      </c>
      <c r="AR93" s="749">
        <f t="shared" si="35"/>
        <v>0</v>
      </c>
      <c r="AS93" s="749">
        <f t="shared" si="36"/>
        <v>0</v>
      </c>
      <c r="AT93" s="749">
        <f t="shared" si="37"/>
        <v>0</v>
      </c>
      <c r="AU93" s="749">
        <f t="shared" si="38"/>
        <v>0</v>
      </c>
      <c r="AV93" s="749">
        <f t="shared" si="39"/>
        <v>0</v>
      </c>
      <c r="AW93" s="749">
        <f t="shared" si="40"/>
        <v>0</v>
      </c>
      <c r="AX93" s="749">
        <f t="shared" si="41"/>
        <v>0</v>
      </c>
      <c r="AY93" s="749">
        <f t="shared" si="42"/>
        <v>0</v>
      </c>
      <c r="AZ93" s="749">
        <f t="shared" si="43"/>
        <v>0</v>
      </c>
      <c r="BA93" s="749">
        <f t="shared" si="44"/>
        <v>0</v>
      </c>
      <c r="BB93" s="749">
        <f t="shared" si="45"/>
        <v>0</v>
      </c>
      <c r="BC93" s="749">
        <f t="shared" si="46"/>
        <v>0</v>
      </c>
      <c r="BD93" s="749">
        <f t="shared" si="47"/>
        <v>0</v>
      </c>
      <c r="BE93" s="749">
        <f t="shared" si="48"/>
        <v>0</v>
      </c>
      <c r="BF93" s="159">
        <f t="shared" si="49"/>
        <v>0</v>
      </c>
    </row>
    <row r="94" spans="1:58">
      <c r="AC94" s="19"/>
      <c r="AG94" s="407" t="s">
        <v>240</v>
      </c>
      <c r="AH94" s="749">
        <f t="shared" si="3"/>
        <v>0</v>
      </c>
      <c r="AI94" s="749">
        <f t="shared" si="4"/>
        <v>0</v>
      </c>
      <c r="AJ94" s="382" t="str">
        <f t="shared" si="5"/>
        <v>0</v>
      </c>
      <c r="AL94" s="220" t="s">
        <v>279</v>
      </c>
      <c r="AM94" s="749">
        <f t="shared" si="30"/>
        <v>0</v>
      </c>
      <c r="AN94" s="749">
        <f t="shared" si="31"/>
        <v>0</v>
      </c>
      <c r="AO94" s="749">
        <f t="shared" si="32"/>
        <v>0</v>
      </c>
      <c r="AP94" s="749">
        <f t="shared" si="33"/>
        <v>0</v>
      </c>
      <c r="AQ94" s="749">
        <f t="shared" si="34"/>
        <v>0</v>
      </c>
      <c r="AR94" s="749">
        <f t="shared" si="35"/>
        <v>0</v>
      </c>
      <c r="AS94" s="749">
        <f t="shared" si="36"/>
        <v>0</v>
      </c>
      <c r="AT94" s="749">
        <f t="shared" si="37"/>
        <v>0</v>
      </c>
      <c r="AU94" s="749">
        <f t="shared" si="38"/>
        <v>0</v>
      </c>
      <c r="AV94" s="749">
        <f t="shared" si="39"/>
        <v>0</v>
      </c>
      <c r="AW94" s="749">
        <f t="shared" si="40"/>
        <v>0</v>
      </c>
      <c r="AX94" s="749">
        <f t="shared" si="41"/>
        <v>0</v>
      </c>
      <c r="AY94" s="749">
        <f t="shared" si="42"/>
        <v>0</v>
      </c>
      <c r="AZ94" s="749">
        <f t="shared" si="43"/>
        <v>0</v>
      </c>
      <c r="BA94" s="749">
        <f t="shared" si="44"/>
        <v>0</v>
      </c>
      <c r="BB94" s="749">
        <f t="shared" si="45"/>
        <v>0</v>
      </c>
      <c r="BC94" s="749">
        <f t="shared" si="46"/>
        <v>0</v>
      </c>
      <c r="BD94" s="749">
        <f t="shared" si="47"/>
        <v>0</v>
      </c>
      <c r="BE94" s="749">
        <f t="shared" si="48"/>
        <v>0</v>
      </c>
      <c r="BF94" s="159">
        <f t="shared" si="49"/>
        <v>0</v>
      </c>
    </row>
    <row r="95" spans="1:58" ht="12.75" thickBot="1">
      <c r="AC95" s="19"/>
      <c r="AG95" s="407" t="s">
        <v>241</v>
      </c>
      <c r="AH95" s="749">
        <f t="shared" si="3"/>
        <v>0</v>
      </c>
      <c r="AI95" s="749">
        <f t="shared" si="4"/>
        <v>0</v>
      </c>
      <c r="AJ95" s="382" t="str">
        <f t="shared" si="5"/>
        <v>0</v>
      </c>
      <c r="AL95" s="220" t="s">
        <v>280</v>
      </c>
      <c r="AM95" s="749">
        <f t="shared" si="30"/>
        <v>0</v>
      </c>
      <c r="AN95" s="749">
        <f t="shared" si="31"/>
        <v>0</v>
      </c>
      <c r="AO95" s="749">
        <f t="shared" si="32"/>
        <v>0</v>
      </c>
      <c r="AP95" s="749">
        <f t="shared" si="33"/>
        <v>0</v>
      </c>
      <c r="AQ95" s="749">
        <f t="shared" si="34"/>
        <v>0</v>
      </c>
      <c r="AR95" s="749">
        <f t="shared" si="35"/>
        <v>0</v>
      </c>
      <c r="AS95" s="749">
        <f t="shared" si="36"/>
        <v>0</v>
      </c>
      <c r="AT95" s="749">
        <f t="shared" si="37"/>
        <v>0</v>
      </c>
      <c r="AU95" s="749">
        <f t="shared" si="38"/>
        <v>0</v>
      </c>
      <c r="AV95" s="749">
        <f t="shared" si="39"/>
        <v>0</v>
      </c>
      <c r="AW95" s="749">
        <f t="shared" si="40"/>
        <v>0</v>
      </c>
      <c r="AX95" s="749">
        <f t="shared" si="41"/>
        <v>0</v>
      </c>
      <c r="AY95" s="749">
        <f t="shared" si="42"/>
        <v>0</v>
      </c>
      <c r="AZ95" s="749">
        <f t="shared" si="43"/>
        <v>0</v>
      </c>
      <c r="BA95" s="749">
        <f t="shared" si="44"/>
        <v>0</v>
      </c>
      <c r="BB95" s="749">
        <f t="shared" si="45"/>
        <v>0</v>
      </c>
      <c r="BC95" s="749">
        <f t="shared" si="46"/>
        <v>0</v>
      </c>
      <c r="BD95" s="749">
        <f t="shared" si="47"/>
        <v>0</v>
      </c>
      <c r="BE95" s="749">
        <f t="shared" si="48"/>
        <v>0</v>
      </c>
      <c r="BF95" s="159">
        <f t="shared" si="49"/>
        <v>0</v>
      </c>
    </row>
    <row r="96" spans="1:58">
      <c r="J96" s="119" t="str">
        <f>J92</f>
        <v>Dead</v>
      </c>
      <c r="K96" s="120" t="str">
        <f t="shared" ref="K96:AB97" si="53">K92</f>
        <v>GC 200</v>
      </c>
      <c r="L96" s="120" t="str">
        <f t="shared" si="53"/>
        <v>LED</v>
      </c>
      <c r="M96" s="120" t="str">
        <f t="shared" si="53"/>
        <v>Noise</v>
      </c>
      <c r="N96" s="120" t="str">
        <f t="shared" si="53"/>
        <v>Straightness</v>
      </c>
      <c r="O96" s="120" t="str">
        <f t="shared" si="53"/>
        <v>Speed</v>
      </c>
      <c r="P96" s="120" t="str">
        <f t="shared" si="53"/>
        <v>Chattering</v>
      </c>
      <c r="Q96" s="120" t="str">
        <f t="shared" si="53"/>
        <v>Bounding</v>
      </c>
      <c r="R96" s="120" t="str">
        <f t="shared" si="53"/>
        <v>Over 
Current</v>
      </c>
      <c r="S96" s="120" t="str">
        <f t="shared" si="53"/>
        <v>IO Dead</v>
      </c>
      <c r="T96" s="120" t="str">
        <f t="shared" si="53"/>
        <v>Stroke</v>
      </c>
      <c r="U96" s="120" t="str">
        <f t="shared" si="53"/>
        <v>Slip</v>
      </c>
      <c r="V96" s="120" t="str">
        <f t="shared" si="53"/>
        <v>Jitter</v>
      </c>
      <c r="W96" s="120" t="str">
        <f t="shared" si="53"/>
        <v>CH Dead</v>
      </c>
      <c r="X96" s="120" t="str">
        <f t="shared" si="53"/>
        <v>Screw missing</v>
      </c>
      <c r="Y96" s="120" t="str">
        <f t="shared" si="53"/>
        <v>MP</v>
      </c>
      <c r="Z96" s="120" t="str">
        <f t="shared" si="53"/>
        <v>S/C</v>
      </c>
      <c r="AA96" s="120" t="str">
        <f t="shared" si="53"/>
        <v>Gap</v>
      </c>
      <c r="AB96" s="120" t="str">
        <f t="shared" si="53"/>
        <v>ETC</v>
      </c>
      <c r="AC96" s="231" t="s">
        <v>36</v>
      </c>
      <c r="AG96" s="407" t="s">
        <v>242</v>
      </c>
      <c r="AH96" s="749">
        <f t="shared" si="3"/>
        <v>0</v>
      </c>
      <c r="AI96" s="749">
        <f t="shared" si="4"/>
        <v>0</v>
      </c>
      <c r="AJ96" s="382" t="str">
        <f t="shared" si="5"/>
        <v>0</v>
      </c>
      <c r="AL96" s="220" t="s">
        <v>855</v>
      </c>
      <c r="AM96" s="749">
        <f>SUMIF($D$7:$D$84,AL96,$J$7:$J$84)</f>
        <v>0</v>
      </c>
      <c r="AN96" s="749">
        <f t="shared" si="31"/>
        <v>0</v>
      </c>
      <c r="AO96" s="749">
        <f t="shared" si="32"/>
        <v>0</v>
      </c>
      <c r="AP96" s="749">
        <f t="shared" si="33"/>
        <v>0</v>
      </c>
      <c r="AQ96" s="749">
        <f t="shared" si="34"/>
        <v>0</v>
      </c>
      <c r="AR96" s="749">
        <f t="shared" si="35"/>
        <v>0</v>
      </c>
      <c r="AS96" s="749">
        <f t="shared" si="36"/>
        <v>0</v>
      </c>
      <c r="AT96" s="749">
        <f t="shared" si="37"/>
        <v>0</v>
      </c>
      <c r="AU96" s="749">
        <f t="shared" si="38"/>
        <v>0</v>
      </c>
      <c r="AV96" s="749">
        <f t="shared" si="39"/>
        <v>0</v>
      </c>
      <c r="AW96" s="749">
        <f t="shared" si="40"/>
        <v>0</v>
      </c>
      <c r="AX96" s="749">
        <f t="shared" si="41"/>
        <v>0</v>
      </c>
      <c r="AY96" s="749">
        <f t="shared" si="42"/>
        <v>0</v>
      </c>
      <c r="AZ96" s="749">
        <f t="shared" si="43"/>
        <v>0</v>
      </c>
      <c r="BA96" s="749">
        <f t="shared" si="44"/>
        <v>0</v>
      </c>
      <c r="BB96" s="749">
        <f t="shared" si="45"/>
        <v>0</v>
      </c>
      <c r="BC96" s="749">
        <f t="shared" si="46"/>
        <v>0</v>
      </c>
      <c r="BD96" s="749">
        <f t="shared" si="47"/>
        <v>0</v>
      </c>
      <c r="BE96" s="749">
        <f t="shared" si="48"/>
        <v>0</v>
      </c>
      <c r="BF96" s="159">
        <f t="shared" si="49"/>
        <v>0</v>
      </c>
    </row>
    <row r="97" spans="1:58">
      <c r="J97" s="77">
        <f>J93</f>
        <v>0</v>
      </c>
      <c r="K97" s="86">
        <f t="shared" si="53"/>
        <v>0</v>
      </c>
      <c r="L97" s="86">
        <f t="shared" si="53"/>
        <v>0</v>
      </c>
      <c r="M97" s="86">
        <f t="shared" si="53"/>
        <v>0</v>
      </c>
      <c r="N97" s="86">
        <f t="shared" si="53"/>
        <v>0</v>
      </c>
      <c r="O97" s="86">
        <f t="shared" si="53"/>
        <v>0</v>
      </c>
      <c r="P97" s="86">
        <f t="shared" si="53"/>
        <v>0</v>
      </c>
      <c r="Q97" s="86">
        <f t="shared" si="53"/>
        <v>0</v>
      </c>
      <c r="R97" s="86">
        <f t="shared" si="53"/>
        <v>0</v>
      </c>
      <c r="S97" s="86">
        <f t="shared" si="53"/>
        <v>1</v>
      </c>
      <c r="T97" s="86">
        <f t="shared" si="53"/>
        <v>0</v>
      </c>
      <c r="U97" s="86">
        <f t="shared" si="53"/>
        <v>0</v>
      </c>
      <c r="V97" s="86">
        <f t="shared" si="53"/>
        <v>0</v>
      </c>
      <c r="W97" s="86">
        <f t="shared" si="53"/>
        <v>1</v>
      </c>
      <c r="X97" s="86">
        <f t="shared" si="53"/>
        <v>0</v>
      </c>
      <c r="Y97" s="86">
        <f t="shared" si="53"/>
        <v>0</v>
      </c>
      <c r="Z97" s="86">
        <f t="shared" si="53"/>
        <v>0</v>
      </c>
      <c r="AA97" s="86">
        <f t="shared" si="53"/>
        <v>0</v>
      </c>
      <c r="AB97" s="86">
        <f t="shared" si="53"/>
        <v>0</v>
      </c>
      <c r="AC97" s="121">
        <f>SUM(J97:AB97)</f>
        <v>2</v>
      </c>
      <c r="AG97" s="407" t="s">
        <v>243</v>
      </c>
      <c r="AH97" s="749">
        <f t="shared" si="3"/>
        <v>0</v>
      </c>
      <c r="AI97" s="749">
        <f t="shared" si="4"/>
        <v>0</v>
      </c>
      <c r="AJ97" s="382" t="str">
        <f t="shared" si="5"/>
        <v>0</v>
      </c>
      <c r="AL97" s="220" t="s">
        <v>281</v>
      </c>
      <c r="AM97" s="749">
        <f t="shared" si="30"/>
        <v>0</v>
      </c>
      <c r="AN97" s="749">
        <f t="shared" si="31"/>
        <v>0</v>
      </c>
      <c r="AO97" s="749">
        <f t="shared" si="32"/>
        <v>0</v>
      </c>
      <c r="AP97" s="749">
        <f t="shared" si="33"/>
        <v>0</v>
      </c>
      <c r="AQ97" s="749">
        <f t="shared" si="34"/>
        <v>0</v>
      </c>
      <c r="AR97" s="749">
        <f t="shared" si="35"/>
        <v>0</v>
      </c>
      <c r="AS97" s="749">
        <f t="shared" si="36"/>
        <v>0</v>
      </c>
      <c r="AT97" s="749">
        <f t="shared" si="37"/>
        <v>0</v>
      </c>
      <c r="AU97" s="749">
        <f t="shared" si="38"/>
        <v>0</v>
      </c>
      <c r="AV97" s="749">
        <f t="shared" si="39"/>
        <v>0</v>
      </c>
      <c r="AW97" s="749">
        <f t="shared" si="40"/>
        <v>0</v>
      </c>
      <c r="AX97" s="749">
        <f t="shared" si="41"/>
        <v>0</v>
      </c>
      <c r="AY97" s="749">
        <f t="shared" si="42"/>
        <v>0</v>
      </c>
      <c r="AZ97" s="749">
        <f t="shared" si="43"/>
        <v>0</v>
      </c>
      <c r="BA97" s="749">
        <f t="shared" si="44"/>
        <v>0</v>
      </c>
      <c r="BB97" s="749">
        <f t="shared" si="45"/>
        <v>0</v>
      </c>
      <c r="BC97" s="749">
        <f t="shared" si="46"/>
        <v>0</v>
      </c>
      <c r="BD97" s="749">
        <f t="shared" si="47"/>
        <v>0</v>
      </c>
      <c r="BE97" s="749">
        <f t="shared" si="48"/>
        <v>0</v>
      </c>
      <c r="BF97" s="159">
        <f t="shared" si="49"/>
        <v>0</v>
      </c>
    </row>
    <row r="98" spans="1:58">
      <c r="J98" s="255">
        <f>J97*100/AC97</f>
        <v>0</v>
      </c>
      <c r="K98" s="256">
        <f>K97*100/AC97</f>
        <v>0</v>
      </c>
      <c r="L98" s="256">
        <f>L97*100/AC97</f>
        <v>0</v>
      </c>
      <c r="M98" s="256">
        <f>M97*100/AC97</f>
        <v>0</v>
      </c>
      <c r="N98" s="256">
        <f>N97*100/AC97</f>
        <v>0</v>
      </c>
      <c r="O98" s="256">
        <f>O97*100/AC97</f>
        <v>0</v>
      </c>
      <c r="P98" s="256">
        <f>P97*100/AC97</f>
        <v>0</v>
      </c>
      <c r="Q98" s="256">
        <f>Q97*100/AC97</f>
        <v>0</v>
      </c>
      <c r="R98" s="256">
        <f>R97*100/AC97</f>
        <v>0</v>
      </c>
      <c r="S98" s="256">
        <f>S97*100/AC97</f>
        <v>50</v>
      </c>
      <c r="T98" s="256">
        <f>T97*100/AC97</f>
        <v>0</v>
      </c>
      <c r="U98" s="256">
        <f>U97*100/AC97</f>
        <v>0</v>
      </c>
      <c r="V98" s="256">
        <f>V97*100/AC97</f>
        <v>0</v>
      </c>
      <c r="W98" s="256">
        <f>W97*100/AC97</f>
        <v>50</v>
      </c>
      <c r="X98" s="256">
        <f>X97*100/AC97</f>
        <v>0</v>
      </c>
      <c r="Y98" s="256">
        <f>Y97*100/AC97</f>
        <v>0</v>
      </c>
      <c r="Z98" s="256">
        <f>Z97*100/AC97</f>
        <v>0</v>
      </c>
      <c r="AA98" s="256">
        <f>AA97*100/AC97</f>
        <v>0</v>
      </c>
      <c r="AB98" s="256">
        <f>AB97*100/AC97</f>
        <v>0</v>
      </c>
      <c r="AC98" s="121">
        <f>SUM(J98:AB98)</f>
        <v>100</v>
      </c>
      <c r="AG98" s="407" t="s">
        <v>244</v>
      </c>
      <c r="AH98" s="749">
        <f t="shared" si="3"/>
        <v>0</v>
      </c>
      <c r="AI98" s="749">
        <f t="shared" si="4"/>
        <v>0</v>
      </c>
      <c r="AJ98" s="382" t="str">
        <f t="shared" si="5"/>
        <v>0</v>
      </c>
      <c r="AL98" s="220" t="s">
        <v>282</v>
      </c>
      <c r="AM98" s="749">
        <f t="shared" si="30"/>
        <v>0</v>
      </c>
      <c r="AN98" s="749">
        <f t="shared" si="31"/>
        <v>0</v>
      </c>
      <c r="AO98" s="749">
        <f t="shared" si="32"/>
        <v>0</v>
      </c>
      <c r="AP98" s="749">
        <f t="shared" si="33"/>
        <v>0</v>
      </c>
      <c r="AQ98" s="749">
        <f t="shared" si="34"/>
        <v>0</v>
      </c>
      <c r="AR98" s="749">
        <f t="shared" si="35"/>
        <v>0</v>
      </c>
      <c r="AS98" s="749">
        <f t="shared" si="36"/>
        <v>0</v>
      </c>
      <c r="AT98" s="749">
        <f t="shared" si="37"/>
        <v>0</v>
      </c>
      <c r="AU98" s="749">
        <f t="shared" si="38"/>
        <v>0</v>
      </c>
      <c r="AV98" s="749">
        <f t="shared" si="39"/>
        <v>0</v>
      </c>
      <c r="AW98" s="749">
        <f t="shared" si="40"/>
        <v>0</v>
      </c>
      <c r="AX98" s="749">
        <f t="shared" si="41"/>
        <v>0</v>
      </c>
      <c r="AY98" s="749">
        <f t="shared" si="42"/>
        <v>0</v>
      </c>
      <c r="AZ98" s="749">
        <f t="shared" si="43"/>
        <v>0</v>
      </c>
      <c r="BA98" s="749">
        <f t="shared" si="44"/>
        <v>0</v>
      </c>
      <c r="BB98" s="749">
        <f t="shared" si="45"/>
        <v>0</v>
      </c>
      <c r="BC98" s="749">
        <f t="shared" si="46"/>
        <v>0</v>
      </c>
      <c r="BD98" s="749">
        <f t="shared" si="47"/>
        <v>0</v>
      </c>
      <c r="BE98" s="749">
        <f t="shared" si="48"/>
        <v>0</v>
      </c>
      <c r="BF98" s="159">
        <f t="shared" si="49"/>
        <v>0</v>
      </c>
    </row>
    <row r="99" spans="1:58" ht="12.75" thickBot="1">
      <c r="J99" s="235">
        <f>J98</f>
        <v>0</v>
      </c>
      <c r="K99" s="236">
        <f>J99+K98</f>
        <v>0</v>
      </c>
      <c r="L99" s="236">
        <f>K99+L98</f>
        <v>0</v>
      </c>
      <c r="M99" s="236">
        <f>K99+M98</f>
        <v>0</v>
      </c>
      <c r="N99" s="236">
        <f t="shared" ref="N99:AB99" si="54">M99+N98</f>
        <v>0</v>
      </c>
      <c r="O99" s="236">
        <f t="shared" si="54"/>
        <v>0</v>
      </c>
      <c r="P99" s="236">
        <f t="shared" si="54"/>
        <v>0</v>
      </c>
      <c r="Q99" s="236">
        <f t="shared" si="54"/>
        <v>0</v>
      </c>
      <c r="R99" s="236">
        <f t="shared" si="54"/>
        <v>0</v>
      </c>
      <c r="S99" s="236">
        <f t="shared" si="54"/>
        <v>50</v>
      </c>
      <c r="T99" s="236">
        <f t="shared" si="54"/>
        <v>50</v>
      </c>
      <c r="U99" s="236">
        <f t="shared" si="54"/>
        <v>50</v>
      </c>
      <c r="V99" s="236">
        <f t="shared" si="54"/>
        <v>50</v>
      </c>
      <c r="W99" s="236">
        <f t="shared" si="54"/>
        <v>100</v>
      </c>
      <c r="X99" s="236">
        <f t="shared" si="54"/>
        <v>100</v>
      </c>
      <c r="Y99" s="236">
        <f t="shared" si="54"/>
        <v>100</v>
      </c>
      <c r="Z99" s="236">
        <f t="shared" si="54"/>
        <v>100</v>
      </c>
      <c r="AA99" s="236">
        <f t="shared" si="54"/>
        <v>100</v>
      </c>
      <c r="AB99" s="236">
        <f t="shared" si="54"/>
        <v>100</v>
      </c>
      <c r="AC99" s="237"/>
      <c r="AG99" s="407" t="s">
        <v>245</v>
      </c>
      <c r="AH99" s="749">
        <f t="shared" si="3"/>
        <v>0</v>
      </c>
      <c r="AI99" s="749">
        <f t="shared" si="4"/>
        <v>0</v>
      </c>
      <c r="AJ99" s="382" t="str">
        <f t="shared" si="5"/>
        <v>0</v>
      </c>
      <c r="AL99" s="220" t="s">
        <v>1367</v>
      </c>
      <c r="AM99" s="749">
        <f t="shared" si="30"/>
        <v>0</v>
      </c>
      <c r="AN99" s="749">
        <f t="shared" si="31"/>
        <v>0</v>
      </c>
      <c r="AO99" s="749">
        <f t="shared" si="32"/>
        <v>0</v>
      </c>
      <c r="AP99" s="749">
        <f t="shared" si="33"/>
        <v>0</v>
      </c>
      <c r="AQ99" s="749">
        <f t="shared" si="34"/>
        <v>0</v>
      </c>
      <c r="AR99" s="749">
        <f t="shared" si="35"/>
        <v>0</v>
      </c>
      <c r="AS99" s="749">
        <f t="shared" si="36"/>
        <v>0</v>
      </c>
      <c r="AT99" s="749">
        <f t="shared" si="37"/>
        <v>0</v>
      </c>
      <c r="AU99" s="749">
        <f t="shared" si="38"/>
        <v>0</v>
      </c>
      <c r="AV99" s="749">
        <f t="shared" si="39"/>
        <v>0</v>
      </c>
      <c r="AW99" s="749">
        <f t="shared" si="40"/>
        <v>0</v>
      </c>
      <c r="AX99" s="749">
        <f t="shared" si="41"/>
        <v>0</v>
      </c>
      <c r="AY99" s="749">
        <f t="shared" si="42"/>
        <v>0</v>
      </c>
      <c r="AZ99" s="749">
        <f t="shared" si="43"/>
        <v>0</v>
      </c>
      <c r="BA99" s="749">
        <f t="shared" si="44"/>
        <v>0</v>
      </c>
      <c r="BB99" s="749">
        <f t="shared" si="45"/>
        <v>0</v>
      </c>
      <c r="BC99" s="749">
        <f t="shared" si="46"/>
        <v>0</v>
      </c>
      <c r="BD99" s="749">
        <f t="shared" si="47"/>
        <v>0</v>
      </c>
      <c r="BE99" s="749">
        <f t="shared" si="48"/>
        <v>0</v>
      </c>
      <c r="BF99" s="159">
        <f t="shared" si="49"/>
        <v>0</v>
      </c>
    </row>
    <row r="100" spans="1:58" ht="17.25" thickBot="1">
      <c r="A100" s="158" t="s">
        <v>108</v>
      </c>
      <c r="B100" s="86" t="s">
        <v>360</v>
      </c>
      <c r="AG100" s="407" t="s">
        <v>246</v>
      </c>
      <c r="AH100" s="749">
        <f t="shared" si="3"/>
        <v>0</v>
      </c>
      <c r="AI100" s="749">
        <f t="shared" si="4"/>
        <v>0</v>
      </c>
      <c r="AJ100" s="382" t="str">
        <f t="shared" si="5"/>
        <v>0</v>
      </c>
      <c r="AL100" s="220" t="s">
        <v>1366</v>
      </c>
      <c r="AM100" s="749">
        <f t="shared" si="30"/>
        <v>0</v>
      </c>
      <c r="AN100" s="749">
        <f t="shared" si="31"/>
        <v>0</v>
      </c>
      <c r="AO100" s="749">
        <f t="shared" si="32"/>
        <v>0</v>
      </c>
      <c r="AP100" s="749">
        <f t="shared" si="33"/>
        <v>0</v>
      </c>
      <c r="AQ100" s="749">
        <f t="shared" si="34"/>
        <v>0</v>
      </c>
      <c r="AR100" s="749">
        <f t="shared" si="35"/>
        <v>0</v>
      </c>
      <c r="AS100" s="749">
        <f t="shared" si="36"/>
        <v>0</v>
      </c>
      <c r="AT100" s="749">
        <f t="shared" si="37"/>
        <v>0</v>
      </c>
      <c r="AU100" s="749">
        <f t="shared" si="38"/>
        <v>0</v>
      </c>
      <c r="AV100" s="749">
        <f t="shared" si="39"/>
        <v>0</v>
      </c>
      <c r="AW100" s="749">
        <f t="shared" si="40"/>
        <v>0</v>
      </c>
      <c r="AX100" s="749">
        <f t="shared" si="41"/>
        <v>0</v>
      </c>
      <c r="AY100" s="749">
        <f t="shared" si="42"/>
        <v>0</v>
      </c>
      <c r="AZ100" s="749">
        <f t="shared" si="43"/>
        <v>0</v>
      </c>
      <c r="BA100" s="749">
        <f t="shared" si="44"/>
        <v>0</v>
      </c>
      <c r="BB100" s="749">
        <f t="shared" si="45"/>
        <v>0</v>
      </c>
      <c r="BC100" s="749">
        <f t="shared" si="46"/>
        <v>0</v>
      </c>
      <c r="BD100" s="749">
        <f t="shared" si="47"/>
        <v>0</v>
      </c>
      <c r="BE100" s="749">
        <f t="shared" si="48"/>
        <v>0</v>
      </c>
      <c r="BF100" s="159">
        <f t="shared" si="49"/>
        <v>0</v>
      </c>
    </row>
    <row r="101" spans="1:58">
      <c r="A101" s="749" t="s">
        <v>589</v>
      </c>
      <c r="B101" s="268">
        <f>IFERROR(VLOOKUP(A101,$AG$8:$AJ$182,4,0),"")</f>
        <v>9.0909090909090917</v>
      </c>
      <c r="S101" s="793"/>
      <c r="T101" s="794" t="s">
        <v>1109</v>
      </c>
      <c r="U101" s="794" t="s">
        <v>1111</v>
      </c>
      <c r="V101" s="794" t="s">
        <v>1108</v>
      </c>
      <c r="W101" s="794" t="s">
        <v>1110</v>
      </c>
      <c r="X101" s="795" t="s">
        <v>36</v>
      </c>
      <c r="AG101" s="407" t="s">
        <v>247</v>
      </c>
      <c r="AH101" s="749">
        <f>SUMIF($D$7:$D$84,AG101,$H$7:$H$84)</f>
        <v>0</v>
      </c>
      <c r="AI101" s="749">
        <f t="shared" si="4"/>
        <v>0</v>
      </c>
      <c r="AJ101" s="382" t="str">
        <f t="shared" si="5"/>
        <v>0</v>
      </c>
      <c r="AL101" s="220" t="s">
        <v>1370</v>
      </c>
      <c r="AM101" s="749">
        <f t="shared" si="30"/>
        <v>0</v>
      </c>
      <c r="AN101" s="749">
        <f t="shared" si="31"/>
        <v>0</v>
      </c>
      <c r="AO101" s="749">
        <f t="shared" si="32"/>
        <v>0</v>
      </c>
      <c r="AP101" s="749">
        <f t="shared" si="33"/>
        <v>0</v>
      </c>
      <c r="AQ101" s="749">
        <f t="shared" si="34"/>
        <v>0</v>
      </c>
      <c r="AR101" s="749">
        <f t="shared" si="35"/>
        <v>0</v>
      </c>
      <c r="AS101" s="749">
        <f t="shared" si="36"/>
        <v>0</v>
      </c>
      <c r="AT101" s="749">
        <f t="shared" si="37"/>
        <v>0</v>
      </c>
      <c r="AU101" s="749">
        <f t="shared" si="38"/>
        <v>0</v>
      </c>
      <c r="AV101" s="749">
        <f t="shared" si="39"/>
        <v>0</v>
      </c>
      <c r="AW101" s="749">
        <f t="shared" si="40"/>
        <v>0</v>
      </c>
      <c r="AX101" s="749">
        <f t="shared" si="41"/>
        <v>0</v>
      </c>
      <c r="AY101" s="749">
        <f t="shared" si="42"/>
        <v>0</v>
      </c>
      <c r="AZ101" s="749">
        <f t="shared" si="43"/>
        <v>0</v>
      </c>
      <c r="BA101" s="749">
        <f t="shared" si="44"/>
        <v>0</v>
      </c>
      <c r="BB101" s="749">
        <f t="shared" si="45"/>
        <v>0</v>
      </c>
      <c r="BC101" s="749">
        <f t="shared" si="46"/>
        <v>0</v>
      </c>
      <c r="BD101" s="749">
        <f t="shared" si="47"/>
        <v>0</v>
      </c>
      <c r="BE101" s="749">
        <f t="shared" si="48"/>
        <v>0</v>
      </c>
      <c r="BF101" s="159">
        <f t="shared" si="49"/>
        <v>0</v>
      </c>
    </row>
    <row r="102" spans="1:58">
      <c r="A102" s="998" t="s">
        <v>294</v>
      </c>
      <c r="B102" s="268">
        <f>IFERROR(VLOOKUP(A102,$AG$8:$AJ$182,4,0),"")</f>
        <v>0.99009900990099009</v>
      </c>
      <c r="S102" s="903" t="s">
        <v>1116</v>
      </c>
      <c r="T102" s="159">
        <v>2.5</v>
      </c>
      <c r="U102" s="159">
        <v>2.8</v>
      </c>
      <c r="V102" s="159">
        <v>2.1</v>
      </c>
      <c r="W102" s="159">
        <v>20</v>
      </c>
      <c r="X102" s="796"/>
      <c r="AG102" s="407" t="s">
        <v>248</v>
      </c>
      <c r="AH102" s="749">
        <f t="shared" si="3"/>
        <v>0</v>
      </c>
      <c r="AI102" s="749">
        <f t="shared" si="4"/>
        <v>0</v>
      </c>
      <c r="AJ102" s="382" t="str">
        <f t="shared" si="5"/>
        <v>0</v>
      </c>
      <c r="AL102" s="220" t="s">
        <v>1369</v>
      </c>
      <c r="AM102" s="749">
        <f t="shared" si="30"/>
        <v>0</v>
      </c>
      <c r="AN102" s="749">
        <f t="shared" si="31"/>
        <v>0</v>
      </c>
      <c r="AO102" s="749">
        <f t="shared" si="32"/>
        <v>0</v>
      </c>
      <c r="AP102" s="749">
        <f t="shared" si="33"/>
        <v>0</v>
      </c>
      <c r="AQ102" s="749">
        <f t="shared" si="34"/>
        <v>0</v>
      </c>
      <c r="AR102" s="749">
        <f t="shared" si="35"/>
        <v>0</v>
      </c>
      <c r="AS102" s="749">
        <f t="shared" si="36"/>
        <v>0</v>
      </c>
      <c r="AT102" s="749">
        <f t="shared" si="37"/>
        <v>0</v>
      </c>
      <c r="AU102" s="749">
        <f t="shared" si="38"/>
        <v>0</v>
      </c>
      <c r="AV102" s="749">
        <f t="shared" si="39"/>
        <v>0</v>
      </c>
      <c r="AW102" s="749">
        <f t="shared" si="40"/>
        <v>0</v>
      </c>
      <c r="AX102" s="749">
        <f t="shared" si="41"/>
        <v>0</v>
      </c>
      <c r="AY102" s="749">
        <f t="shared" si="42"/>
        <v>0</v>
      </c>
      <c r="AZ102" s="749">
        <f t="shared" si="43"/>
        <v>0</v>
      </c>
      <c r="BA102" s="749">
        <f t="shared" si="44"/>
        <v>0</v>
      </c>
      <c r="BB102" s="749">
        <f t="shared" si="45"/>
        <v>0</v>
      </c>
      <c r="BC102" s="749">
        <f t="shared" si="46"/>
        <v>0</v>
      </c>
      <c r="BD102" s="749">
        <f t="shared" si="47"/>
        <v>0</v>
      </c>
      <c r="BE102" s="749">
        <f t="shared" si="48"/>
        <v>0</v>
      </c>
      <c r="BF102" s="159">
        <f t="shared" si="49"/>
        <v>0</v>
      </c>
    </row>
    <row r="103" spans="1:58">
      <c r="A103" s="998" t="s">
        <v>198</v>
      </c>
      <c r="B103" s="268" t="str">
        <f>IFERROR(VLOOKUP(A103,$AG$8:$AJ$182,4,0),"")</f>
        <v>0</v>
      </c>
      <c r="S103" s="903" t="s">
        <v>1114</v>
      </c>
      <c r="T103" s="159">
        <f>SUM(AH8:AH65)-SUM(AI8:AI65)</f>
        <v>319</v>
      </c>
      <c r="U103" s="159">
        <f>SUM(AH66:AH76)-SUM(AI66:AI76)</f>
        <v>10</v>
      </c>
      <c r="V103" s="159">
        <f>SUM(AH77:AH176)-SUM(AI77:AI176)</f>
        <v>82</v>
      </c>
      <c r="W103" s="159">
        <f>SUM(AH177:AH187)-SUM(AI177:AI187)</f>
        <v>0</v>
      </c>
      <c r="X103" s="796">
        <f>SUM(T103:W103)</f>
        <v>411</v>
      </c>
      <c r="AG103" s="407" t="s">
        <v>249</v>
      </c>
      <c r="AH103" s="749">
        <f t="shared" si="3"/>
        <v>0</v>
      </c>
      <c r="AI103" s="749">
        <f t="shared" si="4"/>
        <v>0</v>
      </c>
      <c r="AJ103" s="382" t="str">
        <f t="shared" si="5"/>
        <v>0</v>
      </c>
      <c r="AL103" s="220" t="s">
        <v>283</v>
      </c>
      <c r="AM103" s="749">
        <f t="shared" si="30"/>
        <v>0</v>
      </c>
      <c r="AN103" s="749">
        <f t="shared" si="31"/>
        <v>0</v>
      </c>
      <c r="AO103" s="749">
        <f t="shared" si="32"/>
        <v>0</v>
      </c>
      <c r="AP103" s="749">
        <f t="shared" si="33"/>
        <v>0</v>
      </c>
      <c r="AQ103" s="749">
        <f t="shared" si="34"/>
        <v>0</v>
      </c>
      <c r="AR103" s="749">
        <f t="shared" si="35"/>
        <v>0</v>
      </c>
      <c r="AS103" s="749">
        <f t="shared" si="36"/>
        <v>0</v>
      </c>
      <c r="AT103" s="749">
        <f t="shared" si="37"/>
        <v>0</v>
      </c>
      <c r="AU103" s="749">
        <f t="shared" si="38"/>
        <v>0</v>
      </c>
      <c r="AV103" s="749">
        <f t="shared" si="39"/>
        <v>0</v>
      </c>
      <c r="AW103" s="749">
        <f t="shared" si="40"/>
        <v>0</v>
      </c>
      <c r="AX103" s="749">
        <f t="shared" si="41"/>
        <v>0</v>
      </c>
      <c r="AY103" s="749">
        <f t="shared" si="42"/>
        <v>0</v>
      </c>
      <c r="AZ103" s="749">
        <f t="shared" si="43"/>
        <v>0</v>
      </c>
      <c r="BA103" s="749">
        <f t="shared" si="44"/>
        <v>0</v>
      </c>
      <c r="BB103" s="749">
        <f t="shared" si="45"/>
        <v>0</v>
      </c>
      <c r="BC103" s="749">
        <f t="shared" si="46"/>
        <v>0</v>
      </c>
      <c r="BD103" s="749">
        <f t="shared" si="47"/>
        <v>0</v>
      </c>
      <c r="BE103" s="749">
        <f t="shared" si="48"/>
        <v>0</v>
      </c>
      <c r="BF103" s="159">
        <f>SUM(AM103:BE103)</f>
        <v>0</v>
      </c>
    </row>
    <row r="104" spans="1:58">
      <c r="A104" s="998" t="s">
        <v>199</v>
      </c>
      <c r="B104" s="268" t="str">
        <f t="shared" ref="B104:B170" si="55">IFERROR(VLOOKUP(A104,$AG$8:$AJ$182,4,0),"")</f>
        <v>0</v>
      </c>
      <c r="S104" s="903" t="s">
        <v>1115</v>
      </c>
      <c r="T104" s="792">
        <f>IFERROR(T103*100/X103,"0")</f>
        <v>77.615571776155718</v>
      </c>
      <c r="U104" s="792">
        <f>IFERROR(U103*100/X103,"0")</f>
        <v>2.4330900243309004</v>
      </c>
      <c r="V104" s="792">
        <f>IFERROR(V103*100/X103,"0")</f>
        <v>19.951338199513383</v>
      </c>
      <c r="W104" s="792">
        <f>IFERROR(W103*100/X103,"0")</f>
        <v>0</v>
      </c>
      <c r="X104" s="796">
        <f>SUM(T104:W104)</f>
        <v>100</v>
      </c>
      <c r="AG104" s="407" t="s">
        <v>250</v>
      </c>
      <c r="AH104" s="749">
        <f t="shared" si="3"/>
        <v>0</v>
      </c>
      <c r="AI104" s="749">
        <f t="shared" si="4"/>
        <v>0</v>
      </c>
      <c r="AJ104" s="382" t="str">
        <f t="shared" si="5"/>
        <v>0</v>
      </c>
      <c r="AL104" s="220" t="s">
        <v>284</v>
      </c>
      <c r="AM104" s="749">
        <f t="shared" si="30"/>
        <v>0</v>
      </c>
      <c r="AN104" s="749">
        <f t="shared" si="31"/>
        <v>0</v>
      </c>
      <c r="AO104" s="749">
        <f t="shared" si="32"/>
        <v>0</v>
      </c>
      <c r="AP104" s="749">
        <f t="shared" si="33"/>
        <v>0</v>
      </c>
      <c r="AQ104" s="749">
        <f t="shared" si="34"/>
        <v>0</v>
      </c>
      <c r="AR104" s="749">
        <f t="shared" si="35"/>
        <v>0</v>
      </c>
      <c r="AS104" s="749">
        <f t="shared" si="36"/>
        <v>0</v>
      </c>
      <c r="AT104" s="749">
        <f t="shared" si="37"/>
        <v>0</v>
      </c>
      <c r="AU104" s="749">
        <f t="shared" si="38"/>
        <v>0</v>
      </c>
      <c r="AV104" s="749">
        <f t="shared" si="39"/>
        <v>0</v>
      </c>
      <c r="AW104" s="749">
        <f t="shared" si="40"/>
        <v>0</v>
      </c>
      <c r="AX104" s="749">
        <f t="shared" si="41"/>
        <v>0</v>
      </c>
      <c r="AY104" s="749">
        <f t="shared" si="42"/>
        <v>0</v>
      </c>
      <c r="AZ104" s="749">
        <f t="shared" si="43"/>
        <v>0</v>
      </c>
      <c r="BA104" s="749">
        <f t="shared" si="44"/>
        <v>0</v>
      </c>
      <c r="BB104" s="749">
        <f t="shared" si="45"/>
        <v>0</v>
      </c>
      <c r="BC104" s="749">
        <f t="shared" si="46"/>
        <v>0</v>
      </c>
      <c r="BD104" s="749">
        <f t="shared" si="47"/>
        <v>0</v>
      </c>
      <c r="BE104" s="749">
        <f t="shared" si="48"/>
        <v>0</v>
      </c>
      <c r="BF104" s="159">
        <f>SUM(AM104:BE104)</f>
        <v>0</v>
      </c>
    </row>
    <row r="105" spans="1:58">
      <c r="A105" s="998" t="s">
        <v>200</v>
      </c>
      <c r="B105" s="268" t="str">
        <f t="shared" si="55"/>
        <v>0</v>
      </c>
      <c r="S105" s="1139" t="s">
        <v>1113</v>
      </c>
      <c r="T105" s="928">
        <f>IFERROR(T104/X104,"0")</f>
        <v>0.77615571776155723</v>
      </c>
      <c r="U105" s="928">
        <f>IFERROR(U104/X104,"0")</f>
        <v>2.4330900243309004E-2</v>
      </c>
      <c r="V105" s="928">
        <f>IFERROR(V104/X104,"0")</f>
        <v>0.19951338199513383</v>
      </c>
      <c r="W105" s="928">
        <f>IFERROR(W104/X104,"0")</f>
        <v>0</v>
      </c>
      <c r="X105" s="797">
        <f>SUM(T105:W105)</f>
        <v>1</v>
      </c>
      <c r="AG105" s="407" t="s">
        <v>251</v>
      </c>
      <c r="AH105" s="749">
        <f t="shared" si="3"/>
        <v>0</v>
      </c>
      <c r="AI105" s="749">
        <f t="shared" si="4"/>
        <v>0</v>
      </c>
      <c r="AJ105" s="382" t="str">
        <f t="shared" si="5"/>
        <v>0</v>
      </c>
      <c r="AL105" s="220" t="s">
        <v>285</v>
      </c>
      <c r="AM105" s="749">
        <f t="shared" si="30"/>
        <v>0</v>
      </c>
      <c r="AN105" s="749">
        <f t="shared" si="31"/>
        <v>0</v>
      </c>
      <c r="AO105" s="749">
        <f t="shared" si="32"/>
        <v>0</v>
      </c>
      <c r="AP105" s="749">
        <f t="shared" si="33"/>
        <v>0</v>
      </c>
      <c r="AQ105" s="749">
        <f t="shared" si="34"/>
        <v>0</v>
      </c>
      <c r="AR105" s="749">
        <f t="shared" si="35"/>
        <v>0</v>
      </c>
      <c r="AS105" s="749">
        <f t="shared" si="36"/>
        <v>0</v>
      </c>
      <c r="AT105" s="749">
        <f t="shared" si="37"/>
        <v>0</v>
      </c>
      <c r="AU105" s="749">
        <f t="shared" si="38"/>
        <v>0</v>
      </c>
      <c r="AV105" s="749">
        <f t="shared" si="39"/>
        <v>0</v>
      </c>
      <c r="AW105" s="749">
        <f t="shared" si="40"/>
        <v>0</v>
      </c>
      <c r="AX105" s="749">
        <f t="shared" si="41"/>
        <v>0</v>
      </c>
      <c r="AY105" s="749">
        <f t="shared" si="42"/>
        <v>0</v>
      </c>
      <c r="AZ105" s="749">
        <f t="shared" si="43"/>
        <v>0</v>
      </c>
      <c r="BA105" s="749">
        <f t="shared" si="44"/>
        <v>0</v>
      </c>
      <c r="BB105" s="749">
        <f t="shared" si="45"/>
        <v>0</v>
      </c>
      <c r="BC105" s="749">
        <f t="shared" si="46"/>
        <v>0</v>
      </c>
      <c r="BD105" s="749">
        <f t="shared" si="47"/>
        <v>0</v>
      </c>
      <c r="BE105" s="749">
        <f t="shared" si="48"/>
        <v>0</v>
      </c>
      <c r="BF105" s="159">
        <f t="shared" si="49"/>
        <v>0</v>
      </c>
    </row>
    <row r="106" spans="1:58" ht="12.75" thickBot="1">
      <c r="A106" s="998" t="s">
        <v>201</v>
      </c>
      <c r="B106" s="268" t="str">
        <f t="shared" si="55"/>
        <v>0</v>
      </c>
      <c r="S106" s="1140"/>
      <c r="T106" s="929">
        <f>IFERROR(T102*T105,"0")</f>
        <v>1.940389294403893</v>
      </c>
      <c r="U106" s="929">
        <f>IFERROR(U102*U105,"0")</f>
        <v>6.8126520681265207E-2</v>
      </c>
      <c r="V106" s="929">
        <f>IFERROR(V102*V105,"0")</f>
        <v>0.41897810218978104</v>
      </c>
      <c r="W106" s="929">
        <f>IFERROR(W102*W105,"0")</f>
        <v>0</v>
      </c>
      <c r="X106" s="812">
        <f>SUM(T106:W106)</f>
        <v>2.4274939172749392</v>
      </c>
      <c r="AG106" s="407" t="s">
        <v>252</v>
      </c>
      <c r="AH106" s="749">
        <f t="shared" si="3"/>
        <v>0</v>
      </c>
      <c r="AI106" s="749">
        <f t="shared" si="4"/>
        <v>0</v>
      </c>
      <c r="AJ106" s="382" t="str">
        <f t="shared" si="5"/>
        <v>0</v>
      </c>
      <c r="AL106" s="220" t="s">
        <v>286</v>
      </c>
      <c r="AM106" s="749">
        <f t="shared" si="30"/>
        <v>0</v>
      </c>
      <c r="AN106" s="749">
        <f t="shared" si="31"/>
        <v>0</v>
      </c>
      <c r="AO106" s="749">
        <f t="shared" si="32"/>
        <v>0</v>
      </c>
      <c r="AP106" s="749">
        <f t="shared" si="33"/>
        <v>0</v>
      </c>
      <c r="AQ106" s="749">
        <f t="shared" si="34"/>
        <v>0</v>
      </c>
      <c r="AR106" s="749">
        <f t="shared" si="35"/>
        <v>0</v>
      </c>
      <c r="AS106" s="749">
        <f t="shared" si="36"/>
        <v>0</v>
      </c>
      <c r="AT106" s="749">
        <f t="shared" si="37"/>
        <v>0</v>
      </c>
      <c r="AU106" s="749">
        <f t="shared" si="38"/>
        <v>0</v>
      </c>
      <c r="AV106" s="749">
        <f t="shared" si="39"/>
        <v>0</v>
      </c>
      <c r="AW106" s="749">
        <f t="shared" si="40"/>
        <v>0</v>
      </c>
      <c r="AX106" s="749">
        <f t="shared" si="41"/>
        <v>0</v>
      </c>
      <c r="AY106" s="749">
        <f t="shared" si="42"/>
        <v>0</v>
      </c>
      <c r="AZ106" s="749">
        <f t="shared" si="43"/>
        <v>0</v>
      </c>
      <c r="BA106" s="749">
        <f t="shared" si="44"/>
        <v>0</v>
      </c>
      <c r="BB106" s="749">
        <f t="shared" si="45"/>
        <v>0</v>
      </c>
      <c r="BC106" s="749">
        <f t="shared" si="46"/>
        <v>0</v>
      </c>
      <c r="BD106" s="749">
        <f t="shared" si="47"/>
        <v>0</v>
      </c>
      <c r="BE106" s="749">
        <f t="shared" si="48"/>
        <v>0</v>
      </c>
      <c r="BF106" s="159">
        <f t="shared" si="49"/>
        <v>0</v>
      </c>
    </row>
    <row r="107" spans="1:58">
      <c r="A107" s="998" t="s">
        <v>202</v>
      </c>
      <c r="B107" s="268" t="str">
        <f t="shared" si="55"/>
        <v>0</v>
      </c>
      <c r="AG107" s="407" t="s">
        <v>253</v>
      </c>
      <c r="AH107" s="749">
        <f t="shared" si="3"/>
        <v>0</v>
      </c>
      <c r="AI107" s="749">
        <f t="shared" si="4"/>
        <v>0</v>
      </c>
      <c r="AJ107" s="382" t="str">
        <f t="shared" si="5"/>
        <v>0</v>
      </c>
      <c r="AL107" s="220" t="s">
        <v>854</v>
      </c>
      <c r="AM107" s="749">
        <f t="shared" si="30"/>
        <v>0</v>
      </c>
      <c r="AN107" s="749">
        <f t="shared" si="31"/>
        <v>0</v>
      </c>
      <c r="AO107" s="749">
        <f t="shared" si="32"/>
        <v>0</v>
      </c>
      <c r="AP107" s="749">
        <f t="shared" si="33"/>
        <v>0</v>
      </c>
      <c r="AQ107" s="749">
        <f t="shared" si="34"/>
        <v>0</v>
      </c>
      <c r="AR107" s="749">
        <f t="shared" si="35"/>
        <v>0</v>
      </c>
      <c r="AS107" s="749">
        <f t="shared" si="36"/>
        <v>0</v>
      </c>
      <c r="AT107" s="749">
        <f t="shared" si="37"/>
        <v>0</v>
      </c>
      <c r="AU107" s="749">
        <f t="shared" si="38"/>
        <v>0</v>
      </c>
      <c r="AV107" s="749">
        <f t="shared" si="39"/>
        <v>0</v>
      </c>
      <c r="AW107" s="749">
        <f t="shared" si="40"/>
        <v>0</v>
      </c>
      <c r="AX107" s="749">
        <f t="shared" si="41"/>
        <v>0</v>
      </c>
      <c r="AY107" s="749">
        <f t="shared" si="42"/>
        <v>0</v>
      </c>
      <c r="AZ107" s="749">
        <f t="shared" si="43"/>
        <v>0</v>
      </c>
      <c r="BA107" s="749">
        <f t="shared" si="44"/>
        <v>0</v>
      </c>
      <c r="BB107" s="749">
        <f t="shared" si="45"/>
        <v>0</v>
      </c>
      <c r="BC107" s="749">
        <f t="shared" si="46"/>
        <v>0</v>
      </c>
      <c r="BD107" s="749">
        <f t="shared" si="47"/>
        <v>0</v>
      </c>
      <c r="BE107" s="749">
        <f t="shared" si="48"/>
        <v>0</v>
      </c>
      <c r="BF107" s="159">
        <f t="shared" si="49"/>
        <v>0</v>
      </c>
    </row>
    <row r="108" spans="1:58">
      <c r="A108" s="998" t="s">
        <v>203</v>
      </c>
      <c r="B108" s="268" t="str">
        <f t="shared" si="55"/>
        <v>0</v>
      </c>
      <c r="AG108" s="407" t="s">
        <v>254</v>
      </c>
      <c r="AH108" s="749">
        <f t="shared" si="3"/>
        <v>0</v>
      </c>
      <c r="AI108" s="749">
        <f t="shared" si="4"/>
        <v>0</v>
      </c>
      <c r="AJ108" s="382" t="str">
        <f t="shared" si="5"/>
        <v>0</v>
      </c>
      <c r="AL108" s="220" t="s">
        <v>287</v>
      </c>
      <c r="AM108" s="749">
        <f t="shared" si="30"/>
        <v>0</v>
      </c>
      <c r="AN108" s="749">
        <f t="shared" si="31"/>
        <v>0</v>
      </c>
      <c r="AO108" s="749">
        <f t="shared" si="32"/>
        <v>0</v>
      </c>
      <c r="AP108" s="749">
        <f t="shared" si="33"/>
        <v>0</v>
      </c>
      <c r="AQ108" s="749">
        <f t="shared" si="34"/>
        <v>0</v>
      </c>
      <c r="AR108" s="749">
        <f t="shared" si="35"/>
        <v>0</v>
      </c>
      <c r="AS108" s="749">
        <f t="shared" si="36"/>
        <v>0</v>
      </c>
      <c r="AT108" s="749">
        <f t="shared" si="37"/>
        <v>0</v>
      </c>
      <c r="AU108" s="749">
        <f t="shared" si="38"/>
        <v>0</v>
      </c>
      <c r="AV108" s="749">
        <f t="shared" si="39"/>
        <v>0</v>
      </c>
      <c r="AW108" s="749">
        <f t="shared" si="40"/>
        <v>0</v>
      </c>
      <c r="AX108" s="749">
        <f t="shared" si="41"/>
        <v>0</v>
      </c>
      <c r="AY108" s="749">
        <f t="shared" si="42"/>
        <v>0</v>
      </c>
      <c r="AZ108" s="749">
        <f t="shared" si="43"/>
        <v>0</v>
      </c>
      <c r="BA108" s="749">
        <f t="shared" si="44"/>
        <v>0</v>
      </c>
      <c r="BB108" s="749">
        <f t="shared" si="45"/>
        <v>0</v>
      </c>
      <c r="BC108" s="749">
        <f t="shared" si="46"/>
        <v>0</v>
      </c>
      <c r="BD108" s="749">
        <f t="shared" si="47"/>
        <v>0</v>
      </c>
      <c r="BE108" s="749">
        <f t="shared" si="48"/>
        <v>0</v>
      </c>
      <c r="BF108" s="159">
        <f t="shared" ref="BF108:BF150" si="56">SUM(AM108:BE108)</f>
        <v>0</v>
      </c>
    </row>
    <row r="109" spans="1:58">
      <c r="A109" s="998" t="s">
        <v>204</v>
      </c>
      <c r="B109" s="268" t="str">
        <f t="shared" si="55"/>
        <v>0</v>
      </c>
      <c r="AG109" s="407" t="s">
        <v>255</v>
      </c>
      <c r="AH109" s="749">
        <f t="shared" si="3"/>
        <v>0</v>
      </c>
      <c r="AI109" s="749">
        <f t="shared" si="4"/>
        <v>0</v>
      </c>
      <c r="AJ109" s="382" t="str">
        <f t="shared" si="5"/>
        <v>0</v>
      </c>
      <c r="AL109" s="229" t="s">
        <v>311</v>
      </c>
      <c r="AM109" s="749">
        <f>SUMIF($D$7:$D$84,AL109,$J$7:$J$84)</f>
        <v>0</v>
      </c>
      <c r="AN109" s="749">
        <f>SUMIF($D$7:$D$84,AL109,$K$7:$K$84)</f>
        <v>0</v>
      </c>
      <c r="AO109" s="749">
        <f>SUMIF($D$7:$D$84,AL109,$L$7:$L$84)</f>
        <v>0</v>
      </c>
      <c r="AP109" s="749">
        <f>SUMIF($D$7:$D$84,AL109,$M$7:$M$84)</f>
        <v>0</v>
      </c>
      <c r="AQ109" s="749">
        <f>SUMIF($D$7:$D$84,AL109,$N$7:$N$84)</f>
        <v>0</v>
      </c>
      <c r="AR109" s="749">
        <f>SUMIF($D$7:$D$84,AL109,$O$7:$O$84)</f>
        <v>0</v>
      </c>
      <c r="AS109" s="749">
        <f>SUMIF($D$7:$D$84,AL109,$P$7:$P$84)</f>
        <v>0</v>
      </c>
      <c r="AT109" s="749">
        <f>SUMIF($D$7:$D$84,AL109,$Q$7:$Q$84)</f>
        <v>0</v>
      </c>
      <c r="AU109" s="749">
        <f>SUMIF($D$7:$D$84,AL109,$R$7:$R$84)</f>
        <v>0</v>
      </c>
      <c r="AV109" s="749">
        <f>SUMIF($D$7:$D$84,AL109,$S$7:$S$84)</f>
        <v>0</v>
      </c>
      <c r="AW109" s="749">
        <f>SUMIF($D$7:$D$84,AL109,$T$7:$T$84)</f>
        <v>0</v>
      </c>
      <c r="AX109" s="749">
        <f>SUMIF($D$7:$D$84,AL109,$U$7:$U$84)</f>
        <v>0</v>
      </c>
      <c r="AY109" s="749">
        <f>SUMIF($D$7:$D$84,AL109,$V$7:$V$84)</f>
        <v>0</v>
      </c>
      <c r="AZ109" s="749">
        <f>SUMIF($D$7:$D$84,AL109,$W$7:$W$84)</f>
        <v>0</v>
      </c>
      <c r="BA109" s="749">
        <f>SUMIF($D$7:$D$84,AL109,$X$7:$X$84)</f>
        <v>0</v>
      </c>
      <c r="BB109" s="749">
        <f>SUMIF($D$7:$D$84,AL109,$Y$7:$Y$84)</f>
        <v>0</v>
      </c>
      <c r="BC109" s="749">
        <f>SUMIF($D$7:$D$84,AL109,$Z$7:$Z$84)</f>
        <v>0</v>
      </c>
      <c r="BD109" s="749">
        <f>SUMIF($D$7:$D$84,AL109,$AA$7:$AA$84)</f>
        <v>0</v>
      </c>
      <c r="BE109" s="749">
        <f>SUMIF($D$7:$D$84,AL109,$AB$7:$AB$84)</f>
        <v>0</v>
      </c>
      <c r="BF109" s="159">
        <f>SUM(AM109:BE109)</f>
        <v>0</v>
      </c>
    </row>
    <row r="110" spans="1:58">
      <c r="A110" s="998" t="s">
        <v>205</v>
      </c>
      <c r="B110" s="268" t="str">
        <f t="shared" si="55"/>
        <v>0</v>
      </c>
      <c r="AG110" s="407" t="s">
        <v>256</v>
      </c>
      <c r="AH110" s="749">
        <f t="shared" si="3"/>
        <v>0</v>
      </c>
      <c r="AI110" s="749">
        <f t="shared" si="4"/>
        <v>0</v>
      </c>
      <c r="AJ110" s="382" t="str">
        <f t="shared" si="5"/>
        <v>0</v>
      </c>
      <c r="AL110" s="229" t="s">
        <v>123</v>
      </c>
      <c r="AM110" s="749">
        <f t="shared" si="30"/>
        <v>0</v>
      </c>
      <c r="AN110" s="749">
        <f t="shared" si="31"/>
        <v>0</v>
      </c>
      <c r="AO110" s="749">
        <f t="shared" si="32"/>
        <v>0</v>
      </c>
      <c r="AP110" s="749">
        <f t="shared" si="33"/>
        <v>0</v>
      </c>
      <c r="AQ110" s="749">
        <f t="shared" si="34"/>
        <v>0</v>
      </c>
      <c r="AR110" s="749">
        <f t="shared" si="35"/>
        <v>0</v>
      </c>
      <c r="AS110" s="749">
        <f t="shared" si="36"/>
        <v>0</v>
      </c>
      <c r="AT110" s="749">
        <f t="shared" si="37"/>
        <v>0</v>
      </c>
      <c r="AU110" s="749">
        <f t="shared" si="38"/>
        <v>0</v>
      </c>
      <c r="AV110" s="749">
        <f t="shared" si="39"/>
        <v>0</v>
      </c>
      <c r="AW110" s="749">
        <f t="shared" si="40"/>
        <v>0</v>
      </c>
      <c r="AX110" s="749">
        <f t="shared" si="41"/>
        <v>0</v>
      </c>
      <c r="AY110" s="749">
        <f t="shared" si="42"/>
        <v>0</v>
      </c>
      <c r="AZ110" s="749">
        <f t="shared" si="43"/>
        <v>0</v>
      </c>
      <c r="BA110" s="749">
        <f t="shared" si="44"/>
        <v>0</v>
      </c>
      <c r="BB110" s="749">
        <f t="shared" si="45"/>
        <v>0</v>
      </c>
      <c r="BC110" s="749">
        <f t="shared" si="46"/>
        <v>0</v>
      </c>
      <c r="BD110" s="749">
        <f t="shared" si="47"/>
        <v>0</v>
      </c>
      <c r="BE110" s="749">
        <f t="shared" si="48"/>
        <v>0</v>
      </c>
      <c r="BF110" s="159">
        <f t="shared" si="56"/>
        <v>0</v>
      </c>
    </row>
    <row r="111" spans="1:58">
      <c r="A111" s="998" t="s">
        <v>206</v>
      </c>
      <c r="B111" s="268" t="str">
        <f t="shared" si="55"/>
        <v>0</v>
      </c>
      <c r="AG111" s="407" t="s">
        <v>257</v>
      </c>
      <c r="AH111" s="749">
        <f t="shared" si="3"/>
        <v>0</v>
      </c>
      <c r="AI111" s="749">
        <f t="shared" si="4"/>
        <v>0</v>
      </c>
      <c r="AJ111" s="382" t="str">
        <f t="shared" si="5"/>
        <v>0</v>
      </c>
      <c r="AL111" s="229" t="s">
        <v>288</v>
      </c>
      <c r="AM111" s="749">
        <f t="shared" si="30"/>
        <v>0</v>
      </c>
      <c r="AN111" s="749">
        <f t="shared" si="31"/>
        <v>0</v>
      </c>
      <c r="AO111" s="749">
        <f t="shared" si="32"/>
        <v>0</v>
      </c>
      <c r="AP111" s="749">
        <f t="shared" si="33"/>
        <v>0</v>
      </c>
      <c r="AQ111" s="749">
        <f t="shared" si="34"/>
        <v>0</v>
      </c>
      <c r="AR111" s="749">
        <f t="shared" si="35"/>
        <v>0</v>
      </c>
      <c r="AS111" s="749">
        <f t="shared" si="36"/>
        <v>0</v>
      </c>
      <c r="AT111" s="749">
        <f t="shared" si="37"/>
        <v>0</v>
      </c>
      <c r="AU111" s="749">
        <f t="shared" si="38"/>
        <v>0</v>
      </c>
      <c r="AV111" s="749">
        <f t="shared" si="39"/>
        <v>0</v>
      </c>
      <c r="AW111" s="749">
        <f t="shared" si="40"/>
        <v>0</v>
      </c>
      <c r="AX111" s="749">
        <f t="shared" si="41"/>
        <v>0</v>
      </c>
      <c r="AY111" s="749">
        <f t="shared" si="42"/>
        <v>0</v>
      </c>
      <c r="AZ111" s="749">
        <f t="shared" si="43"/>
        <v>0</v>
      </c>
      <c r="BA111" s="749">
        <f t="shared" si="44"/>
        <v>0</v>
      </c>
      <c r="BB111" s="749">
        <f t="shared" si="45"/>
        <v>0</v>
      </c>
      <c r="BC111" s="749">
        <f t="shared" si="46"/>
        <v>0</v>
      </c>
      <c r="BD111" s="749">
        <f t="shared" si="47"/>
        <v>0</v>
      </c>
      <c r="BE111" s="749">
        <f t="shared" si="48"/>
        <v>0</v>
      </c>
      <c r="BF111" s="159">
        <f t="shared" si="56"/>
        <v>0</v>
      </c>
    </row>
    <row r="112" spans="1:58">
      <c r="A112" s="998" t="s">
        <v>207</v>
      </c>
      <c r="B112" s="268" t="str">
        <f t="shared" si="55"/>
        <v>0</v>
      </c>
      <c r="AG112" s="407" t="s">
        <v>258</v>
      </c>
      <c r="AH112" s="749">
        <f t="shared" si="3"/>
        <v>0</v>
      </c>
      <c r="AI112" s="749">
        <f t="shared" si="4"/>
        <v>0</v>
      </c>
      <c r="AJ112" s="382" t="str">
        <f t="shared" si="5"/>
        <v>0</v>
      </c>
      <c r="AL112" s="229" t="s">
        <v>124</v>
      </c>
      <c r="AM112" s="749">
        <f t="shared" si="30"/>
        <v>0</v>
      </c>
      <c r="AN112" s="749">
        <f t="shared" si="31"/>
        <v>0</v>
      </c>
      <c r="AO112" s="749">
        <f t="shared" si="32"/>
        <v>0</v>
      </c>
      <c r="AP112" s="749">
        <f t="shared" si="33"/>
        <v>0</v>
      </c>
      <c r="AQ112" s="749">
        <f t="shared" si="34"/>
        <v>0</v>
      </c>
      <c r="AR112" s="749">
        <f t="shared" si="35"/>
        <v>0</v>
      </c>
      <c r="AS112" s="749">
        <f t="shared" si="36"/>
        <v>0</v>
      </c>
      <c r="AT112" s="749">
        <f t="shared" si="37"/>
        <v>0</v>
      </c>
      <c r="AU112" s="749">
        <f t="shared" si="38"/>
        <v>0</v>
      </c>
      <c r="AV112" s="749">
        <f t="shared" si="39"/>
        <v>0</v>
      </c>
      <c r="AW112" s="749">
        <f t="shared" si="40"/>
        <v>0</v>
      </c>
      <c r="AX112" s="749">
        <f t="shared" si="41"/>
        <v>0</v>
      </c>
      <c r="AY112" s="749">
        <f t="shared" si="42"/>
        <v>0</v>
      </c>
      <c r="AZ112" s="749">
        <f t="shared" si="43"/>
        <v>0</v>
      </c>
      <c r="BA112" s="749">
        <f t="shared" si="44"/>
        <v>0</v>
      </c>
      <c r="BB112" s="749">
        <f t="shared" si="45"/>
        <v>0</v>
      </c>
      <c r="BC112" s="749">
        <f t="shared" si="46"/>
        <v>0</v>
      </c>
      <c r="BD112" s="749">
        <f t="shared" si="47"/>
        <v>0</v>
      </c>
      <c r="BE112" s="749">
        <f t="shared" si="48"/>
        <v>0</v>
      </c>
      <c r="BF112" s="159">
        <f t="shared" si="56"/>
        <v>0</v>
      </c>
    </row>
    <row r="113" spans="1:58">
      <c r="A113" s="998" t="s">
        <v>208</v>
      </c>
      <c r="B113" s="268" t="str">
        <f t="shared" si="55"/>
        <v>0</v>
      </c>
      <c r="AG113" s="407" t="s">
        <v>259</v>
      </c>
      <c r="AH113" s="749">
        <f t="shared" si="3"/>
        <v>0</v>
      </c>
      <c r="AI113" s="749">
        <f t="shared" si="4"/>
        <v>0</v>
      </c>
      <c r="AJ113" s="382" t="str">
        <f t="shared" si="5"/>
        <v>0</v>
      </c>
      <c r="AL113" s="229" t="s">
        <v>289</v>
      </c>
      <c r="AM113" s="749">
        <f t="shared" si="30"/>
        <v>0</v>
      </c>
      <c r="AN113" s="749">
        <f t="shared" si="31"/>
        <v>0</v>
      </c>
      <c r="AO113" s="749">
        <f t="shared" si="32"/>
        <v>0</v>
      </c>
      <c r="AP113" s="749">
        <f t="shared" si="33"/>
        <v>0</v>
      </c>
      <c r="AQ113" s="749">
        <f t="shared" si="34"/>
        <v>0</v>
      </c>
      <c r="AR113" s="749">
        <f t="shared" si="35"/>
        <v>0</v>
      </c>
      <c r="AS113" s="749">
        <f t="shared" si="36"/>
        <v>0</v>
      </c>
      <c r="AT113" s="749">
        <f t="shared" si="37"/>
        <v>0</v>
      </c>
      <c r="AU113" s="749">
        <f t="shared" si="38"/>
        <v>0</v>
      </c>
      <c r="AV113" s="749">
        <f t="shared" si="39"/>
        <v>0</v>
      </c>
      <c r="AW113" s="749">
        <f t="shared" si="40"/>
        <v>0</v>
      </c>
      <c r="AX113" s="749">
        <f t="shared" si="41"/>
        <v>0</v>
      </c>
      <c r="AY113" s="749">
        <f t="shared" si="42"/>
        <v>0</v>
      </c>
      <c r="AZ113" s="749">
        <f t="shared" si="43"/>
        <v>0</v>
      </c>
      <c r="BA113" s="749">
        <f t="shared" si="44"/>
        <v>0</v>
      </c>
      <c r="BB113" s="749">
        <f t="shared" si="45"/>
        <v>0</v>
      </c>
      <c r="BC113" s="749">
        <f t="shared" si="46"/>
        <v>0</v>
      </c>
      <c r="BD113" s="749">
        <f t="shared" si="47"/>
        <v>0</v>
      </c>
      <c r="BE113" s="749">
        <f t="shared" si="48"/>
        <v>0</v>
      </c>
      <c r="BF113" s="159">
        <f t="shared" si="56"/>
        <v>0</v>
      </c>
    </row>
    <row r="114" spans="1:58">
      <c r="A114" s="998" t="s">
        <v>209</v>
      </c>
      <c r="B114" s="268" t="str">
        <f t="shared" si="55"/>
        <v>0</v>
      </c>
      <c r="AG114" s="407" t="s">
        <v>260</v>
      </c>
      <c r="AH114" s="749">
        <f t="shared" si="3"/>
        <v>0</v>
      </c>
      <c r="AI114" s="749">
        <f t="shared" si="4"/>
        <v>0</v>
      </c>
      <c r="AJ114" s="382" t="str">
        <f t="shared" si="5"/>
        <v>0</v>
      </c>
      <c r="AL114" s="229" t="s">
        <v>125</v>
      </c>
      <c r="AM114" s="749">
        <f t="shared" si="30"/>
        <v>0</v>
      </c>
      <c r="AN114" s="749">
        <f t="shared" si="31"/>
        <v>0</v>
      </c>
      <c r="AO114" s="749">
        <f t="shared" si="32"/>
        <v>0</v>
      </c>
      <c r="AP114" s="749">
        <f t="shared" si="33"/>
        <v>0</v>
      </c>
      <c r="AQ114" s="749">
        <f t="shared" si="34"/>
        <v>0</v>
      </c>
      <c r="AR114" s="749">
        <f t="shared" si="35"/>
        <v>0</v>
      </c>
      <c r="AS114" s="749">
        <f t="shared" si="36"/>
        <v>0</v>
      </c>
      <c r="AT114" s="749">
        <f t="shared" si="37"/>
        <v>0</v>
      </c>
      <c r="AU114" s="749">
        <f t="shared" si="38"/>
        <v>0</v>
      </c>
      <c r="AV114" s="749">
        <f t="shared" si="39"/>
        <v>0</v>
      </c>
      <c r="AW114" s="749">
        <f t="shared" si="40"/>
        <v>0</v>
      </c>
      <c r="AX114" s="749">
        <f t="shared" si="41"/>
        <v>0</v>
      </c>
      <c r="AY114" s="749">
        <f t="shared" si="42"/>
        <v>0</v>
      </c>
      <c r="AZ114" s="749">
        <f t="shared" si="43"/>
        <v>0</v>
      </c>
      <c r="BA114" s="749">
        <f t="shared" si="44"/>
        <v>0</v>
      </c>
      <c r="BB114" s="749">
        <f t="shared" si="45"/>
        <v>0</v>
      </c>
      <c r="BC114" s="749">
        <f t="shared" si="46"/>
        <v>0</v>
      </c>
      <c r="BD114" s="749">
        <f t="shared" si="47"/>
        <v>0</v>
      </c>
      <c r="BE114" s="749">
        <f t="shared" si="48"/>
        <v>0</v>
      </c>
      <c r="BF114" s="159">
        <f t="shared" si="56"/>
        <v>0</v>
      </c>
    </row>
    <row r="115" spans="1:58">
      <c r="A115" s="998" t="s">
        <v>210</v>
      </c>
      <c r="B115" s="268">
        <f t="shared" si="55"/>
        <v>0</v>
      </c>
      <c r="AG115" s="407" t="s">
        <v>261</v>
      </c>
      <c r="AH115" s="749">
        <f t="shared" si="3"/>
        <v>0</v>
      </c>
      <c r="AI115" s="749">
        <f t="shared" si="4"/>
        <v>0</v>
      </c>
      <c r="AJ115" s="382" t="str">
        <f t="shared" si="5"/>
        <v>0</v>
      </c>
      <c r="AL115" s="229" t="s">
        <v>126</v>
      </c>
      <c r="AM115" s="749">
        <f t="shared" si="30"/>
        <v>0</v>
      </c>
      <c r="AN115" s="749">
        <f t="shared" si="31"/>
        <v>0</v>
      </c>
      <c r="AO115" s="749">
        <f t="shared" si="32"/>
        <v>0</v>
      </c>
      <c r="AP115" s="749">
        <f t="shared" si="33"/>
        <v>0</v>
      </c>
      <c r="AQ115" s="749">
        <f t="shared" si="34"/>
        <v>0</v>
      </c>
      <c r="AR115" s="749">
        <f t="shared" si="35"/>
        <v>0</v>
      </c>
      <c r="AS115" s="749">
        <f t="shared" si="36"/>
        <v>0</v>
      </c>
      <c r="AT115" s="749">
        <f t="shared" si="37"/>
        <v>0</v>
      </c>
      <c r="AU115" s="749">
        <f t="shared" si="38"/>
        <v>0</v>
      </c>
      <c r="AV115" s="749">
        <f t="shared" si="39"/>
        <v>0</v>
      </c>
      <c r="AW115" s="749">
        <f t="shared" si="40"/>
        <v>0</v>
      </c>
      <c r="AX115" s="749">
        <f t="shared" si="41"/>
        <v>0</v>
      </c>
      <c r="AY115" s="749">
        <f t="shared" si="42"/>
        <v>0</v>
      </c>
      <c r="AZ115" s="749">
        <f t="shared" si="43"/>
        <v>0</v>
      </c>
      <c r="BA115" s="749">
        <f t="shared" si="44"/>
        <v>0</v>
      </c>
      <c r="BB115" s="749">
        <f t="shared" si="45"/>
        <v>0</v>
      </c>
      <c r="BC115" s="749">
        <f t="shared" si="46"/>
        <v>0</v>
      </c>
      <c r="BD115" s="749">
        <f t="shared" si="47"/>
        <v>0</v>
      </c>
      <c r="BE115" s="749">
        <f t="shared" si="48"/>
        <v>0</v>
      </c>
      <c r="BF115" s="159">
        <f t="shared" si="56"/>
        <v>0</v>
      </c>
    </row>
    <row r="116" spans="1:58">
      <c r="A116" s="998" t="s">
        <v>211</v>
      </c>
      <c r="B116" s="268" t="str">
        <f t="shared" si="55"/>
        <v>0</v>
      </c>
      <c r="AG116" s="407" t="s">
        <v>262</v>
      </c>
      <c r="AH116" s="749">
        <f t="shared" si="3"/>
        <v>0</v>
      </c>
      <c r="AI116" s="749">
        <f t="shared" si="4"/>
        <v>0</v>
      </c>
      <c r="AJ116" s="382" t="str">
        <f t="shared" si="5"/>
        <v>0</v>
      </c>
      <c r="AL116" s="229" t="s">
        <v>127</v>
      </c>
      <c r="AM116" s="749">
        <f t="shared" si="30"/>
        <v>0</v>
      </c>
      <c r="AN116" s="749">
        <f t="shared" si="31"/>
        <v>0</v>
      </c>
      <c r="AO116" s="749">
        <f t="shared" si="32"/>
        <v>0</v>
      </c>
      <c r="AP116" s="749">
        <f t="shared" si="33"/>
        <v>0</v>
      </c>
      <c r="AQ116" s="749">
        <f t="shared" si="34"/>
        <v>0</v>
      </c>
      <c r="AR116" s="749">
        <f t="shared" si="35"/>
        <v>0</v>
      </c>
      <c r="AS116" s="749">
        <f t="shared" si="36"/>
        <v>0</v>
      </c>
      <c r="AT116" s="749">
        <f t="shared" si="37"/>
        <v>0</v>
      </c>
      <c r="AU116" s="749">
        <f t="shared" si="38"/>
        <v>0</v>
      </c>
      <c r="AV116" s="749">
        <f t="shared" si="39"/>
        <v>0</v>
      </c>
      <c r="AW116" s="749">
        <f t="shared" si="40"/>
        <v>0</v>
      </c>
      <c r="AX116" s="749">
        <f t="shared" si="41"/>
        <v>0</v>
      </c>
      <c r="AY116" s="749">
        <f t="shared" si="42"/>
        <v>0</v>
      </c>
      <c r="AZ116" s="749">
        <f t="shared" si="43"/>
        <v>0</v>
      </c>
      <c r="BA116" s="749">
        <f t="shared" si="44"/>
        <v>0</v>
      </c>
      <c r="BB116" s="749">
        <f t="shared" si="45"/>
        <v>0</v>
      </c>
      <c r="BC116" s="749">
        <f t="shared" si="46"/>
        <v>0</v>
      </c>
      <c r="BD116" s="749">
        <f t="shared" si="47"/>
        <v>0</v>
      </c>
      <c r="BE116" s="749">
        <f t="shared" si="48"/>
        <v>0</v>
      </c>
      <c r="BF116" s="159">
        <f t="shared" si="56"/>
        <v>0</v>
      </c>
    </row>
    <row r="117" spans="1:58">
      <c r="A117" s="998" t="s">
        <v>212</v>
      </c>
      <c r="B117" s="268" t="str">
        <f t="shared" si="55"/>
        <v>0</v>
      </c>
      <c r="AG117" s="407" t="s">
        <v>263</v>
      </c>
      <c r="AH117" s="749">
        <f t="shared" ref="AH117:AH180" si="57">SUMIF($D$7:$D$84,AG117,$H$7:$H$84)</f>
        <v>0</v>
      </c>
      <c r="AI117" s="749">
        <f t="shared" ref="AI117:AI180" si="58">SUMIF($D$7:$D$84,AG117,$G$7:$G$84)</f>
        <v>0</v>
      </c>
      <c r="AJ117" s="382" t="str">
        <f t="shared" ref="AJ117:AJ180" si="59">IFERROR(AI117*100/AH117,"0")</f>
        <v>0</v>
      </c>
      <c r="AL117" s="229" t="s">
        <v>312</v>
      </c>
      <c r="AM117" s="749">
        <f>SUMIF($D$7:$D$84,AL117,$J$7:$J$84)</f>
        <v>0</v>
      </c>
      <c r="AN117" s="749">
        <f>SUMIF($D$7:$D$84,AL117,$K$7:$K$84)</f>
        <v>0</v>
      </c>
      <c r="AO117" s="749">
        <f>SUMIF($D$7:$D$84,AL117,$L$7:$L$84)</f>
        <v>0</v>
      </c>
      <c r="AP117" s="749">
        <f>SUMIF($D$7:$D$84,AL117,$M$7:$M$84)</f>
        <v>0</v>
      </c>
      <c r="AQ117" s="749">
        <f>SUMIF($D$7:$D$84,AL117,$N$7:$N$84)</f>
        <v>0</v>
      </c>
      <c r="AR117" s="749">
        <f>SUMIF($D$7:$D$84,AL117,$O$7:$O$84)</f>
        <v>0</v>
      </c>
      <c r="AS117" s="749">
        <f>SUMIF($D$7:$D$84,AL117,$P$7:$P$84)</f>
        <v>0</v>
      </c>
      <c r="AT117" s="749">
        <f>SUMIF($D$7:$D$84,AL117,$Q$7:$Q$84)</f>
        <v>0</v>
      </c>
      <c r="AU117" s="749">
        <f>SUMIF($D$7:$D$84,AL117,$R$7:$R$84)</f>
        <v>0</v>
      </c>
      <c r="AV117" s="749">
        <f>SUMIF($D$7:$D$84,AL117,$S$7:$S$84)</f>
        <v>0</v>
      </c>
      <c r="AW117" s="749">
        <f>SUMIF($D$7:$D$84,AL117,$T$7:$T$84)</f>
        <v>0</v>
      </c>
      <c r="AX117" s="749">
        <f>SUMIF($D$7:$D$84,AL117,$U$7:$U$84)</f>
        <v>0</v>
      </c>
      <c r="AY117" s="749">
        <f>SUMIF($D$7:$D$84,AL117,$V$7:$V$84)</f>
        <v>0</v>
      </c>
      <c r="AZ117" s="749">
        <f>SUMIF($D$7:$D$84,AL117,$W$7:$W$84)</f>
        <v>0</v>
      </c>
      <c r="BA117" s="749">
        <f>SUMIF($D$7:$D$84,AL117,$X$7:$X$84)</f>
        <v>0</v>
      </c>
      <c r="BB117" s="749">
        <f>SUMIF($D$7:$D$84,AL117,$Y$7:$Y$84)</f>
        <v>0</v>
      </c>
      <c r="BC117" s="749">
        <f>SUMIF($D$7:$D$84,AL117,$Z$7:$Z$84)</f>
        <v>0</v>
      </c>
      <c r="BD117" s="749">
        <f>SUMIF($D$7:$D$84,AL117,$AA$7:$AA$84)</f>
        <v>0</v>
      </c>
      <c r="BE117" s="749">
        <f>SUMIF($D$7:$D$84,AL117,$AB$7:$AB$84)</f>
        <v>0</v>
      </c>
      <c r="BF117" s="159">
        <f>SUM(AM117:BE117)</f>
        <v>0</v>
      </c>
    </row>
    <row r="118" spans="1:58">
      <c r="A118" s="998" t="s">
        <v>213</v>
      </c>
      <c r="B118" s="268" t="str">
        <f t="shared" si="55"/>
        <v>0</v>
      </c>
      <c r="AG118" s="407" t="s">
        <v>264</v>
      </c>
      <c r="AH118" s="749">
        <f t="shared" si="57"/>
        <v>0</v>
      </c>
      <c r="AI118" s="749">
        <f t="shared" si="58"/>
        <v>0</v>
      </c>
      <c r="AJ118" s="382" t="str">
        <f t="shared" si="59"/>
        <v>0</v>
      </c>
      <c r="AL118" s="229" t="s">
        <v>128</v>
      </c>
      <c r="AM118" s="749">
        <f t="shared" si="30"/>
        <v>0</v>
      </c>
      <c r="AN118" s="749">
        <f t="shared" si="31"/>
        <v>0</v>
      </c>
      <c r="AO118" s="749">
        <f t="shared" si="32"/>
        <v>0</v>
      </c>
      <c r="AP118" s="749">
        <f t="shared" si="33"/>
        <v>0</v>
      </c>
      <c r="AQ118" s="749">
        <f t="shared" si="34"/>
        <v>0</v>
      </c>
      <c r="AR118" s="749">
        <f t="shared" si="35"/>
        <v>0</v>
      </c>
      <c r="AS118" s="749">
        <f t="shared" si="36"/>
        <v>0</v>
      </c>
      <c r="AT118" s="749">
        <f t="shared" si="37"/>
        <v>0</v>
      </c>
      <c r="AU118" s="749">
        <f t="shared" si="38"/>
        <v>0</v>
      </c>
      <c r="AV118" s="749">
        <f t="shared" si="39"/>
        <v>0</v>
      </c>
      <c r="AW118" s="749">
        <f t="shared" si="40"/>
        <v>0</v>
      </c>
      <c r="AX118" s="749">
        <f t="shared" si="41"/>
        <v>0</v>
      </c>
      <c r="AY118" s="749">
        <f t="shared" si="42"/>
        <v>0</v>
      </c>
      <c r="AZ118" s="749">
        <f t="shared" si="43"/>
        <v>0</v>
      </c>
      <c r="BA118" s="749">
        <f t="shared" si="44"/>
        <v>0</v>
      </c>
      <c r="BB118" s="749">
        <f t="shared" si="45"/>
        <v>0</v>
      </c>
      <c r="BC118" s="749">
        <f t="shared" si="46"/>
        <v>0</v>
      </c>
      <c r="BD118" s="749">
        <f t="shared" si="47"/>
        <v>0</v>
      </c>
      <c r="BE118" s="749">
        <f t="shared" si="48"/>
        <v>0</v>
      </c>
      <c r="BF118" s="159">
        <f t="shared" si="56"/>
        <v>0</v>
      </c>
    </row>
    <row r="119" spans="1:58">
      <c r="A119" s="998" t="s">
        <v>214</v>
      </c>
      <c r="B119" s="268" t="str">
        <f t="shared" si="55"/>
        <v>0</v>
      </c>
      <c r="AG119" s="407" t="s">
        <v>265</v>
      </c>
      <c r="AH119" s="749">
        <f t="shared" si="57"/>
        <v>0</v>
      </c>
      <c r="AI119" s="749">
        <f t="shared" si="58"/>
        <v>0</v>
      </c>
      <c r="AJ119" s="382" t="str">
        <f t="shared" si="59"/>
        <v>0</v>
      </c>
      <c r="AL119" s="229" t="s">
        <v>290</v>
      </c>
      <c r="AM119" s="749">
        <f t="shared" si="30"/>
        <v>0</v>
      </c>
      <c r="AN119" s="749">
        <f t="shared" si="31"/>
        <v>0</v>
      </c>
      <c r="AO119" s="749">
        <f t="shared" si="32"/>
        <v>0</v>
      </c>
      <c r="AP119" s="749">
        <f t="shared" si="33"/>
        <v>0</v>
      </c>
      <c r="AQ119" s="749">
        <f t="shared" si="34"/>
        <v>0</v>
      </c>
      <c r="AR119" s="749">
        <f t="shared" si="35"/>
        <v>0</v>
      </c>
      <c r="AS119" s="749">
        <f t="shared" si="36"/>
        <v>0</v>
      </c>
      <c r="AT119" s="749">
        <f t="shared" si="37"/>
        <v>0</v>
      </c>
      <c r="AU119" s="749">
        <f t="shared" si="38"/>
        <v>0</v>
      </c>
      <c r="AV119" s="749">
        <f t="shared" si="39"/>
        <v>0</v>
      </c>
      <c r="AW119" s="749">
        <f t="shared" si="40"/>
        <v>0</v>
      </c>
      <c r="AX119" s="749">
        <f t="shared" si="41"/>
        <v>0</v>
      </c>
      <c r="AY119" s="749">
        <f t="shared" si="42"/>
        <v>0</v>
      </c>
      <c r="AZ119" s="749">
        <f t="shared" si="43"/>
        <v>0</v>
      </c>
      <c r="BA119" s="749">
        <f t="shared" si="44"/>
        <v>0</v>
      </c>
      <c r="BB119" s="749">
        <f t="shared" si="45"/>
        <v>0</v>
      </c>
      <c r="BC119" s="749">
        <f t="shared" si="46"/>
        <v>0</v>
      </c>
      <c r="BD119" s="749">
        <f t="shared" si="47"/>
        <v>0</v>
      </c>
      <c r="BE119" s="749">
        <f t="shared" si="48"/>
        <v>0</v>
      </c>
      <c r="BF119" s="159">
        <f t="shared" si="56"/>
        <v>0</v>
      </c>
    </row>
    <row r="120" spans="1:58">
      <c r="A120" s="998" t="s">
        <v>215</v>
      </c>
      <c r="B120" s="268" t="str">
        <f t="shared" si="55"/>
        <v>0</v>
      </c>
      <c r="AG120" s="407" t="s">
        <v>266</v>
      </c>
      <c r="AH120" s="749">
        <f t="shared" si="57"/>
        <v>0</v>
      </c>
      <c r="AI120" s="749">
        <f t="shared" si="58"/>
        <v>0</v>
      </c>
      <c r="AJ120" s="382" t="str">
        <f t="shared" si="59"/>
        <v>0</v>
      </c>
      <c r="AL120" s="229" t="s">
        <v>129</v>
      </c>
      <c r="AM120" s="749">
        <f t="shared" si="30"/>
        <v>0</v>
      </c>
      <c r="AN120" s="749">
        <f t="shared" si="31"/>
        <v>0</v>
      </c>
      <c r="AO120" s="749">
        <f t="shared" si="32"/>
        <v>0</v>
      </c>
      <c r="AP120" s="749">
        <f t="shared" si="33"/>
        <v>0</v>
      </c>
      <c r="AQ120" s="749">
        <f t="shared" si="34"/>
        <v>0</v>
      </c>
      <c r="AR120" s="749">
        <f t="shared" si="35"/>
        <v>0</v>
      </c>
      <c r="AS120" s="749">
        <f t="shared" si="36"/>
        <v>0</v>
      </c>
      <c r="AT120" s="749">
        <f t="shared" si="37"/>
        <v>0</v>
      </c>
      <c r="AU120" s="749">
        <f t="shared" si="38"/>
        <v>0</v>
      </c>
      <c r="AV120" s="749">
        <f t="shared" si="39"/>
        <v>0</v>
      </c>
      <c r="AW120" s="749">
        <f t="shared" si="40"/>
        <v>0</v>
      </c>
      <c r="AX120" s="749">
        <f t="shared" si="41"/>
        <v>0</v>
      </c>
      <c r="AY120" s="749">
        <f t="shared" si="42"/>
        <v>0</v>
      </c>
      <c r="AZ120" s="749">
        <f t="shared" si="43"/>
        <v>0</v>
      </c>
      <c r="BA120" s="749">
        <f t="shared" si="44"/>
        <v>0</v>
      </c>
      <c r="BB120" s="749">
        <f t="shared" si="45"/>
        <v>0</v>
      </c>
      <c r="BC120" s="749">
        <f t="shared" si="46"/>
        <v>0</v>
      </c>
      <c r="BD120" s="749">
        <f t="shared" si="47"/>
        <v>0</v>
      </c>
      <c r="BE120" s="749">
        <f t="shared" si="48"/>
        <v>0</v>
      </c>
      <c r="BF120" s="159">
        <f t="shared" si="56"/>
        <v>0</v>
      </c>
    </row>
    <row r="121" spans="1:58">
      <c r="A121" s="998" t="s">
        <v>985</v>
      </c>
      <c r="B121" s="268" t="str">
        <f t="shared" si="55"/>
        <v>0</v>
      </c>
      <c r="AG121" s="407" t="s">
        <v>267</v>
      </c>
      <c r="AH121" s="749">
        <f t="shared" si="57"/>
        <v>0</v>
      </c>
      <c r="AI121" s="749">
        <f t="shared" si="58"/>
        <v>0</v>
      </c>
      <c r="AJ121" s="382" t="str">
        <f t="shared" si="59"/>
        <v>0</v>
      </c>
      <c r="AL121" s="229" t="s">
        <v>291</v>
      </c>
      <c r="AM121" s="749">
        <f t="shared" si="30"/>
        <v>0</v>
      </c>
      <c r="AN121" s="749">
        <f t="shared" si="31"/>
        <v>0</v>
      </c>
      <c r="AO121" s="749">
        <f t="shared" si="32"/>
        <v>0</v>
      </c>
      <c r="AP121" s="749">
        <f t="shared" si="33"/>
        <v>0</v>
      </c>
      <c r="AQ121" s="749">
        <f t="shared" si="34"/>
        <v>0</v>
      </c>
      <c r="AR121" s="749">
        <f t="shared" si="35"/>
        <v>0</v>
      </c>
      <c r="AS121" s="749">
        <f t="shared" si="36"/>
        <v>0</v>
      </c>
      <c r="AT121" s="749">
        <f t="shared" si="37"/>
        <v>0</v>
      </c>
      <c r="AU121" s="749">
        <f t="shared" si="38"/>
        <v>0</v>
      </c>
      <c r="AV121" s="749">
        <f t="shared" si="39"/>
        <v>0</v>
      </c>
      <c r="AW121" s="749">
        <f t="shared" si="40"/>
        <v>0</v>
      </c>
      <c r="AX121" s="749">
        <f t="shared" si="41"/>
        <v>0</v>
      </c>
      <c r="AY121" s="749">
        <f t="shared" si="42"/>
        <v>0</v>
      </c>
      <c r="AZ121" s="749">
        <f t="shared" si="43"/>
        <v>0</v>
      </c>
      <c r="BA121" s="749">
        <f t="shared" si="44"/>
        <v>0</v>
      </c>
      <c r="BB121" s="749">
        <f t="shared" si="45"/>
        <v>0</v>
      </c>
      <c r="BC121" s="749">
        <f t="shared" si="46"/>
        <v>0</v>
      </c>
      <c r="BD121" s="749">
        <f t="shared" si="47"/>
        <v>0</v>
      </c>
      <c r="BE121" s="749">
        <f t="shared" si="48"/>
        <v>0</v>
      </c>
      <c r="BF121" s="159">
        <f t="shared" si="56"/>
        <v>0</v>
      </c>
    </row>
    <row r="122" spans="1:58">
      <c r="A122" s="998" t="s">
        <v>272</v>
      </c>
      <c r="B122" s="268" t="str">
        <f t="shared" si="55"/>
        <v>0</v>
      </c>
      <c r="AG122" s="407" t="s">
        <v>268</v>
      </c>
      <c r="AH122" s="749">
        <f t="shared" si="57"/>
        <v>0</v>
      </c>
      <c r="AI122" s="749">
        <f t="shared" si="58"/>
        <v>0</v>
      </c>
      <c r="AJ122" s="382" t="str">
        <f t="shared" si="59"/>
        <v>0</v>
      </c>
      <c r="AL122" s="229" t="s">
        <v>130</v>
      </c>
      <c r="AM122" s="749">
        <f t="shared" si="30"/>
        <v>0</v>
      </c>
      <c r="AN122" s="749">
        <f t="shared" si="31"/>
        <v>0</v>
      </c>
      <c r="AO122" s="749">
        <f t="shared" si="32"/>
        <v>0</v>
      </c>
      <c r="AP122" s="749">
        <f t="shared" si="33"/>
        <v>0</v>
      </c>
      <c r="AQ122" s="749">
        <f t="shared" si="34"/>
        <v>0</v>
      </c>
      <c r="AR122" s="749">
        <f t="shared" si="35"/>
        <v>0</v>
      </c>
      <c r="AS122" s="749">
        <f t="shared" si="36"/>
        <v>0</v>
      </c>
      <c r="AT122" s="749">
        <f t="shared" si="37"/>
        <v>0</v>
      </c>
      <c r="AU122" s="749">
        <f t="shared" si="38"/>
        <v>0</v>
      </c>
      <c r="AV122" s="749">
        <f t="shared" si="39"/>
        <v>0</v>
      </c>
      <c r="AW122" s="749">
        <f t="shared" si="40"/>
        <v>0</v>
      </c>
      <c r="AX122" s="749">
        <f t="shared" si="41"/>
        <v>0</v>
      </c>
      <c r="AY122" s="749">
        <f t="shared" si="42"/>
        <v>0</v>
      </c>
      <c r="AZ122" s="749">
        <f t="shared" si="43"/>
        <v>0</v>
      </c>
      <c r="BA122" s="749">
        <f t="shared" si="44"/>
        <v>0</v>
      </c>
      <c r="BB122" s="749">
        <f t="shared" si="45"/>
        <v>0</v>
      </c>
      <c r="BC122" s="749">
        <f t="shared" si="46"/>
        <v>0</v>
      </c>
      <c r="BD122" s="749">
        <f t="shared" si="47"/>
        <v>0</v>
      </c>
      <c r="BE122" s="749">
        <f t="shared" si="48"/>
        <v>0</v>
      </c>
      <c r="BF122" s="159">
        <f t="shared" si="56"/>
        <v>0</v>
      </c>
    </row>
    <row r="123" spans="1:58">
      <c r="A123" s="998" t="s">
        <v>216</v>
      </c>
      <c r="B123" s="268" t="str">
        <f t="shared" si="55"/>
        <v>0</v>
      </c>
      <c r="AG123" s="407" t="s">
        <v>269</v>
      </c>
      <c r="AH123" s="749">
        <f t="shared" si="57"/>
        <v>0</v>
      </c>
      <c r="AI123" s="749">
        <f t="shared" si="58"/>
        <v>0</v>
      </c>
      <c r="AJ123" s="382" t="str">
        <f t="shared" si="59"/>
        <v>0</v>
      </c>
      <c r="AL123" s="229" t="s">
        <v>131</v>
      </c>
      <c r="AM123" s="749">
        <f t="shared" si="30"/>
        <v>0</v>
      </c>
      <c r="AN123" s="749">
        <f t="shared" si="31"/>
        <v>0</v>
      </c>
      <c r="AO123" s="749">
        <f t="shared" si="32"/>
        <v>0</v>
      </c>
      <c r="AP123" s="749">
        <f t="shared" si="33"/>
        <v>0</v>
      </c>
      <c r="AQ123" s="749">
        <f t="shared" si="34"/>
        <v>0</v>
      </c>
      <c r="AR123" s="749">
        <f t="shared" si="35"/>
        <v>0</v>
      </c>
      <c r="AS123" s="749">
        <f t="shared" si="36"/>
        <v>0</v>
      </c>
      <c r="AT123" s="749">
        <f t="shared" si="37"/>
        <v>0</v>
      </c>
      <c r="AU123" s="749">
        <f t="shared" si="38"/>
        <v>0</v>
      </c>
      <c r="AV123" s="749">
        <f t="shared" si="39"/>
        <v>0</v>
      </c>
      <c r="AW123" s="749">
        <f t="shared" si="40"/>
        <v>0</v>
      </c>
      <c r="AX123" s="749">
        <f t="shared" si="41"/>
        <v>0</v>
      </c>
      <c r="AY123" s="749">
        <f t="shared" si="42"/>
        <v>0</v>
      </c>
      <c r="AZ123" s="749">
        <f t="shared" si="43"/>
        <v>0</v>
      </c>
      <c r="BA123" s="749">
        <f t="shared" si="44"/>
        <v>0</v>
      </c>
      <c r="BB123" s="749">
        <f t="shared" si="45"/>
        <v>0</v>
      </c>
      <c r="BC123" s="749">
        <f t="shared" si="46"/>
        <v>0</v>
      </c>
      <c r="BD123" s="749">
        <f t="shared" si="47"/>
        <v>0</v>
      </c>
      <c r="BE123" s="749">
        <f t="shared" si="48"/>
        <v>0</v>
      </c>
      <c r="BF123" s="159">
        <f t="shared" si="56"/>
        <v>0</v>
      </c>
    </row>
    <row r="124" spans="1:58">
      <c r="A124" s="998" t="s">
        <v>217</v>
      </c>
      <c r="B124" s="268" t="str">
        <f t="shared" si="55"/>
        <v>0</v>
      </c>
      <c r="AG124" s="407" t="s">
        <v>270</v>
      </c>
      <c r="AH124" s="749">
        <f t="shared" si="57"/>
        <v>0</v>
      </c>
      <c r="AI124" s="749">
        <f t="shared" si="58"/>
        <v>0</v>
      </c>
      <c r="AJ124" s="382" t="str">
        <f t="shared" si="59"/>
        <v>0</v>
      </c>
      <c r="AL124" s="229" t="s">
        <v>132</v>
      </c>
      <c r="AM124" s="749">
        <f t="shared" si="30"/>
        <v>0</v>
      </c>
      <c r="AN124" s="749">
        <f t="shared" si="31"/>
        <v>0</v>
      </c>
      <c r="AO124" s="749">
        <f t="shared" si="32"/>
        <v>0</v>
      </c>
      <c r="AP124" s="749">
        <f t="shared" si="33"/>
        <v>0</v>
      </c>
      <c r="AQ124" s="749">
        <f t="shared" si="34"/>
        <v>0</v>
      </c>
      <c r="AR124" s="749">
        <f t="shared" si="35"/>
        <v>0</v>
      </c>
      <c r="AS124" s="749">
        <f>SUMIF($D$7:$D$84,AL124,$P$7:$P$84)</f>
        <v>0</v>
      </c>
      <c r="AT124" s="749">
        <f t="shared" si="37"/>
        <v>0</v>
      </c>
      <c r="AU124" s="749">
        <f t="shared" si="38"/>
        <v>0</v>
      </c>
      <c r="AV124" s="749">
        <f t="shared" si="39"/>
        <v>0</v>
      </c>
      <c r="AW124" s="749">
        <f t="shared" si="40"/>
        <v>0</v>
      </c>
      <c r="AX124" s="749">
        <f t="shared" si="41"/>
        <v>0</v>
      </c>
      <c r="AY124" s="749">
        <f t="shared" si="42"/>
        <v>0</v>
      </c>
      <c r="AZ124" s="749">
        <f t="shared" si="43"/>
        <v>0</v>
      </c>
      <c r="BA124" s="749">
        <f t="shared" si="44"/>
        <v>0</v>
      </c>
      <c r="BB124" s="749">
        <f t="shared" si="45"/>
        <v>0</v>
      </c>
      <c r="BC124" s="749">
        <f t="shared" si="46"/>
        <v>0</v>
      </c>
      <c r="BD124" s="749">
        <f t="shared" si="47"/>
        <v>0</v>
      </c>
      <c r="BE124" s="749">
        <f t="shared" si="48"/>
        <v>0</v>
      </c>
      <c r="BF124" s="159">
        <f t="shared" si="56"/>
        <v>0</v>
      </c>
    </row>
    <row r="125" spans="1:58">
      <c r="A125" s="998" t="s">
        <v>218</v>
      </c>
      <c r="B125" s="268" t="str">
        <f t="shared" si="55"/>
        <v>0</v>
      </c>
      <c r="AG125" s="407" t="s">
        <v>271</v>
      </c>
      <c r="AH125" s="749">
        <f t="shared" si="57"/>
        <v>0</v>
      </c>
      <c r="AI125" s="749">
        <f t="shared" si="58"/>
        <v>0</v>
      </c>
      <c r="AJ125" s="382" t="str">
        <f t="shared" si="59"/>
        <v>0</v>
      </c>
      <c r="AL125" s="229" t="s">
        <v>313</v>
      </c>
      <c r="AM125" s="749">
        <f>SUMIF($D$7:$D$84,AL125,$J$7:$J$84)</f>
        <v>0</v>
      </c>
      <c r="AN125" s="749">
        <f>SUMIF($D$7:$D$84,AL125,$K$7:$K$84)</f>
        <v>0</v>
      </c>
      <c r="AO125" s="749">
        <f>SUMIF($D$7:$D$84,AL125,$L$7:$L$84)</f>
        <v>0</v>
      </c>
      <c r="AP125" s="749">
        <f>SUMIF($D$7:$D$84,AL125,$M$7:$M$84)</f>
        <v>0</v>
      </c>
      <c r="AQ125" s="749">
        <f>SUMIF($D$7:$D$84,AL125,$N$7:$N$84)</f>
        <v>0</v>
      </c>
      <c r="AR125" s="749">
        <f>SUMIF($D$7:$D$84,AL125,$O$7:$O$84)</f>
        <v>0</v>
      </c>
      <c r="AS125" s="749">
        <f>SUMIF($D$7:$D$84,AL125,$P$7:$P$84)</f>
        <v>0</v>
      </c>
      <c r="AT125" s="749">
        <f>SUMIF($D$7:$D$84,AL125,$Q$7:$Q$84)</f>
        <v>0</v>
      </c>
      <c r="AU125" s="749">
        <f>SUMIF($D$7:$D$84,AL125,$R$7:$R$84)</f>
        <v>0</v>
      </c>
      <c r="AV125" s="749">
        <f>SUMIF($D$7:$D$84,AL125,$S$7:$S$84)</f>
        <v>0</v>
      </c>
      <c r="AW125" s="749">
        <f>SUMIF($D$7:$D$84,AL125,$T$7:$T$84)</f>
        <v>0</v>
      </c>
      <c r="AX125" s="749">
        <f>SUMIF($D$7:$D$84,AL125,$U$7:$U$84)</f>
        <v>0</v>
      </c>
      <c r="AY125" s="749">
        <f>SUMIF($D$7:$D$84,AL125,$V$7:$V$84)</f>
        <v>0</v>
      </c>
      <c r="AZ125" s="749">
        <f>SUMIF($D$7:$D$84,AL125,$W$7:$W$84)</f>
        <v>0</v>
      </c>
      <c r="BA125" s="749">
        <f>SUMIF($D$7:$D$84,AL125,$X$7:$X$84)</f>
        <v>0</v>
      </c>
      <c r="BB125" s="749">
        <f>SUMIF($D$7:$D$84,AL125,$Y$7:$Y$84)</f>
        <v>0</v>
      </c>
      <c r="BC125" s="749">
        <f>SUMIF($D$7:$D$84,AL125,$Z$7:$Z$84)</f>
        <v>0</v>
      </c>
      <c r="BD125" s="749">
        <f>SUMIF($D$7:$D$84,AL125,$AA$7:$AA$84)</f>
        <v>0</v>
      </c>
      <c r="BE125" s="749">
        <f>SUMIF($D$7:$D$84,AL125,$AB$7:$AB$84)</f>
        <v>0</v>
      </c>
      <c r="BF125" s="159">
        <f>SUM(AM125:BE125)</f>
        <v>0</v>
      </c>
    </row>
    <row r="126" spans="1:58">
      <c r="A126" s="998" t="s">
        <v>553</v>
      </c>
      <c r="B126" s="268" t="str">
        <f t="shared" si="55"/>
        <v>0</v>
      </c>
      <c r="AG126" s="787" t="s">
        <v>310</v>
      </c>
      <c r="AH126" s="749">
        <f t="shared" si="57"/>
        <v>0</v>
      </c>
      <c r="AI126" s="749">
        <f t="shared" si="58"/>
        <v>0</v>
      </c>
      <c r="AJ126" s="382" t="str">
        <f t="shared" si="59"/>
        <v>0</v>
      </c>
      <c r="AL126" s="229" t="s">
        <v>133</v>
      </c>
      <c r="AM126" s="749">
        <f t="shared" si="30"/>
        <v>0</v>
      </c>
      <c r="AN126" s="749">
        <f t="shared" si="31"/>
        <v>0</v>
      </c>
      <c r="AO126" s="749">
        <f t="shared" si="32"/>
        <v>0</v>
      </c>
      <c r="AP126" s="749">
        <f t="shared" si="33"/>
        <v>0</v>
      </c>
      <c r="AQ126" s="749">
        <f t="shared" si="34"/>
        <v>0</v>
      </c>
      <c r="AR126" s="749">
        <f t="shared" si="35"/>
        <v>0</v>
      </c>
      <c r="AS126" s="749">
        <f t="shared" si="36"/>
        <v>0</v>
      </c>
      <c r="AT126" s="749">
        <f t="shared" si="37"/>
        <v>0</v>
      </c>
      <c r="AU126" s="749">
        <f t="shared" si="38"/>
        <v>0</v>
      </c>
      <c r="AV126" s="749">
        <f t="shared" si="39"/>
        <v>0</v>
      </c>
      <c r="AW126" s="749">
        <f t="shared" si="40"/>
        <v>0</v>
      </c>
      <c r="AX126" s="749">
        <f t="shared" si="41"/>
        <v>0</v>
      </c>
      <c r="AY126" s="749">
        <f t="shared" si="42"/>
        <v>0</v>
      </c>
      <c r="AZ126" s="749">
        <f t="shared" si="43"/>
        <v>0</v>
      </c>
      <c r="BA126" s="749">
        <f t="shared" si="44"/>
        <v>0</v>
      </c>
      <c r="BB126" s="749">
        <f t="shared" si="45"/>
        <v>0</v>
      </c>
      <c r="BC126" s="749">
        <f t="shared" si="46"/>
        <v>0</v>
      </c>
      <c r="BD126" s="749">
        <f t="shared" si="47"/>
        <v>0</v>
      </c>
      <c r="BE126" s="749">
        <f t="shared" si="48"/>
        <v>0</v>
      </c>
      <c r="BF126" s="159">
        <f t="shared" si="56"/>
        <v>0</v>
      </c>
    </row>
    <row r="127" spans="1:58">
      <c r="A127" s="998" t="s">
        <v>219</v>
      </c>
      <c r="B127" s="268">
        <f t="shared" si="55"/>
        <v>0</v>
      </c>
      <c r="AG127" s="787" t="s">
        <v>309</v>
      </c>
      <c r="AH127" s="749">
        <f t="shared" si="57"/>
        <v>0</v>
      </c>
      <c r="AI127" s="749">
        <f t="shared" si="58"/>
        <v>0</v>
      </c>
      <c r="AJ127" s="382" t="str">
        <f t="shared" si="59"/>
        <v>0</v>
      </c>
      <c r="AL127" s="229" t="s">
        <v>292</v>
      </c>
      <c r="AM127" s="749">
        <f t="shared" si="30"/>
        <v>0</v>
      </c>
      <c r="AN127" s="749">
        <f t="shared" si="31"/>
        <v>0</v>
      </c>
      <c r="AO127" s="749">
        <f t="shared" si="32"/>
        <v>0</v>
      </c>
      <c r="AP127" s="749">
        <f t="shared" si="33"/>
        <v>0</v>
      </c>
      <c r="AQ127" s="749">
        <f t="shared" si="34"/>
        <v>0</v>
      </c>
      <c r="AR127" s="749">
        <f t="shared" si="35"/>
        <v>0</v>
      </c>
      <c r="AS127" s="749">
        <f t="shared" si="36"/>
        <v>0</v>
      </c>
      <c r="AT127" s="749">
        <f t="shared" si="37"/>
        <v>0</v>
      </c>
      <c r="AU127" s="749">
        <f t="shared" si="38"/>
        <v>0</v>
      </c>
      <c r="AV127" s="749">
        <f t="shared" si="39"/>
        <v>0</v>
      </c>
      <c r="AW127" s="749">
        <f t="shared" si="40"/>
        <v>0</v>
      </c>
      <c r="AX127" s="749">
        <f t="shared" si="41"/>
        <v>0</v>
      </c>
      <c r="AY127" s="749">
        <f t="shared" si="42"/>
        <v>0</v>
      </c>
      <c r="AZ127" s="749">
        <f t="shared" si="43"/>
        <v>0</v>
      </c>
      <c r="BA127" s="749">
        <f t="shared" si="44"/>
        <v>0</v>
      </c>
      <c r="BB127" s="749">
        <f t="shared" si="45"/>
        <v>0</v>
      </c>
      <c r="BC127" s="749">
        <f t="shared" si="46"/>
        <v>0</v>
      </c>
      <c r="BD127" s="749">
        <f t="shared" si="47"/>
        <v>0</v>
      </c>
      <c r="BE127" s="749">
        <f t="shared" si="48"/>
        <v>0</v>
      </c>
      <c r="BF127" s="159">
        <f t="shared" si="56"/>
        <v>0</v>
      </c>
    </row>
    <row r="128" spans="1:58">
      <c r="A128" s="998" t="s">
        <v>220</v>
      </c>
      <c r="B128" s="268" t="str">
        <f t="shared" si="55"/>
        <v>0</v>
      </c>
      <c r="AG128" s="787" t="s">
        <v>288</v>
      </c>
      <c r="AH128" s="749">
        <f t="shared" si="57"/>
        <v>0</v>
      </c>
      <c r="AI128" s="749">
        <f t="shared" si="58"/>
        <v>0</v>
      </c>
      <c r="AJ128" s="382" t="str">
        <f t="shared" si="59"/>
        <v>0</v>
      </c>
      <c r="AL128" s="229" t="s">
        <v>134</v>
      </c>
      <c r="AM128" s="749">
        <f t="shared" si="30"/>
        <v>0</v>
      </c>
      <c r="AN128" s="749">
        <f t="shared" si="31"/>
        <v>0</v>
      </c>
      <c r="AO128" s="749">
        <f t="shared" si="32"/>
        <v>0</v>
      </c>
      <c r="AP128" s="749">
        <f t="shared" si="33"/>
        <v>0</v>
      </c>
      <c r="AQ128" s="749">
        <f t="shared" si="34"/>
        <v>0</v>
      </c>
      <c r="AR128" s="749">
        <f t="shared" si="35"/>
        <v>0</v>
      </c>
      <c r="AS128" s="749">
        <f t="shared" si="36"/>
        <v>0</v>
      </c>
      <c r="AT128" s="749">
        <f t="shared" si="37"/>
        <v>0</v>
      </c>
      <c r="AU128" s="749">
        <f t="shared" si="38"/>
        <v>0</v>
      </c>
      <c r="AV128" s="749">
        <f t="shared" si="39"/>
        <v>0</v>
      </c>
      <c r="AW128" s="749">
        <f t="shared" si="40"/>
        <v>0</v>
      </c>
      <c r="AX128" s="749">
        <f t="shared" si="41"/>
        <v>0</v>
      </c>
      <c r="AY128" s="749">
        <f t="shared" si="42"/>
        <v>0</v>
      </c>
      <c r="AZ128" s="749">
        <f t="shared" si="43"/>
        <v>0</v>
      </c>
      <c r="BA128" s="749">
        <f t="shared" si="44"/>
        <v>0</v>
      </c>
      <c r="BB128" s="749">
        <f t="shared" si="45"/>
        <v>0</v>
      </c>
      <c r="BC128" s="749">
        <f t="shared" si="46"/>
        <v>0</v>
      </c>
      <c r="BD128" s="749">
        <f t="shared" si="47"/>
        <v>0</v>
      </c>
      <c r="BE128" s="749">
        <f t="shared" si="48"/>
        <v>0</v>
      </c>
      <c r="BF128" s="159">
        <f t="shared" si="56"/>
        <v>0</v>
      </c>
    </row>
    <row r="129" spans="1:58">
      <c r="A129" s="998" t="s">
        <v>221</v>
      </c>
      <c r="B129" s="268" t="str">
        <f t="shared" si="55"/>
        <v>0</v>
      </c>
      <c r="AG129" s="787" t="s">
        <v>124</v>
      </c>
      <c r="AH129" s="749">
        <f t="shared" si="57"/>
        <v>0</v>
      </c>
      <c r="AI129" s="749">
        <f t="shared" si="58"/>
        <v>0</v>
      </c>
      <c r="AJ129" s="382" t="str">
        <f t="shared" si="59"/>
        <v>0</v>
      </c>
      <c r="AL129" s="229" t="s">
        <v>135</v>
      </c>
      <c r="AM129" s="749">
        <f t="shared" si="30"/>
        <v>0</v>
      </c>
      <c r="AN129" s="749">
        <f t="shared" si="31"/>
        <v>0</v>
      </c>
      <c r="AO129" s="749">
        <f t="shared" si="32"/>
        <v>0</v>
      </c>
      <c r="AP129" s="749">
        <f t="shared" si="33"/>
        <v>0</v>
      </c>
      <c r="AQ129" s="749">
        <f t="shared" si="34"/>
        <v>0</v>
      </c>
      <c r="AR129" s="749">
        <f t="shared" si="35"/>
        <v>0</v>
      </c>
      <c r="AS129" s="749">
        <f t="shared" si="36"/>
        <v>0</v>
      </c>
      <c r="AT129" s="749">
        <f t="shared" si="37"/>
        <v>0</v>
      </c>
      <c r="AU129" s="749">
        <f t="shared" si="38"/>
        <v>0</v>
      </c>
      <c r="AV129" s="749">
        <f t="shared" si="39"/>
        <v>0</v>
      </c>
      <c r="AW129" s="749">
        <f t="shared" si="40"/>
        <v>0</v>
      </c>
      <c r="AX129" s="749">
        <f t="shared" si="41"/>
        <v>0</v>
      </c>
      <c r="AY129" s="749">
        <f t="shared" si="42"/>
        <v>0</v>
      </c>
      <c r="AZ129" s="749">
        <f t="shared" si="43"/>
        <v>0</v>
      </c>
      <c r="BA129" s="749">
        <f t="shared" si="44"/>
        <v>0</v>
      </c>
      <c r="BB129" s="749">
        <f t="shared" si="45"/>
        <v>0</v>
      </c>
      <c r="BC129" s="749">
        <f t="shared" si="46"/>
        <v>0</v>
      </c>
      <c r="BD129" s="749">
        <f t="shared" si="47"/>
        <v>0</v>
      </c>
      <c r="BE129" s="749">
        <f t="shared" si="48"/>
        <v>0</v>
      </c>
      <c r="BF129" s="159">
        <f t="shared" si="56"/>
        <v>0</v>
      </c>
    </row>
    <row r="130" spans="1:58">
      <c r="A130" s="998" t="s">
        <v>222</v>
      </c>
      <c r="B130" s="268" t="str">
        <f t="shared" si="55"/>
        <v>0</v>
      </c>
      <c r="AG130" s="787" t="s">
        <v>289</v>
      </c>
      <c r="AH130" s="749">
        <f t="shared" si="57"/>
        <v>6</v>
      </c>
      <c r="AI130" s="749">
        <f t="shared" si="58"/>
        <v>0</v>
      </c>
      <c r="AJ130" s="382">
        <f t="shared" si="59"/>
        <v>0</v>
      </c>
      <c r="AL130" s="229" t="s">
        <v>136</v>
      </c>
      <c r="AM130" s="749">
        <f t="shared" si="30"/>
        <v>0</v>
      </c>
      <c r="AN130" s="749">
        <f t="shared" si="31"/>
        <v>0</v>
      </c>
      <c r="AO130" s="749">
        <f t="shared" si="32"/>
        <v>0</v>
      </c>
      <c r="AP130" s="749">
        <f t="shared" si="33"/>
        <v>0</v>
      </c>
      <c r="AQ130" s="749">
        <f t="shared" si="34"/>
        <v>0</v>
      </c>
      <c r="AR130" s="749">
        <f t="shared" si="35"/>
        <v>0</v>
      </c>
      <c r="AS130" s="749">
        <f t="shared" si="36"/>
        <v>0</v>
      </c>
      <c r="AT130" s="749">
        <f t="shared" si="37"/>
        <v>0</v>
      </c>
      <c r="AU130" s="749">
        <f t="shared" si="38"/>
        <v>0</v>
      </c>
      <c r="AV130" s="749">
        <f t="shared" si="39"/>
        <v>0</v>
      </c>
      <c r="AW130" s="749">
        <f t="shared" si="40"/>
        <v>0</v>
      </c>
      <c r="AX130" s="749">
        <f t="shared" si="41"/>
        <v>0</v>
      </c>
      <c r="AY130" s="749">
        <f t="shared" si="42"/>
        <v>0</v>
      </c>
      <c r="AZ130" s="749">
        <f t="shared" si="43"/>
        <v>0</v>
      </c>
      <c r="BA130" s="749">
        <f t="shared" si="44"/>
        <v>0</v>
      </c>
      <c r="BB130" s="749">
        <f t="shared" si="45"/>
        <v>0</v>
      </c>
      <c r="BC130" s="749">
        <f t="shared" si="46"/>
        <v>0</v>
      </c>
      <c r="BD130" s="749">
        <f t="shared" si="47"/>
        <v>0</v>
      </c>
      <c r="BE130" s="749">
        <f t="shared" si="48"/>
        <v>0</v>
      </c>
      <c r="BF130" s="159">
        <f t="shared" si="56"/>
        <v>0</v>
      </c>
    </row>
    <row r="131" spans="1:58">
      <c r="A131" s="998" t="s">
        <v>223</v>
      </c>
      <c r="B131" s="268" t="str">
        <f t="shared" si="55"/>
        <v>0</v>
      </c>
      <c r="AG131" s="787" t="s">
        <v>125</v>
      </c>
      <c r="AH131" s="749">
        <f t="shared" si="57"/>
        <v>0</v>
      </c>
      <c r="AI131" s="749">
        <f t="shared" si="58"/>
        <v>0</v>
      </c>
      <c r="AJ131" s="382" t="str">
        <f t="shared" si="59"/>
        <v>0</v>
      </c>
      <c r="AL131" s="229" t="s">
        <v>146</v>
      </c>
      <c r="AM131" s="749">
        <f t="shared" si="30"/>
        <v>0</v>
      </c>
      <c r="AN131" s="749">
        <f t="shared" si="31"/>
        <v>0</v>
      </c>
      <c r="AO131" s="749">
        <f t="shared" si="32"/>
        <v>0</v>
      </c>
      <c r="AP131" s="749">
        <f t="shared" si="33"/>
        <v>0</v>
      </c>
      <c r="AQ131" s="749">
        <f t="shared" si="34"/>
        <v>0</v>
      </c>
      <c r="AR131" s="749">
        <f t="shared" si="35"/>
        <v>0</v>
      </c>
      <c r="AS131" s="749">
        <f t="shared" si="36"/>
        <v>0</v>
      </c>
      <c r="AT131" s="749">
        <f t="shared" si="37"/>
        <v>0</v>
      </c>
      <c r="AU131" s="749">
        <f t="shared" si="38"/>
        <v>0</v>
      </c>
      <c r="AV131" s="749">
        <f t="shared" si="39"/>
        <v>0</v>
      </c>
      <c r="AW131" s="749">
        <f t="shared" si="40"/>
        <v>0</v>
      </c>
      <c r="AX131" s="749">
        <f t="shared" si="41"/>
        <v>0</v>
      </c>
      <c r="AY131" s="749">
        <f t="shared" si="42"/>
        <v>0</v>
      </c>
      <c r="AZ131" s="749">
        <f t="shared" si="43"/>
        <v>0</v>
      </c>
      <c r="BA131" s="749">
        <f t="shared" si="44"/>
        <v>0</v>
      </c>
      <c r="BB131" s="749">
        <f t="shared" si="45"/>
        <v>0</v>
      </c>
      <c r="BC131" s="749">
        <f t="shared" si="46"/>
        <v>0</v>
      </c>
      <c r="BD131" s="749">
        <f t="shared" si="47"/>
        <v>0</v>
      </c>
      <c r="BE131" s="749">
        <f t="shared" si="48"/>
        <v>0</v>
      </c>
      <c r="BF131" s="159">
        <f t="shared" si="56"/>
        <v>0</v>
      </c>
    </row>
    <row r="132" spans="1:58">
      <c r="A132" s="998" t="s">
        <v>562</v>
      </c>
      <c r="B132" s="268" t="str">
        <f t="shared" si="55"/>
        <v>0</v>
      </c>
      <c r="AG132" s="787" t="s">
        <v>126</v>
      </c>
      <c r="AH132" s="749">
        <f t="shared" si="57"/>
        <v>0</v>
      </c>
      <c r="AI132" s="749">
        <f t="shared" si="58"/>
        <v>0</v>
      </c>
      <c r="AJ132" s="382" t="str">
        <f t="shared" si="59"/>
        <v>0</v>
      </c>
      <c r="AL132" s="229" t="s">
        <v>137</v>
      </c>
      <c r="AM132" s="749">
        <f t="shared" si="30"/>
        <v>0</v>
      </c>
      <c r="AN132" s="749">
        <f t="shared" si="31"/>
        <v>0</v>
      </c>
      <c r="AO132" s="749">
        <f t="shared" si="32"/>
        <v>0</v>
      </c>
      <c r="AP132" s="749">
        <f t="shared" si="33"/>
        <v>0</v>
      </c>
      <c r="AQ132" s="749">
        <f t="shared" si="34"/>
        <v>0</v>
      </c>
      <c r="AR132" s="749">
        <f t="shared" si="35"/>
        <v>0</v>
      </c>
      <c r="AS132" s="749">
        <f t="shared" si="36"/>
        <v>0</v>
      </c>
      <c r="AT132" s="749">
        <f t="shared" si="37"/>
        <v>0</v>
      </c>
      <c r="AU132" s="749">
        <f t="shared" si="38"/>
        <v>0</v>
      </c>
      <c r="AV132" s="749">
        <f t="shared" si="39"/>
        <v>0</v>
      </c>
      <c r="AW132" s="749">
        <f t="shared" si="40"/>
        <v>0</v>
      </c>
      <c r="AX132" s="749">
        <f t="shared" si="41"/>
        <v>0</v>
      </c>
      <c r="AY132" s="749">
        <f t="shared" si="42"/>
        <v>0</v>
      </c>
      <c r="AZ132" s="749">
        <f t="shared" si="43"/>
        <v>0</v>
      </c>
      <c r="BA132" s="749">
        <f t="shared" si="44"/>
        <v>0</v>
      </c>
      <c r="BB132" s="749">
        <f t="shared" si="45"/>
        <v>0</v>
      </c>
      <c r="BC132" s="749">
        <f t="shared" si="46"/>
        <v>0</v>
      </c>
      <c r="BD132" s="749">
        <f t="shared" si="47"/>
        <v>0</v>
      </c>
      <c r="BE132" s="749">
        <f t="shared" si="48"/>
        <v>0</v>
      </c>
      <c r="BF132" s="159">
        <f t="shared" si="56"/>
        <v>0</v>
      </c>
    </row>
    <row r="133" spans="1:58">
      <c r="A133" s="998" t="s">
        <v>306</v>
      </c>
      <c r="B133" s="268" t="str">
        <f t="shared" si="55"/>
        <v>0</v>
      </c>
      <c r="AG133" s="787" t="s">
        <v>127</v>
      </c>
      <c r="AH133" s="749">
        <f t="shared" si="57"/>
        <v>0</v>
      </c>
      <c r="AI133" s="749">
        <f t="shared" si="58"/>
        <v>0</v>
      </c>
      <c r="AJ133" s="382" t="str">
        <f t="shared" si="59"/>
        <v>0</v>
      </c>
      <c r="AL133" s="229" t="s">
        <v>1263</v>
      </c>
      <c r="AM133" s="749">
        <f>SUMIF($D$7:$D$84,AL133,$J$7:$J$84)</f>
        <v>0</v>
      </c>
      <c r="AN133" s="749">
        <f>SUMIF($D$7:$D$84,AL133,$K$7:$K$84)</f>
        <v>0</v>
      </c>
      <c r="AO133" s="749">
        <f>SUMIF($D$7:$D$84,AL133,$L$7:$L$84)</f>
        <v>0</v>
      </c>
      <c r="AP133" s="749">
        <f>SUMIF($D$7:$D$84,AL133,$M$7:$M$84)</f>
        <v>0</v>
      </c>
      <c r="AQ133" s="749">
        <f>SUMIF($D$7:$D$84,AL133,$N$7:$N$84)</f>
        <v>0</v>
      </c>
      <c r="AR133" s="749">
        <f>SUMIF($D$7:$D$84,AL133,$O$7:$O$84)</f>
        <v>0</v>
      </c>
      <c r="AS133" s="749">
        <f>SUMIF($D$7:$D$84,AL133,$P$7:$P$84)</f>
        <v>0</v>
      </c>
      <c r="AT133" s="749">
        <f>SUMIF($D$7:$D$84,AL133,$Q$7:$Q$84)</f>
        <v>0</v>
      </c>
      <c r="AU133" s="749">
        <f>SUMIF($D$7:$D$84,AL133,$R$7:$R$84)</f>
        <v>0</v>
      </c>
      <c r="AV133" s="749">
        <f>SUMIF($D$7:$D$84,AL133,$S$7:$S$84)</f>
        <v>0</v>
      </c>
      <c r="AW133" s="749">
        <f>SUMIF($D$7:$D$84,AL133,$T$7:$T$84)</f>
        <v>0</v>
      </c>
      <c r="AX133" s="749">
        <f>SUMIF($D$7:$D$84,AL133,$U$7:$U$84)</f>
        <v>0</v>
      </c>
      <c r="AY133" s="749">
        <f>SUMIF($D$7:$D$84,AL133,$V$7:$V$84)</f>
        <v>0</v>
      </c>
      <c r="AZ133" s="749">
        <f>SUMIF($D$7:$D$84,AL133,$W$7:$W$84)</f>
        <v>0</v>
      </c>
      <c r="BA133" s="749">
        <f>SUMIF($D$7:$D$84,AL133,$X$7:$X$84)</f>
        <v>0</v>
      </c>
      <c r="BB133" s="749">
        <f>SUMIF($D$7:$D$84,AL133,$Y$7:$Y$84)</f>
        <v>0</v>
      </c>
      <c r="BC133" s="749">
        <f>SUMIF($D$7:$D$84,AL133,$Z$7:$Z$84)</f>
        <v>0</v>
      </c>
      <c r="BD133" s="749">
        <f>SUMIF($D$7:$D$84,AL133,$AA$7:$AA$84)</f>
        <v>0</v>
      </c>
      <c r="BE133" s="749">
        <f>SUMIF($D$7:$D$84,AL133,$AB$7:$AB$84)</f>
        <v>0</v>
      </c>
      <c r="BF133" s="159">
        <f>SUM(AM133:BE133)</f>
        <v>0</v>
      </c>
    </row>
    <row r="134" spans="1:58">
      <c r="A134" s="998" t="s">
        <v>543</v>
      </c>
      <c r="B134" s="268" t="str">
        <f t="shared" si="55"/>
        <v>0</v>
      </c>
      <c r="AG134" s="787" t="s">
        <v>312</v>
      </c>
      <c r="AH134" s="749">
        <f t="shared" si="57"/>
        <v>0</v>
      </c>
      <c r="AI134" s="749">
        <f>SUMIF($D$7:$D$84,AG134,$G$7:$G$84)</f>
        <v>0</v>
      </c>
      <c r="AJ134" s="382" t="str">
        <f t="shared" si="59"/>
        <v>0</v>
      </c>
      <c r="AL134" s="229" t="s">
        <v>314</v>
      </c>
      <c r="AM134" s="749">
        <f>SUMIF($D$7:$D$84,AL134,$J$7:$J$84)</f>
        <v>0</v>
      </c>
      <c r="AN134" s="749">
        <f>SUMIF($D$7:$D$84,AL134,$K$7:$K$84)</f>
        <v>0</v>
      </c>
      <c r="AO134" s="749">
        <f>SUMIF($D$7:$D$84,AL134,$L$7:$L$84)</f>
        <v>0</v>
      </c>
      <c r="AP134" s="749">
        <f>SUMIF($D$7:$D$84,AL134,$M$7:$M$84)</f>
        <v>0</v>
      </c>
      <c r="AQ134" s="749">
        <f>SUMIF($D$7:$D$84,AL134,$N$7:$N$84)</f>
        <v>0</v>
      </c>
      <c r="AR134" s="749">
        <f>SUMIF($D$7:$D$84,AL134,$O$7:$O$84)</f>
        <v>0</v>
      </c>
      <c r="AS134" s="749">
        <f>SUMIF($D$7:$D$84,AL134,$P$7:$P$84)</f>
        <v>0</v>
      </c>
      <c r="AT134" s="749">
        <f>SUMIF($D$7:$D$84,AL134,$Q$7:$Q$84)</f>
        <v>0</v>
      </c>
      <c r="AU134" s="749">
        <f>SUMIF($D$7:$D$84,AL134,$R$7:$R$84)</f>
        <v>0</v>
      </c>
      <c r="AV134" s="749">
        <f>SUMIF($D$7:$D$84,AL134,$S$7:$S$84)</f>
        <v>0</v>
      </c>
      <c r="AW134" s="749">
        <f>SUMIF($D$7:$D$84,AL134,$T$7:$T$84)</f>
        <v>0</v>
      </c>
      <c r="AX134" s="749">
        <f>SUMIF($D$7:$D$84,AL134,$U$7:$U$84)</f>
        <v>0</v>
      </c>
      <c r="AY134" s="749">
        <f>SUMIF($D$7:$D$84,AL134,$V$7:$V$84)</f>
        <v>0</v>
      </c>
      <c r="AZ134" s="749">
        <f>SUMIF($D$7:$D$84,AL134,$W$7:$W$84)</f>
        <v>0</v>
      </c>
      <c r="BA134" s="749">
        <f>SUMIF($D$7:$D$84,AL134,$X$7:$X$84)</f>
        <v>0</v>
      </c>
      <c r="BB134" s="749">
        <f>SUMIF($D$7:$D$84,AL134,$Y$7:$Y$84)</f>
        <v>0</v>
      </c>
      <c r="BC134" s="749">
        <f>SUMIF($D$7:$D$84,AL134,$Z$7:$Z$84)</f>
        <v>0</v>
      </c>
      <c r="BD134" s="749">
        <f>SUMIF($D$7:$D$84,AL134,$AA$7:$AA$84)</f>
        <v>0</v>
      </c>
      <c r="BE134" s="749">
        <f>SUMIF($D$7:$D$84,AL134,$AB$7:$AB$84)</f>
        <v>0</v>
      </c>
      <c r="BF134" s="159">
        <f>SUM(AM134:BE134)</f>
        <v>0</v>
      </c>
    </row>
    <row r="135" spans="1:58">
      <c r="A135" s="998" t="s">
        <v>318</v>
      </c>
      <c r="B135" s="268" t="str">
        <f t="shared" si="55"/>
        <v>0</v>
      </c>
      <c r="AG135" s="787" t="s">
        <v>128</v>
      </c>
      <c r="AH135" s="749">
        <f t="shared" si="57"/>
        <v>0</v>
      </c>
      <c r="AI135" s="749">
        <f t="shared" si="58"/>
        <v>0</v>
      </c>
      <c r="AJ135" s="382" t="str">
        <f t="shared" si="59"/>
        <v>0</v>
      </c>
      <c r="AL135" s="229" t="s">
        <v>138</v>
      </c>
      <c r="AM135" s="749">
        <f t="shared" si="30"/>
        <v>0</v>
      </c>
      <c r="AN135" s="749">
        <f t="shared" si="31"/>
        <v>0</v>
      </c>
      <c r="AO135" s="749">
        <f t="shared" si="32"/>
        <v>0</v>
      </c>
      <c r="AP135" s="749">
        <f t="shared" si="33"/>
        <v>0</v>
      </c>
      <c r="AQ135" s="749">
        <f t="shared" si="34"/>
        <v>0</v>
      </c>
      <c r="AR135" s="749">
        <f t="shared" si="35"/>
        <v>0</v>
      </c>
      <c r="AS135" s="749">
        <f t="shared" si="36"/>
        <v>0</v>
      </c>
      <c r="AT135" s="749">
        <f t="shared" si="37"/>
        <v>0</v>
      </c>
      <c r="AU135" s="749">
        <f t="shared" si="38"/>
        <v>0</v>
      </c>
      <c r="AV135" s="749">
        <f t="shared" si="39"/>
        <v>0</v>
      </c>
      <c r="AW135" s="749">
        <f t="shared" si="40"/>
        <v>0</v>
      </c>
      <c r="AX135" s="749">
        <f t="shared" si="41"/>
        <v>0</v>
      </c>
      <c r="AY135" s="749">
        <f t="shared" si="42"/>
        <v>0</v>
      </c>
      <c r="AZ135" s="749">
        <f t="shared" si="43"/>
        <v>0</v>
      </c>
      <c r="BA135" s="749">
        <f t="shared" si="44"/>
        <v>0</v>
      </c>
      <c r="BB135" s="749">
        <f t="shared" si="45"/>
        <v>0</v>
      </c>
      <c r="BC135" s="749">
        <f t="shared" si="46"/>
        <v>0</v>
      </c>
      <c r="BD135" s="749">
        <f t="shared" si="47"/>
        <v>0</v>
      </c>
      <c r="BE135" s="749">
        <f t="shared" si="48"/>
        <v>0</v>
      </c>
      <c r="BF135" s="159">
        <f t="shared" si="56"/>
        <v>0</v>
      </c>
    </row>
    <row r="136" spans="1:58">
      <c r="A136" s="998" t="s">
        <v>319</v>
      </c>
      <c r="B136" s="268" t="str">
        <f t="shared" si="55"/>
        <v>0</v>
      </c>
      <c r="AG136" s="787" t="s">
        <v>290</v>
      </c>
      <c r="AH136" s="749">
        <f t="shared" si="57"/>
        <v>0</v>
      </c>
      <c r="AI136" s="749">
        <f t="shared" si="58"/>
        <v>0</v>
      </c>
      <c r="AJ136" s="382" t="str">
        <f t="shared" si="59"/>
        <v>0</v>
      </c>
      <c r="AL136" s="229" t="s">
        <v>293</v>
      </c>
      <c r="AM136" s="749">
        <f t="shared" si="30"/>
        <v>0</v>
      </c>
      <c r="AN136" s="749">
        <f t="shared" si="31"/>
        <v>0</v>
      </c>
      <c r="AO136" s="749">
        <f t="shared" si="32"/>
        <v>0</v>
      </c>
      <c r="AP136" s="749">
        <f t="shared" si="33"/>
        <v>0</v>
      </c>
      <c r="AQ136" s="749">
        <f t="shared" si="34"/>
        <v>0</v>
      </c>
      <c r="AR136" s="749">
        <f t="shared" si="35"/>
        <v>0</v>
      </c>
      <c r="AS136" s="749">
        <f t="shared" si="36"/>
        <v>0</v>
      </c>
      <c r="AT136" s="749">
        <f t="shared" si="37"/>
        <v>0</v>
      </c>
      <c r="AU136" s="749">
        <f t="shared" si="38"/>
        <v>0</v>
      </c>
      <c r="AV136" s="749">
        <f t="shared" si="39"/>
        <v>0</v>
      </c>
      <c r="AW136" s="749">
        <f t="shared" si="40"/>
        <v>0</v>
      </c>
      <c r="AX136" s="749">
        <f t="shared" si="41"/>
        <v>0</v>
      </c>
      <c r="AY136" s="749">
        <f t="shared" si="42"/>
        <v>0</v>
      </c>
      <c r="AZ136" s="749">
        <f t="shared" si="43"/>
        <v>0</v>
      </c>
      <c r="BA136" s="749">
        <f t="shared" si="44"/>
        <v>0</v>
      </c>
      <c r="BB136" s="749">
        <f t="shared" si="45"/>
        <v>0</v>
      </c>
      <c r="BC136" s="749">
        <f t="shared" si="46"/>
        <v>0</v>
      </c>
      <c r="BD136" s="749">
        <f t="shared" si="47"/>
        <v>0</v>
      </c>
      <c r="BE136" s="749">
        <f t="shared" si="48"/>
        <v>0</v>
      </c>
      <c r="BF136" s="159">
        <f t="shared" si="56"/>
        <v>0</v>
      </c>
    </row>
    <row r="137" spans="1:58">
      <c r="A137" s="998" t="s">
        <v>320</v>
      </c>
      <c r="B137" s="268" t="str">
        <f t="shared" si="55"/>
        <v>0</v>
      </c>
      <c r="AG137" s="787" t="s">
        <v>129</v>
      </c>
      <c r="AH137" s="749">
        <f t="shared" si="57"/>
        <v>0</v>
      </c>
      <c r="AI137" s="749">
        <f t="shared" si="58"/>
        <v>0</v>
      </c>
      <c r="AJ137" s="382" t="str">
        <f t="shared" si="59"/>
        <v>0</v>
      </c>
      <c r="AL137" s="229" t="s">
        <v>139</v>
      </c>
      <c r="AM137" s="749">
        <f t="shared" si="30"/>
        <v>0</v>
      </c>
      <c r="AN137" s="749">
        <f t="shared" si="31"/>
        <v>0</v>
      </c>
      <c r="AO137" s="749">
        <f t="shared" si="32"/>
        <v>0</v>
      </c>
      <c r="AP137" s="749">
        <f t="shared" si="33"/>
        <v>0</v>
      </c>
      <c r="AQ137" s="749">
        <f t="shared" si="34"/>
        <v>0</v>
      </c>
      <c r="AR137" s="749">
        <f t="shared" si="35"/>
        <v>0</v>
      </c>
      <c r="AS137" s="749">
        <f t="shared" si="36"/>
        <v>0</v>
      </c>
      <c r="AT137" s="749">
        <f t="shared" si="37"/>
        <v>0</v>
      </c>
      <c r="AU137" s="749">
        <f t="shared" si="38"/>
        <v>0</v>
      </c>
      <c r="AV137" s="749">
        <f t="shared" si="39"/>
        <v>0</v>
      </c>
      <c r="AW137" s="749">
        <f t="shared" si="40"/>
        <v>0</v>
      </c>
      <c r="AX137" s="749">
        <f t="shared" si="41"/>
        <v>0</v>
      </c>
      <c r="AY137" s="749">
        <f t="shared" si="42"/>
        <v>0</v>
      </c>
      <c r="AZ137" s="749">
        <f t="shared" si="43"/>
        <v>0</v>
      </c>
      <c r="BA137" s="749">
        <f t="shared" si="44"/>
        <v>0</v>
      </c>
      <c r="BB137" s="749">
        <f t="shared" si="45"/>
        <v>0</v>
      </c>
      <c r="BC137" s="749">
        <f t="shared" si="46"/>
        <v>0</v>
      </c>
      <c r="BD137" s="749">
        <f t="shared" si="47"/>
        <v>0</v>
      </c>
      <c r="BE137" s="749">
        <f t="shared" si="48"/>
        <v>0</v>
      </c>
      <c r="BF137" s="159">
        <f t="shared" si="56"/>
        <v>0</v>
      </c>
    </row>
    <row r="138" spans="1:58">
      <c r="A138" s="998" t="s">
        <v>321</v>
      </c>
      <c r="B138" s="268" t="str">
        <f t="shared" si="55"/>
        <v>0</v>
      </c>
      <c r="AG138" s="787" t="s">
        <v>291</v>
      </c>
      <c r="AH138" s="749">
        <f t="shared" si="57"/>
        <v>0</v>
      </c>
      <c r="AI138" s="749">
        <f t="shared" si="58"/>
        <v>0</v>
      </c>
      <c r="AJ138" s="382" t="str">
        <f t="shared" si="59"/>
        <v>0</v>
      </c>
      <c r="AL138" s="229" t="s">
        <v>140</v>
      </c>
      <c r="AM138" s="749">
        <f t="shared" si="30"/>
        <v>0</v>
      </c>
      <c r="AN138" s="749">
        <f t="shared" si="31"/>
        <v>0</v>
      </c>
      <c r="AO138" s="749">
        <f t="shared" si="32"/>
        <v>0</v>
      </c>
      <c r="AP138" s="749">
        <f t="shared" si="33"/>
        <v>0</v>
      </c>
      <c r="AQ138" s="749">
        <f t="shared" si="34"/>
        <v>0</v>
      </c>
      <c r="AR138" s="749">
        <f t="shared" si="35"/>
        <v>0</v>
      </c>
      <c r="AS138" s="749">
        <f t="shared" si="36"/>
        <v>0</v>
      </c>
      <c r="AT138" s="749">
        <f t="shared" si="37"/>
        <v>0</v>
      </c>
      <c r="AU138" s="749">
        <f t="shared" si="38"/>
        <v>0</v>
      </c>
      <c r="AV138" s="749">
        <f t="shared" si="39"/>
        <v>0</v>
      </c>
      <c r="AW138" s="749">
        <f t="shared" si="40"/>
        <v>0</v>
      </c>
      <c r="AX138" s="749">
        <f t="shared" si="41"/>
        <v>0</v>
      </c>
      <c r="AY138" s="749">
        <f t="shared" si="42"/>
        <v>0</v>
      </c>
      <c r="AZ138" s="749">
        <f t="shared" si="43"/>
        <v>0</v>
      </c>
      <c r="BA138" s="749">
        <f t="shared" si="44"/>
        <v>0</v>
      </c>
      <c r="BB138" s="749">
        <f t="shared" si="45"/>
        <v>0</v>
      </c>
      <c r="BC138" s="749">
        <f t="shared" si="46"/>
        <v>0</v>
      </c>
      <c r="BD138" s="749">
        <f t="shared" si="47"/>
        <v>0</v>
      </c>
      <c r="BE138" s="749">
        <f t="shared" si="48"/>
        <v>0</v>
      </c>
      <c r="BF138" s="159">
        <f t="shared" si="56"/>
        <v>0</v>
      </c>
    </row>
    <row r="139" spans="1:58">
      <c r="A139" s="749" t="s">
        <v>278</v>
      </c>
      <c r="B139" s="268">
        <f t="shared" si="55"/>
        <v>0</v>
      </c>
      <c r="AG139" s="787" t="s">
        <v>130</v>
      </c>
      <c r="AH139" s="749">
        <f t="shared" si="57"/>
        <v>0</v>
      </c>
      <c r="AI139" s="749">
        <f t="shared" si="58"/>
        <v>0</v>
      </c>
      <c r="AJ139" s="382" t="str">
        <f t="shared" si="59"/>
        <v>0</v>
      </c>
      <c r="AL139" s="229" t="s">
        <v>141</v>
      </c>
      <c r="AM139" s="749">
        <f t="shared" si="30"/>
        <v>0</v>
      </c>
      <c r="AN139" s="749">
        <f t="shared" si="31"/>
        <v>0</v>
      </c>
      <c r="AO139" s="749">
        <f t="shared" si="32"/>
        <v>0</v>
      </c>
      <c r="AP139" s="749">
        <f t="shared" si="33"/>
        <v>0</v>
      </c>
      <c r="AQ139" s="749">
        <f t="shared" si="34"/>
        <v>0</v>
      </c>
      <c r="AR139" s="749">
        <f t="shared" si="35"/>
        <v>0</v>
      </c>
      <c r="AS139" s="749">
        <f t="shared" si="36"/>
        <v>0</v>
      </c>
      <c r="AT139" s="749">
        <f t="shared" si="37"/>
        <v>0</v>
      </c>
      <c r="AU139" s="749">
        <f t="shared" si="38"/>
        <v>0</v>
      </c>
      <c r="AV139" s="749">
        <f t="shared" si="39"/>
        <v>0</v>
      </c>
      <c r="AW139" s="749">
        <f t="shared" si="40"/>
        <v>0</v>
      </c>
      <c r="AX139" s="749">
        <f t="shared" si="41"/>
        <v>0</v>
      </c>
      <c r="AY139" s="749">
        <f t="shared" si="42"/>
        <v>0</v>
      </c>
      <c r="AZ139" s="749">
        <f t="shared" si="43"/>
        <v>0</v>
      </c>
      <c r="BA139" s="749">
        <f t="shared" si="44"/>
        <v>0</v>
      </c>
      <c r="BB139" s="749">
        <f t="shared" si="45"/>
        <v>0</v>
      </c>
      <c r="BC139" s="749">
        <f t="shared" si="46"/>
        <v>0</v>
      </c>
      <c r="BD139" s="749">
        <f t="shared" si="47"/>
        <v>0</v>
      </c>
      <c r="BE139" s="749">
        <f t="shared" si="48"/>
        <v>0</v>
      </c>
      <c r="BF139" s="159">
        <f t="shared" si="56"/>
        <v>0</v>
      </c>
    </row>
    <row r="140" spans="1:58">
      <c r="A140" s="749" t="s">
        <v>279</v>
      </c>
      <c r="B140" s="268">
        <f t="shared" si="55"/>
        <v>0</v>
      </c>
      <c r="AG140" s="787" t="s">
        <v>131</v>
      </c>
      <c r="AH140" s="749">
        <f t="shared" si="57"/>
        <v>0</v>
      </c>
      <c r="AI140" s="749">
        <f t="shared" si="58"/>
        <v>0</v>
      </c>
      <c r="AJ140" s="382" t="str">
        <f t="shared" si="59"/>
        <v>0</v>
      </c>
      <c r="AL140" s="229" t="s">
        <v>142</v>
      </c>
      <c r="AM140" s="749">
        <f t="shared" si="30"/>
        <v>0</v>
      </c>
      <c r="AN140" s="749">
        <f t="shared" si="31"/>
        <v>0</v>
      </c>
      <c r="AO140" s="749">
        <f t="shared" si="32"/>
        <v>0</v>
      </c>
      <c r="AP140" s="749">
        <f t="shared" si="33"/>
        <v>0</v>
      </c>
      <c r="AQ140" s="749">
        <f t="shared" si="34"/>
        <v>0</v>
      </c>
      <c r="AR140" s="749">
        <f t="shared" si="35"/>
        <v>0</v>
      </c>
      <c r="AS140" s="749">
        <f t="shared" si="36"/>
        <v>0</v>
      </c>
      <c r="AT140" s="749">
        <f t="shared" si="37"/>
        <v>0</v>
      </c>
      <c r="AU140" s="749">
        <f t="shared" si="38"/>
        <v>0</v>
      </c>
      <c r="AV140" s="749">
        <f t="shared" si="39"/>
        <v>0</v>
      </c>
      <c r="AW140" s="749">
        <f t="shared" si="40"/>
        <v>0</v>
      </c>
      <c r="AX140" s="749">
        <f t="shared" si="41"/>
        <v>0</v>
      </c>
      <c r="AY140" s="749">
        <f t="shared" si="42"/>
        <v>0</v>
      </c>
      <c r="AZ140" s="749">
        <f t="shared" si="43"/>
        <v>0</v>
      </c>
      <c r="BA140" s="749">
        <f t="shared" si="44"/>
        <v>0</v>
      </c>
      <c r="BB140" s="749">
        <f t="shared" si="45"/>
        <v>0</v>
      </c>
      <c r="BC140" s="749">
        <f t="shared" si="46"/>
        <v>0</v>
      </c>
      <c r="BD140" s="749">
        <f t="shared" si="47"/>
        <v>0</v>
      </c>
      <c r="BE140" s="749">
        <f t="shared" si="48"/>
        <v>0</v>
      </c>
      <c r="BF140" s="159">
        <f t="shared" si="56"/>
        <v>0</v>
      </c>
    </row>
    <row r="141" spans="1:58">
      <c r="A141" s="749" t="s">
        <v>280</v>
      </c>
      <c r="B141" s="268" t="str">
        <f t="shared" si="55"/>
        <v>0</v>
      </c>
      <c r="AG141" s="787" t="s">
        <v>132</v>
      </c>
      <c r="AH141" s="749">
        <f t="shared" si="57"/>
        <v>10</v>
      </c>
      <c r="AI141" s="749">
        <f t="shared" si="58"/>
        <v>0</v>
      </c>
      <c r="AJ141" s="382">
        <f t="shared" si="59"/>
        <v>0</v>
      </c>
      <c r="AL141" s="229" t="s">
        <v>143</v>
      </c>
      <c r="AM141" s="749">
        <f t="shared" si="30"/>
        <v>0</v>
      </c>
      <c r="AN141" s="749">
        <f t="shared" si="31"/>
        <v>0</v>
      </c>
      <c r="AO141" s="749">
        <f t="shared" si="32"/>
        <v>0</v>
      </c>
      <c r="AP141" s="749">
        <f t="shared" si="33"/>
        <v>0</v>
      </c>
      <c r="AQ141" s="749">
        <f t="shared" si="34"/>
        <v>0</v>
      </c>
      <c r="AR141" s="749">
        <f t="shared" si="35"/>
        <v>0</v>
      </c>
      <c r="AS141" s="749">
        <f t="shared" si="36"/>
        <v>0</v>
      </c>
      <c r="AT141" s="749">
        <f t="shared" si="37"/>
        <v>0</v>
      </c>
      <c r="AU141" s="749">
        <f t="shared" si="38"/>
        <v>0</v>
      </c>
      <c r="AV141" s="749">
        <f t="shared" si="39"/>
        <v>0</v>
      </c>
      <c r="AW141" s="749">
        <f t="shared" si="40"/>
        <v>0</v>
      </c>
      <c r="AX141" s="749">
        <f t="shared" si="41"/>
        <v>0</v>
      </c>
      <c r="AY141" s="749">
        <f t="shared" si="42"/>
        <v>0</v>
      </c>
      <c r="AZ141" s="749">
        <f t="shared" si="43"/>
        <v>0</v>
      </c>
      <c r="BA141" s="749">
        <f t="shared" si="44"/>
        <v>0</v>
      </c>
      <c r="BB141" s="749">
        <f t="shared" si="45"/>
        <v>0</v>
      </c>
      <c r="BC141" s="749">
        <f t="shared" si="46"/>
        <v>0</v>
      </c>
      <c r="BD141" s="749">
        <f t="shared" si="47"/>
        <v>0</v>
      </c>
      <c r="BE141" s="749">
        <f t="shared" si="48"/>
        <v>0</v>
      </c>
      <c r="BF141" s="159">
        <f t="shared" si="56"/>
        <v>0</v>
      </c>
    </row>
    <row r="142" spans="1:58">
      <c r="A142" s="749" t="s">
        <v>855</v>
      </c>
      <c r="B142" s="268">
        <f t="shared" si="55"/>
        <v>0</v>
      </c>
      <c r="AG142" s="787" t="s">
        <v>313</v>
      </c>
      <c r="AH142" s="749">
        <f t="shared" si="57"/>
        <v>0</v>
      </c>
      <c r="AI142" s="749">
        <f t="shared" si="58"/>
        <v>0</v>
      </c>
      <c r="AJ142" s="382" t="str">
        <f t="shared" si="59"/>
        <v>0</v>
      </c>
      <c r="AL142" s="229" t="s">
        <v>315</v>
      </c>
      <c r="AM142" s="749">
        <f>SUMIF($D$7:$D$84,AL142,$J$7:$J$84)</f>
        <v>0</v>
      </c>
      <c r="AN142" s="749">
        <f>SUMIF($D$7:$D$84,AL142,$K$7:$K$84)</f>
        <v>0</v>
      </c>
      <c r="AO142" s="749">
        <f>SUMIF($D$7:$D$84,AL142,$L$7:$L$84)</f>
        <v>0</v>
      </c>
      <c r="AP142" s="749">
        <f>SUMIF($D$7:$D$84,AL142,$M$7:$M$84)</f>
        <v>0</v>
      </c>
      <c r="AQ142" s="749">
        <f>SUMIF($D$7:$D$84,AL142,$N$7:$N$84)</f>
        <v>0</v>
      </c>
      <c r="AR142" s="749">
        <f>SUMIF($D$7:$D$84,AL142,$O$7:$O$84)</f>
        <v>0</v>
      </c>
      <c r="AS142" s="749">
        <f>SUMIF($D$7:$D$84,AL142,$P$7:$P$84)</f>
        <v>0</v>
      </c>
      <c r="AT142" s="749">
        <f>SUMIF($D$7:$D$84,AL142,$Q$7:$Q$84)</f>
        <v>0</v>
      </c>
      <c r="AU142" s="749">
        <f>SUMIF($D$7:$D$84,AL142,$R$7:$R$84)</f>
        <v>0</v>
      </c>
      <c r="AV142" s="749">
        <f>SUMIF($D$7:$D$84,AL142,$S$7:$S$84)</f>
        <v>0</v>
      </c>
      <c r="AW142" s="749">
        <f>SUMIF($D$7:$D$84,AL142,$T$7:$T$84)</f>
        <v>0</v>
      </c>
      <c r="AX142" s="749">
        <f>SUMIF($D$7:$D$84,AL142,$U$7:$U$84)</f>
        <v>0</v>
      </c>
      <c r="AY142" s="749">
        <f>SUMIF($D$7:$D$84,AL142,$V$7:$V$84)</f>
        <v>0</v>
      </c>
      <c r="AZ142" s="749">
        <f>SUMIF($D$7:$D$84,AL142,$W$7:$W$84)</f>
        <v>0</v>
      </c>
      <c r="BA142" s="749">
        <f>SUMIF($D$7:$D$84,AL142,$X$7:$X$84)</f>
        <v>0</v>
      </c>
      <c r="BB142" s="749">
        <f>SUMIF($D$7:$D$84,AL142,$Y$7:$Y$84)</f>
        <v>0</v>
      </c>
      <c r="BC142" s="749">
        <f>SUMIF($D$7:$D$84,AL142,$Z$7:$Z$84)</f>
        <v>0</v>
      </c>
      <c r="BD142" s="749">
        <f>SUMIF($D$7:$D$84,AL142,$AA$7:$AA$84)</f>
        <v>0</v>
      </c>
      <c r="BE142" s="749">
        <f>SUMIF($D$7:$D$84,AL142,$AB$7:$AB$84)</f>
        <v>0</v>
      </c>
      <c r="BF142" s="159">
        <f>SUM(AM142:BE142)</f>
        <v>0</v>
      </c>
    </row>
    <row r="143" spans="1:58">
      <c r="A143" s="749" t="s">
        <v>281</v>
      </c>
      <c r="B143" s="268">
        <f t="shared" si="55"/>
        <v>0</v>
      </c>
      <c r="AG143" s="787" t="s">
        <v>133</v>
      </c>
      <c r="AH143" s="749">
        <f t="shared" si="57"/>
        <v>0</v>
      </c>
      <c r="AI143" s="749">
        <f t="shared" si="58"/>
        <v>0</v>
      </c>
      <c r="AJ143" s="382" t="str">
        <f t="shared" si="59"/>
        <v>0</v>
      </c>
      <c r="AL143" s="229" t="s">
        <v>147</v>
      </c>
      <c r="AM143" s="749">
        <f t="shared" si="30"/>
        <v>0</v>
      </c>
      <c r="AN143" s="749">
        <f t="shared" si="31"/>
        <v>0</v>
      </c>
      <c r="AO143" s="749">
        <f t="shared" si="32"/>
        <v>0</v>
      </c>
      <c r="AP143" s="749">
        <f t="shared" si="33"/>
        <v>0</v>
      </c>
      <c r="AQ143" s="749">
        <f t="shared" si="34"/>
        <v>0</v>
      </c>
      <c r="AR143" s="749">
        <f t="shared" si="35"/>
        <v>0</v>
      </c>
      <c r="AS143" s="749">
        <f t="shared" si="36"/>
        <v>0</v>
      </c>
      <c r="AT143" s="749">
        <f t="shared" si="37"/>
        <v>0</v>
      </c>
      <c r="AU143" s="749">
        <f t="shared" si="38"/>
        <v>0</v>
      </c>
      <c r="AV143" s="749">
        <f t="shared" si="39"/>
        <v>0</v>
      </c>
      <c r="AW143" s="749">
        <f t="shared" si="40"/>
        <v>0</v>
      </c>
      <c r="AX143" s="749">
        <f t="shared" si="41"/>
        <v>0</v>
      </c>
      <c r="AY143" s="749">
        <f t="shared" si="42"/>
        <v>0</v>
      </c>
      <c r="AZ143" s="749">
        <f t="shared" si="43"/>
        <v>0</v>
      </c>
      <c r="BA143" s="749">
        <f t="shared" si="44"/>
        <v>0</v>
      </c>
      <c r="BB143" s="749">
        <f t="shared" si="45"/>
        <v>0</v>
      </c>
      <c r="BC143" s="749">
        <f t="shared" si="46"/>
        <v>0</v>
      </c>
      <c r="BD143" s="749">
        <f t="shared" si="47"/>
        <v>0</v>
      </c>
      <c r="BE143" s="749">
        <f t="shared" si="48"/>
        <v>0</v>
      </c>
      <c r="BF143" s="159">
        <f t="shared" si="56"/>
        <v>0</v>
      </c>
    </row>
    <row r="144" spans="1:58">
      <c r="A144" s="749" t="s">
        <v>282</v>
      </c>
      <c r="B144" s="268" t="str">
        <f t="shared" si="55"/>
        <v>0</v>
      </c>
      <c r="AG144" s="787" t="s">
        <v>292</v>
      </c>
      <c r="AH144" s="749">
        <f t="shared" si="57"/>
        <v>0</v>
      </c>
      <c r="AI144" s="749">
        <f t="shared" si="58"/>
        <v>0</v>
      </c>
      <c r="AJ144" s="382" t="str">
        <f t="shared" si="59"/>
        <v>0</v>
      </c>
      <c r="AL144" s="229" t="s">
        <v>144</v>
      </c>
      <c r="AM144" s="749">
        <f t="shared" si="30"/>
        <v>0</v>
      </c>
      <c r="AN144" s="749">
        <f t="shared" si="31"/>
        <v>0</v>
      </c>
      <c r="AO144" s="749">
        <f t="shared" si="32"/>
        <v>0</v>
      </c>
      <c r="AP144" s="749">
        <f t="shared" si="33"/>
        <v>0</v>
      </c>
      <c r="AQ144" s="749">
        <f t="shared" si="34"/>
        <v>0</v>
      </c>
      <c r="AR144" s="749">
        <f t="shared" si="35"/>
        <v>0</v>
      </c>
      <c r="AS144" s="749">
        <f t="shared" si="36"/>
        <v>0</v>
      </c>
      <c r="AT144" s="749">
        <f t="shared" si="37"/>
        <v>0</v>
      </c>
      <c r="AU144" s="749">
        <f t="shared" si="38"/>
        <v>0</v>
      </c>
      <c r="AV144" s="749">
        <f t="shared" si="39"/>
        <v>0</v>
      </c>
      <c r="AW144" s="749">
        <f t="shared" si="40"/>
        <v>0</v>
      </c>
      <c r="AX144" s="749">
        <f t="shared" si="41"/>
        <v>0</v>
      </c>
      <c r="AY144" s="749">
        <f t="shared" si="42"/>
        <v>0</v>
      </c>
      <c r="AZ144" s="749">
        <f t="shared" si="43"/>
        <v>0</v>
      </c>
      <c r="BA144" s="749">
        <f t="shared" si="44"/>
        <v>0</v>
      </c>
      <c r="BB144" s="749">
        <f t="shared" si="45"/>
        <v>0</v>
      </c>
      <c r="BC144" s="749">
        <f t="shared" si="46"/>
        <v>0</v>
      </c>
      <c r="BD144" s="749">
        <f t="shared" si="47"/>
        <v>0</v>
      </c>
      <c r="BE144" s="749">
        <f t="shared" si="48"/>
        <v>0</v>
      </c>
      <c r="BF144" s="159">
        <f t="shared" si="56"/>
        <v>0</v>
      </c>
    </row>
    <row r="145" spans="1:58">
      <c r="A145" s="749" t="s">
        <v>283</v>
      </c>
      <c r="B145" s="268" t="str">
        <f t="shared" si="55"/>
        <v>0</v>
      </c>
      <c r="AG145" s="787" t="s">
        <v>134</v>
      </c>
      <c r="AH145" s="749">
        <f t="shared" si="57"/>
        <v>0</v>
      </c>
      <c r="AI145" s="749">
        <f t="shared" si="58"/>
        <v>0</v>
      </c>
      <c r="AJ145" s="382" t="str">
        <f t="shared" si="59"/>
        <v>0</v>
      </c>
      <c r="AL145" s="229" t="s">
        <v>316</v>
      </c>
      <c r="AM145" s="749">
        <f>SUMIF($D$7:$D$84,AL145,$J$7:$J$84)</f>
        <v>0</v>
      </c>
      <c r="AN145" s="749">
        <f>SUMIF($D$7:$D$84,AL145,$K$7:$K$84)</f>
        <v>0</v>
      </c>
      <c r="AO145" s="749">
        <f>SUMIF($D$7:$D$84,AL145,$L$7:$L$84)</f>
        <v>0</v>
      </c>
      <c r="AP145" s="749">
        <f>SUMIF($D$7:$D$84,AL145,$M$7:$M$84)</f>
        <v>0</v>
      </c>
      <c r="AQ145" s="749">
        <f>SUMIF($D$7:$D$84,AL145,$N$7:$N$84)</f>
        <v>0</v>
      </c>
      <c r="AR145" s="749">
        <f>SUMIF($D$7:$D$84,AL145,$O$7:$O$84)</f>
        <v>0</v>
      </c>
      <c r="AS145" s="749">
        <f>SUMIF($D$7:$D$84,AL145,$P$7:$P$84)</f>
        <v>0</v>
      </c>
      <c r="AT145" s="749">
        <f>SUMIF($D$7:$D$84,AL145,$Q$7:$Q$84)</f>
        <v>0</v>
      </c>
      <c r="AU145" s="749">
        <f>SUMIF($D$7:$D$84,AL145,$R$7:$R$84)</f>
        <v>0</v>
      </c>
      <c r="AV145" s="749">
        <f>SUMIF($D$7:$D$84,AL145,$S$7:$S$84)</f>
        <v>0</v>
      </c>
      <c r="AW145" s="749">
        <f>SUMIF($D$7:$D$84,AL145,$T$7:$T$84)</f>
        <v>0</v>
      </c>
      <c r="AX145" s="749">
        <f>SUMIF($D$7:$D$84,AL145,$U$7:$U$84)</f>
        <v>0</v>
      </c>
      <c r="AY145" s="749">
        <f>SUMIF($D$7:$D$84,AL145,$V$7:$V$84)</f>
        <v>0</v>
      </c>
      <c r="AZ145" s="749">
        <f>SUMIF($D$7:$D$84,AL145,$W$7:$W$84)</f>
        <v>0</v>
      </c>
      <c r="BA145" s="749">
        <f>SUMIF($D$7:$D$84,AL145,$X$7:$X$84)</f>
        <v>0</v>
      </c>
      <c r="BB145" s="749">
        <f>SUMIF($D$7:$D$84,AL145,$Y$7:$Y$84)</f>
        <v>0</v>
      </c>
      <c r="BC145" s="749">
        <f>SUMIF($D$7:$D$84,AL145,$Z$7:$Z$84)</f>
        <v>0</v>
      </c>
      <c r="BD145" s="749">
        <f>SUMIF($D$7:$D$84,AL145,$AA$7:$AA$84)</f>
        <v>0</v>
      </c>
      <c r="BE145" s="749">
        <f>SUMIF($D$7:$D$84,AL145,$AB$7:$AB$84)</f>
        <v>0</v>
      </c>
      <c r="BF145" s="159">
        <f>SUM(AM145:BE145)</f>
        <v>0</v>
      </c>
    </row>
    <row r="146" spans="1:58">
      <c r="A146" s="749" t="s">
        <v>284</v>
      </c>
      <c r="B146" s="268" t="str">
        <f t="shared" si="55"/>
        <v>0</v>
      </c>
      <c r="AG146" s="787" t="s">
        <v>135</v>
      </c>
      <c r="AH146" s="749">
        <f t="shared" si="57"/>
        <v>0</v>
      </c>
      <c r="AI146" s="749">
        <f t="shared" si="58"/>
        <v>0</v>
      </c>
      <c r="AJ146" s="382" t="str">
        <f t="shared" si="59"/>
        <v>0</v>
      </c>
      <c r="AL146" s="229" t="s">
        <v>148</v>
      </c>
      <c r="AM146" s="749">
        <f t="shared" si="30"/>
        <v>0</v>
      </c>
      <c r="AN146" s="749">
        <f t="shared" si="31"/>
        <v>0</v>
      </c>
      <c r="AO146" s="749">
        <f t="shared" si="32"/>
        <v>0</v>
      </c>
      <c r="AP146" s="749">
        <f t="shared" si="33"/>
        <v>0</v>
      </c>
      <c r="AQ146" s="749">
        <f t="shared" si="34"/>
        <v>0</v>
      </c>
      <c r="AR146" s="749">
        <f t="shared" si="35"/>
        <v>0</v>
      </c>
      <c r="AS146" s="749">
        <f t="shared" si="36"/>
        <v>0</v>
      </c>
      <c r="AT146" s="749">
        <f t="shared" si="37"/>
        <v>0</v>
      </c>
      <c r="AU146" s="749">
        <f t="shared" si="38"/>
        <v>0</v>
      </c>
      <c r="AV146" s="749">
        <f t="shared" si="39"/>
        <v>0</v>
      </c>
      <c r="AW146" s="749">
        <f t="shared" si="40"/>
        <v>0</v>
      </c>
      <c r="AX146" s="749">
        <f t="shared" si="41"/>
        <v>0</v>
      </c>
      <c r="AY146" s="749">
        <f t="shared" si="42"/>
        <v>0</v>
      </c>
      <c r="AZ146" s="749">
        <f t="shared" si="43"/>
        <v>0</v>
      </c>
      <c r="BA146" s="749">
        <f t="shared" si="44"/>
        <v>0</v>
      </c>
      <c r="BB146" s="749">
        <f t="shared" si="45"/>
        <v>0</v>
      </c>
      <c r="BC146" s="749">
        <f t="shared" si="46"/>
        <v>0</v>
      </c>
      <c r="BD146" s="749">
        <f t="shared" si="47"/>
        <v>0</v>
      </c>
      <c r="BE146" s="749">
        <f t="shared" si="48"/>
        <v>0</v>
      </c>
      <c r="BF146" s="159">
        <f t="shared" si="56"/>
        <v>0</v>
      </c>
    </row>
    <row r="147" spans="1:58">
      <c r="A147" s="749" t="s">
        <v>285</v>
      </c>
      <c r="B147" s="268">
        <f t="shared" si="55"/>
        <v>0</v>
      </c>
      <c r="AG147" s="787" t="s">
        <v>136</v>
      </c>
      <c r="AH147" s="749">
        <f t="shared" si="57"/>
        <v>0</v>
      </c>
      <c r="AI147" s="749">
        <f t="shared" si="58"/>
        <v>0</v>
      </c>
      <c r="AJ147" s="382" t="str">
        <f t="shared" si="59"/>
        <v>0</v>
      </c>
      <c r="AL147" s="229" t="s">
        <v>145</v>
      </c>
      <c r="AM147" s="749">
        <f t="shared" si="30"/>
        <v>0</v>
      </c>
      <c r="AN147" s="749">
        <f t="shared" si="31"/>
        <v>0</v>
      </c>
      <c r="AO147" s="749">
        <f t="shared" si="32"/>
        <v>0</v>
      </c>
      <c r="AP147" s="749">
        <f t="shared" si="33"/>
        <v>0</v>
      </c>
      <c r="AQ147" s="749">
        <f t="shared" si="34"/>
        <v>0</v>
      </c>
      <c r="AR147" s="749">
        <f t="shared" si="35"/>
        <v>0</v>
      </c>
      <c r="AS147" s="749">
        <f t="shared" si="36"/>
        <v>0</v>
      </c>
      <c r="AT147" s="749">
        <f t="shared" si="37"/>
        <v>0</v>
      </c>
      <c r="AU147" s="749">
        <f t="shared" si="38"/>
        <v>0</v>
      </c>
      <c r="AV147" s="749">
        <f t="shared" si="39"/>
        <v>0</v>
      </c>
      <c r="AW147" s="749">
        <f t="shared" si="40"/>
        <v>0</v>
      </c>
      <c r="AX147" s="749">
        <f t="shared" si="41"/>
        <v>0</v>
      </c>
      <c r="AY147" s="749">
        <f t="shared" si="42"/>
        <v>0</v>
      </c>
      <c r="AZ147" s="749">
        <f t="shared" si="43"/>
        <v>0</v>
      </c>
      <c r="BA147" s="749">
        <f t="shared" si="44"/>
        <v>0</v>
      </c>
      <c r="BB147" s="749">
        <f t="shared" si="45"/>
        <v>0</v>
      </c>
      <c r="BC147" s="749">
        <f t="shared" si="46"/>
        <v>0</v>
      </c>
      <c r="BD147" s="749">
        <f t="shared" si="47"/>
        <v>0</v>
      </c>
      <c r="BE147" s="749">
        <f t="shared" si="48"/>
        <v>0</v>
      </c>
      <c r="BF147" s="159">
        <f t="shared" si="56"/>
        <v>0</v>
      </c>
    </row>
    <row r="148" spans="1:58">
      <c r="A148" s="749" t="s">
        <v>286</v>
      </c>
      <c r="B148" s="268" t="str">
        <f t="shared" si="55"/>
        <v>0</v>
      </c>
      <c r="AG148" s="787" t="s">
        <v>146</v>
      </c>
      <c r="AH148" s="749">
        <f t="shared" si="57"/>
        <v>0</v>
      </c>
      <c r="AI148" s="749">
        <f t="shared" si="58"/>
        <v>0</v>
      </c>
      <c r="AJ148" s="382" t="str">
        <f t="shared" si="59"/>
        <v>0</v>
      </c>
      <c r="AL148" s="220" t="s">
        <v>294</v>
      </c>
      <c r="AM148" s="749">
        <f t="shared" si="30"/>
        <v>0</v>
      </c>
      <c r="AN148" s="749">
        <f t="shared" si="31"/>
        <v>0</v>
      </c>
      <c r="AO148" s="749">
        <f t="shared" si="32"/>
        <v>0</v>
      </c>
      <c r="AP148" s="749">
        <f t="shared" si="33"/>
        <v>0</v>
      </c>
      <c r="AQ148" s="749">
        <f t="shared" si="34"/>
        <v>0</v>
      </c>
      <c r="AR148" s="749">
        <f t="shared" si="35"/>
        <v>0</v>
      </c>
      <c r="AS148" s="749">
        <f t="shared" si="36"/>
        <v>0</v>
      </c>
      <c r="AT148" s="749">
        <f t="shared" si="37"/>
        <v>0</v>
      </c>
      <c r="AU148" s="749">
        <f t="shared" si="38"/>
        <v>0</v>
      </c>
      <c r="AV148" s="749">
        <f t="shared" si="39"/>
        <v>0</v>
      </c>
      <c r="AW148" s="749">
        <f t="shared" si="40"/>
        <v>0</v>
      </c>
      <c r="AX148" s="749">
        <f t="shared" si="41"/>
        <v>0</v>
      </c>
      <c r="AY148" s="749">
        <f t="shared" si="42"/>
        <v>0</v>
      </c>
      <c r="AZ148" s="749">
        <f t="shared" si="43"/>
        <v>1</v>
      </c>
      <c r="BA148" s="749">
        <f t="shared" si="44"/>
        <v>0</v>
      </c>
      <c r="BB148" s="749">
        <f t="shared" si="45"/>
        <v>0</v>
      </c>
      <c r="BC148" s="749">
        <f t="shared" si="46"/>
        <v>0</v>
      </c>
      <c r="BD148" s="749">
        <f t="shared" si="47"/>
        <v>0</v>
      </c>
      <c r="BE148" s="749">
        <f t="shared" si="48"/>
        <v>0</v>
      </c>
      <c r="BF148" s="159">
        <f t="shared" si="56"/>
        <v>1</v>
      </c>
    </row>
    <row r="149" spans="1:58">
      <c r="A149" s="749" t="s">
        <v>854</v>
      </c>
      <c r="B149" s="268">
        <f t="shared" si="55"/>
        <v>0</v>
      </c>
      <c r="AG149" s="787" t="s">
        <v>137</v>
      </c>
      <c r="AH149" s="749">
        <f t="shared" si="57"/>
        <v>0</v>
      </c>
      <c r="AI149" s="749">
        <f t="shared" si="58"/>
        <v>0</v>
      </c>
      <c r="AJ149" s="382" t="str">
        <f t="shared" si="59"/>
        <v>0</v>
      </c>
      <c r="AL149" s="220" t="s">
        <v>295</v>
      </c>
      <c r="AM149" s="749">
        <f t="shared" si="30"/>
        <v>0</v>
      </c>
      <c r="AN149" s="749">
        <f t="shared" si="31"/>
        <v>0</v>
      </c>
      <c r="AO149" s="749">
        <f t="shared" si="32"/>
        <v>0</v>
      </c>
      <c r="AP149" s="749">
        <f t="shared" si="33"/>
        <v>0</v>
      </c>
      <c r="AQ149" s="749">
        <f t="shared" si="34"/>
        <v>0</v>
      </c>
      <c r="AR149" s="749">
        <f t="shared" si="35"/>
        <v>0</v>
      </c>
      <c r="AS149" s="749">
        <f t="shared" si="36"/>
        <v>0</v>
      </c>
      <c r="AT149" s="749">
        <f t="shared" si="37"/>
        <v>0</v>
      </c>
      <c r="AU149" s="749">
        <f t="shared" si="38"/>
        <v>0</v>
      </c>
      <c r="AV149" s="749">
        <f t="shared" si="39"/>
        <v>0</v>
      </c>
      <c r="AW149" s="749">
        <f t="shared" si="40"/>
        <v>0</v>
      </c>
      <c r="AX149" s="749">
        <f t="shared" si="41"/>
        <v>0</v>
      </c>
      <c r="AY149" s="749">
        <f t="shared" si="42"/>
        <v>0</v>
      </c>
      <c r="AZ149" s="749">
        <f t="shared" si="43"/>
        <v>0</v>
      </c>
      <c r="BA149" s="749">
        <f t="shared" si="44"/>
        <v>0</v>
      </c>
      <c r="BB149" s="749">
        <f t="shared" si="45"/>
        <v>0</v>
      </c>
      <c r="BC149" s="749">
        <f t="shared" si="46"/>
        <v>0</v>
      </c>
      <c r="BD149" s="749">
        <f t="shared" si="47"/>
        <v>0</v>
      </c>
      <c r="BE149" s="749">
        <f t="shared" si="48"/>
        <v>0</v>
      </c>
      <c r="BF149" s="159">
        <f t="shared" si="56"/>
        <v>0</v>
      </c>
    </row>
    <row r="150" spans="1:58">
      <c r="A150" s="749" t="s">
        <v>287</v>
      </c>
      <c r="B150" s="268" t="str">
        <f t="shared" si="55"/>
        <v>0</v>
      </c>
      <c r="AG150" s="787" t="s">
        <v>1263</v>
      </c>
      <c r="AH150" s="749">
        <f>SUMIF($D$7:$D$84,AG150,$H$7:$H$84)</f>
        <v>0</v>
      </c>
      <c r="AI150" s="749">
        <f>SUMIF($D$7:$D$84,AG150,$G$7:$G$84)</f>
        <v>0</v>
      </c>
      <c r="AJ150" s="382" t="str">
        <f>IFERROR(AI150*100/AH150,"0")</f>
        <v>0</v>
      </c>
      <c r="AL150" s="220" t="s">
        <v>296</v>
      </c>
      <c r="AM150" s="749">
        <f t="shared" si="30"/>
        <v>0</v>
      </c>
      <c r="AN150" s="749">
        <f t="shared" si="31"/>
        <v>0</v>
      </c>
      <c r="AO150" s="749">
        <f t="shared" si="32"/>
        <v>0</v>
      </c>
      <c r="AP150" s="749">
        <f t="shared" si="33"/>
        <v>0</v>
      </c>
      <c r="AQ150" s="749">
        <f t="shared" si="34"/>
        <v>0</v>
      </c>
      <c r="AR150" s="749">
        <f t="shared" si="35"/>
        <v>0</v>
      </c>
      <c r="AS150" s="749">
        <f t="shared" si="36"/>
        <v>0</v>
      </c>
      <c r="AT150" s="749">
        <f t="shared" si="37"/>
        <v>0</v>
      </c>
      <c r="AU150" s="749">
        <f t="shared" si="38"/>
        <v>0</v>
      </c>
      <c r="AV150" s="749">
        <f t="shared" si="39"/>
        <v>0</v>
      </c>
      <c r="AW150" s="749">
        <f t="shared" si="40"/>
        <v>0</v>
      </c>
      <c r="AX150" s="749">
        <f t="shared" si="41"/>
        <v>0</v>
      </c>
      <c r="AY150" s="749">
        <f t="shared" si="42"/>
        <v>0</v>
      </c>
      <c r="AZ150" s="749">
        <f t="shared" si="43"/>
        <v>0</v>
      </c>
      <c r="BA150" s="749">
        <f t="shared" si="44"/>
        <v>0</v>
      </c>
      <c r="BB150" s="749">
        <f t="shared" si="45"/>
        <v>0</v>
      </c>
      <c r="BC150" s="749">
        <f t="shared" si="46"/>
        <v>0</v>
      </c>
      <c r="BD150" s="749">
        <f t="shared" si="47"/>
        <v>0</v>
      </c>
      <c r="BE150" s="749">
        <f t="shared" si="48"/>
        <v>0</v>
      </c>
      <c r="BF150" s="159">
        <f t="shared" si="56"/>
        <v>0</v>
      </c>
    </row>
    <row r="151" spans="1:58">
      <c r="A151" s="749" t="s">
        <v>576</v>
      </c>
      <c r="B151" s="268" t="str">
        <f t="shared" si="55"/>
        <v>0</v>
      </c>
      <c r="AG151" s="787" t="s">
        <v>314</v>
      </c>
      <c r="AH151" s="749">
        <f t="shared" si="57"/>
        <v>10</v>
      </c>
      <c r="AI151" s="749">
        <f t="shared" si="58"/>
        <v>0</v>
      </c>
      <c r="AJ151" s="382">
        <f t="shared" si="59"/>
        <v>0</v>
      </c>
      <c r="AL151" s="244" t="s">
        <v>297</v>
      </c>
      <c r="AM151" s="749">
        <f t="shared" si="30"/>
        <v>0</v>
      </c>
      <c r="AN151" s="749">
        <f t="shared" si="31"/>
        <v>0</v>
      </c>
      <c r="AO151" s="749">
        <f t="shared" si="32"/>
        <v>0</v>
      </c>
      <c r="AP151" s="749">
        <f t="shared" si="33"/>
        <v>0</v>
      </c>
      <c r="AQ151" s="749">
        <f t="shared" si="34"/>
        <v>0</v>
      </c>
      <c r="AR151" s="749">
        <f t="shared" si="35"/>
        <v>0</v>
      </c>
      <c r="AS151" s="749">
        <f t="shared" si="36"/>
        <v>0</v>
      </c>
      <c r="AT151" s="749">
        <f t="shared" si="37"/>
        <v>0</v>
      </c>
      <c r="AU151" s="749">
        <f t="shared" si="38"/>
        <v>0</v>
      </c>
      <c r="AV151" s="749">
        <f t="shared" si="39"/>
        <v>0</v>
      </c>
      <c r="AW151" s="749">
        <f t="shared" si="40"/>
        <v>0</v>
      </c>
      <c r="AX151" s="749">
        <f t="shared" si="41"/>
        <v>0</v>
      </c>
      <c r="AY151" s="749">
        <f t="shared" si="42"/>
        <v>0</v>
      </c>
      <c r="AZ151" s="749">
        <f t="shared" si="43"/>
        <v>0</v>
      </c>
      <c r="BA151" s="749">
        <f t="shared" si="44"/>
        <v>0</v>
      </c>
      <c r="BB151" s="749">
        <f t="shared" si="45"/>
        <v>0</v>
      </c>
      <c r="BC151" s="749">
        <f t="shared" si="46"/>
        <v>0</v>
      </c>
      <c r="BD151" s="749">
        <f t="shared" si="47"/>
        <v>0</v>
      </c>
      <c r="BE151" s="749">
        <f t="shared" si="48"/>
        <v>0</v>
      </c>
      <c r="BF151" s="159">
        <f>SUM(AM151:BE151)</f>
        <v>0</v>
      </c>
    </row>
    <row r="152" spans="1:58">
      <c r="A152" s="749" t="s">
        <v>579</v>
      </c>
      <c r="B152" s="268" t="str">
        <f t="shared" si="55"/>
        <v>0</v>
      </c>
      <c r="AG152" s="787" t="s">
        <v>138</v>
      </c>
      <c r="AH152" s="749">
        <f t="shared" si="57"/>
        <v>0</v>
      </c>
      <c r="AI152" s="749">
        <f t="shared" si="58"/>
        <v>0</v>
      </c>
      <c r="AJ152" s="382" t="str">
        <f t="shared" si="59"/>
        <v>0</v>
      </c>
      <c r="AL152" s="244" t="s">
        <v>298</v>
      </c>
      <c r="AM152" s="749">
        <f t="shared" si="30"/>
        <v>0</v>
      </c>
      <c r="AN152" s="749">
        <f t="shared" si="31"/>
        <v>0</v>
      </c>
      <c r="AO152" s="749">
        <f t="shared" si="32"/>
        <v>0</v>
      </c>
      <c r="AP152" s="749">
        <f t="shared" si="33"/>
        <v>0</v>
      </c>
      <c r="AQ152" s="749">
        <f t="shared" si="34"/>
        <v>0</v>
      </c>
      <c r="AR152" s="749">
        <f t="shared" si="35"/>
        <v>0</v>
      </c>
      <c r="AS152" s="749">
        <f t="shared" si="36"/>
        <v>0</v>
      </c>
      <c r="AT152" s="749">
        <f t="shared" si="37"/>
        <v>0</v>
      </c>
      <c r="AU152" s="749">
        <f t="shared" si="38"/>
        <v>0</v>
      </c>
      <c r="AV152" s="749">
        <f t="shared" si="39"/>
        <v>0</v>
      </c>
      <c r="AW152" s="749">
        <f t="shared" si="40"/>
        <v>0</v>
      </c>
      <c r="AX152" s="749">
        <f t="shared" si="41"/>
        <v>0</v>
      </c>
      <c r="AY152" s="749">
        <f t="shared" si="42"/>
        <v>0</v>
      </c>
      <c r="AZ152" s="749">
        <f t="shared" si="43"/>
        <v>0</v>
      </c>
      <c r="BA152" s="749">
        <f t="shared" si="44"/>
        <v>0</v>
      </c>
      <c r="BB152" s="749">
        <f t="shared" si="45"/>
        <v>0</v>
      </c>
      <c r="BC152" s="749">
        <f t="shared" si="46"/>
        <v>0</v>
      </c>
      <c r="BD152" s="749">
        <f t="shared" si="47"/>
        <v>0</v>
      </c>
      <c r="BE152" s="749">
        <f t="shared" si="48"/>
        <v>0</v>
      </c>
      <c r="BF152" s="159">
        <f>SUM(AM152:BE152)</f>
        <v>0</v>
      </c>
    </row>
    <row r="153" spans="1:58">
      <c r="A153" s="749" t="s">
        <v>1371</v>
      </c>
      <c r="B153" s="268" t="str">
        <f>IFERROR(VLOOKUP(A153,$AG$8:$AJ$187,4,0),"")</f>
        <v>0</v>
      </c>
      <c r="AG153" s="787" t="s">
        <v>293</v>
      </c>
      <c r="AH153" s="749">
        <f t="shared" si="57"/>
        <v>10</v>
      </c>
      <c r="AI153" s="749">
        <f t="shared" si="58"/>
        <v>0</v>
      </c>
      <c r="AJ153" s="382">
        <f t="shared" si="59"/>
        <v>0</v>
      </c>
      <c r="AL153" s="244" t="s">
        <v>299</v>
      </c>
      <c r="AM153" s="749">
        <f t="shared" si="30"/>
        <v>0</v>
      </c>
      <c r="AN153" s="749">
        <f t="shared" si="31"/>
        <v>0</v>
      </c>
      <c r="AO153" s="749">
        <f t="shared" si="32"/>
        <v>0</v>
      </c>
      <c r="AP153" s="749">
        <f t="shared" si="33"/>
        <v>0</v>
      </c>
      <c r="AQ153" s="749">
        <f t="shared" si="34"/>
        <v>0</v>
      </c>
      <c r="AR153" s="749">
        <f t="shared" si="35"/>
        <v>0</v>
      </c>
      <c r="AS153" s="749">
        <f t="shared" si="36"/>
        <v>0</v>
      </c>
      <c r="AT153" s="749">
        <f t="shared" si="37"/>
        <v>0</v>
      </c>
      <c r="AU153" s="749">
        <f t="shared" si="38"/>
        <v>0</v>
      </c>
      <c r="AV153" s="749">
        <f t="shared" si="39"/>
        <v>0</v>
      </c>
      <c r="AW153" s="749">
        <f t="shared" si="40"/>
        <v>0</v>
      </c>
      <c r="AX153" s="749">
        <f t="shared" si="41"/>
        <v>0</v>
      </c>
      <c r="AY153" s="749">
        <f t="shared" si="42"/>
        <v>0</v>
      </c>
      <c r="AZ153" s="749">
        <f t="shared" si="43"/>
        <v>0</v>
      </c>
      <c r="BA153" s="749">
        <f t="shared" si="44"/>
        <v>0</v>
      </c>
      <c r="BB153" s="749">
        <f t="shared" si="45"/>
        <v>0</v>
      </c>
      <c r="BC153" s="749">
        <f t="shared" si="46"/>
        <v>0</v>
      </c>
      <c r="BD153" s="749">
        <f t="shared" si="47"/>
        <v>0</v>
      </c>
      <c r="BE153" s="749">
        <f t="shared" si="48"/>
        <v>0</v>
      </c>
      <c r="BF153" s="159">
        <f>SUM(AM153:BE153)</f>
        <v>0</v>
      </c>
    </row>
    <row r="154" spans="1:58">
      <c r="A154" s="749" t="s">
        <v>1369</v>
      </c>
      <c r="B154" s="268" t="str">
        <f>IFERROR(VLOOKUP(A154,$AG$8:$AJ$187,4,0),"")</f>
        <v>0</v>
      </c>
      <c r="AG154" s="787" t="s">
        <v>139</v>
      </c>
      <c r="AH154" s="749">
        <f t="shared" si="57"/>
        <v>0</v>
      </c>
      <c r="AI154" s="749">
        <f t="shared" si="58"/>
        <v>0</v>
      </c>
      <c r="AJ154" s="382" t="str">
        <f t="shared" si="59"/>
        <v>0</v>
      </c>
      <c r="AL154" s="244" t="s">
        <v>300</v>
      </c>
      <c r="AM154" s="749">
        <f t="shared" si="30"/>
        <v>0</v>
      </c>
      <c r="AN154" s="749">
        <f t="shared" si="31"/>
        <v>0</v>
      </c>
      <c r="AO154" s="749">
        <f t="shared" si="32"/>
        <v>0</v>
      </c>
      <c r="AP154" s="749">
        <f t="shared" si="33"/>
        <v>0</v>
      </c>
      <c r="AQ154" s="749">
        <f t="shared" si="34"/>
        <v>0</v>
      </c>
      <c r="AR154" s="749">
        <f t="shared" si="35"/>
        <v>0</v>
      </c>
      <c r="AS154" s="749">
        <f t="shared" si="36"/>
        <v>0</v>
      </c>
      <c r="AT154" s="749">
        <f t="shared" si="37"/>
        <v>0</v>
      </c>
      <c r="AU154" s="749">
        <f t="shared" si="38"/>
        <v>0</v>
      </c>
      <c r="AV154" s="749">
        <f t="shared" si="39"/>
        <v>0</v>
      </c>
      <c r="AW154" s="749">
        <f t="shared" si="40"/>
        <v>0</v>
      </c>
      <c r="AX154" s="749">
        <f t="shared" si="41"/>
        <v>0</v>
      </c>
      <c r="AY154" s="749">
        <f t="shared" si="42"/>
        <v>0</v>
      </c>
      <c r="AZ154" s="749">
        <f t="shared" si="43"/>
        <v>0</v>
      </c>
      <c r="BA154" s="749">
        <f t="shared" si="44"/>
        <v>0</v>
      </c>
      <c r="BB154" s="749">
        <f t="shared" si="45"/>
        <v>0</v>
      </c>
      <c r="BC154" s="749">
        <f t="shared" si="46"/>
        <v>0</v>
      </c>
      <c r="BD154" s="749">
        <f t="shared" si="47"/>
        <v>0</v>
      </c>
      <c r="BE154" s="749">
        <f t="shared" si="48"/>
        <v>0</v>
      </c>
      <c r="BF154" s="159">
        <f>SUM(AM154:BE154)</f>
        <v>0</v>
      </c>
    </row>
    <row r="155" spans="1:58">
      <c r="A155" s="749" t="s">
        <v>1372</v>
      </c>
      <c r="B155" s="268" t="str">
        <f>IFERROR(VLOOKUP(A155,$AG$8:$AJ$187,4,0),"")</f>
        <v>0</v>
      </c>
      <c r="AG155" s="787" t="s">
        <v>140</v>
      </c>
      <c r="AH155" s="749">
        <f t="shared" si="57"/>
        <v>0</v>
      </c>
      <c r="AI155" s="749">
        <f t="shared" si="58"/>
        <v>0</v>
      </c>
      <c r="AJ155" s="382" t="str">
        <f t="shared" si="59"/>
        <v>0</v>
      </c>
      <c r="AL155" s="244" t="s">
        <v>359</v>
      </c>
      <c r="AM155" s="749">
        <f t="shared" si="30"/>
        <v>0</v>
      </c>
      <c r="AN155" s="749">
        <f t="shared" si="31"/>
        <v>0</v>
      </c>
      <c r="AO155" s="749">
        <f t="shared" si="32"/>
        <v>0</v>
      </c>
      <c r="AP155" s="749">
        <f t="shared" si="33"/>
        <v>0</v>
      </c>
      <c r="AQ155" s="749">
        <f t="shared" si="34"/>
        <v>0</v>
      </c>
      <c r="AR155" s="749">
        <f t="shared" si="35"/>
        <v>0</v>
      </c>
      <c r="AS155" s="749">
        <f t="shared" si="36"/>
        <v>0</v>
      </c>
      <c r="AT155" s="749">
        <f t="shared" si="37"/>
        <v>0</v>
      </c>
      <c r="AU155" s="749">
        <f t="shared" si="38"/>
        <v>0</v>
      </c>
      <c r="AV155" s="749">
        <f t="shared" si="39"/>
        <v>0</v>
      </c>
      <c r="AW155" s="749">
        <f t="shared" si="40"/>
        <v>0</v>
      </c>
      <c r="AX155" s="749">
        <f t="shared" si="41"/>
        <v>0</v>
      </c>
      <c r="AY155" s="749">
        <f t="shared" si="42"/>
        <v>0</v>
      </c>
      <c r="AZ155" s="749">
        <f t="shared" si="43"/>
        <v>0</v>
      </c>
      <c r="BA155" s="749">
        <f t="shared" si="44"/>
        <v>0</v>
      </c>
      <c r="BB155" s="749">
        <f t="shared" si="45"/>
        <v>0</v>
      </c>
      <c r="BC155" s="749">
        <f t="shared" si="46"/>
        <v>0</v>
      </c>
      <c r="BD155" s="749">
        <f t="shared" si="47"/>
        <v>0</v>
      </c>
      <c r="BE155" s="749">
        <f t="shared" si="48"/>
        <v>0</v>
      </c>
      <c r="BF155" s="159">
        <f t="shared" ref="BF155:BF161" si="60">SUM(AM155:BE155)</f>
        <v>0</v>
      </c>
    </row>
    <row r="156" spans="1:58">
      <c r="A156" s="749" t="s">
        <v>1373</v>
      </c>
      <c r="B156" s="268" t="str">
        <f>IFERROR(VLOOKUP(A156,$AG$8:$AJ$187,4,0),"")</f>
        <v>0</v>
      </c>
      <c r="AG156" s="787" t="s">
        <v>141</v>
      </c>
      <c r="AH156" s="749">
        <f t="shared" si="57"/>
        <v>0</v>
      </c>
      <c r="AI156" s="749">
        <f t="shared" si="58"/>
        <v>0</v>
      </c>
      <c r="AJ156" s="382" t="str">
        <f t="shared" si="59"/>
        <v>0</v>
      </c>
      <c r="AL156" s="244" t="s">
        <v>301</v>
      </c>
      <c r="AM156" s="749">
        <f t="shared" ref="AM156:AM172" si="61">SUMIF($D$7:$D$84,AL156,$J$7:$J$84)</f>
        <v>0</v>
      </c>
      <c r="AN156" s="749">
        <f t="shared" ref="AN156:AN188" si="62">SUMIF($D$7:$D$84,AL156,$K$7:$K$84)</f>
        <v>0</v>
      </c>
      <c r="AO156" s="749">
        <f t="shared" ref="AO156:AO188" si="63">SUMIF($D$7:$D$84,AL156,$L$7:$L$84)</f>
        <v>0</v>
      </c>
      <c r="AP156" s="749">
        <f t="shared" ref="AP156:AP188" si="64">SUMIF($D$7:$D$84,AL156,$M$7:$M$84)</f>
        <v>0</v>
      </c>
      <c r="AQ156" s="749">
        <f t="shared" ref="AQ156:AQ188" si="65">SUMIF($D$7:$D$84,AL156,$N$7:$N$84)</f>
        <v>0</v>
      </c>
      <c r="AR156" s="749">
        <f t="shared" ref="AR156:AR188" si="66">SUMIF($D$7:$D$84,AL156,$O$7:$O$84)</f>
        <v>0</v>
      </c>
      <c r="AS156" s="749">
        <f t="shared" ref="AS156:AS188" si="67">SUMIF($D$7:$D$84,AL156,$P$7:$P$84)</f>
        <v>0</v>
      </c>
      <c r="AT156" s="749">
        <f t="shared" ref="AT156:AT188" si="68">SUMIF($D$7:$D$84,AL156,$Q$7:$Q$84)</f>
        <v>0</v>
      </c>
      <c r="AU156" s="749">
        <f t="shared" ref="AU156:AU188" si="69">SUMIF($D$7:$D$84,AL156,$R$7:$R$84)</f>
        <v>0</v>
      </c>
      <c r="AV156" s="749">
        <f t="shared" ref="AV156:AV188" si="70">SUMIF($D$7:$D$84,AL156,$S$7:$S$84)</f>
        <v>0</v>
      </c>
      <c r="AW156" s="749">
        <f t="shared" ref="AW156:AW188" si="71">SUMIF($D$7:$D$84,AL156,$T$7:$T$84)</f>
        <v>0</v>
      </c>
      <c r="AX156" s="749">
        <f t="shared" ref="AX156:AX188" si="72">SUMIF($D$7:$D$84,AL156,$U$7:$U$84)</f>
        <v>0</v>
      </c>
      <c r="AY156" s="749">
        <f t="shared" ref="AY156:AY188" si="73">SUMIF($D$7:$D$84,AL156,$V$7:$V$84)</f>
        <v>0</v>
      </c>
      <c r="AZ156" s="749">
        <f t="shared" ref="AZ156:AZ188" si="74">SUMIF($D$7:$D$84,AL156,$W$7:$W$84)</f>
        <v>0</v>
      </c>
      <c r="BA156" s="749">
        <f t="shared" ref="BA156:BA188" si="75">SUMIF($D$7:$D$84,AL156,$X$7:$X$84)</f>
        <v>0</v>
      </c>
      <c r="BB156" s="749">
        <f t="shared" ref="BB156:BB188" si="76">SUMIF($D$7:$D$84,AL156,$Y$7:$Y$84)</f>
        <v>0</v>
      </c>
      <c r="BC156" s="749">
        <f t="shared" ref="BC156:BC188" si="77">SUMIF($D$7:$D$84,AL156,$Z$7:$Z$84)</f>
        <v>0</v>
      </c>
      <c r="BD156" s="749">
        <f t="shared" ref="BD156:BD188" si="78">SUMIF($D$7:$D$84,AL156,$AA$7:$AA$84)</f>
        <v>0</v>
      </c>
      <c r="BE156" s="749">
        <f t="shared" ref="BE156:BE188" si="79">SUMIF($D$7:$D$84,AL156,$AB$7:$AB$84)</f>
        <v>0</v>
      </c>
      <c r="BF156" s="159">
        <f t="shared" si="60"/>
        <v>0</v>
      </c>
    </row>
    <row r="157" spans="1:58">
      <c r="A157" s="749" t="s">
        <v>584</v>
      </c>
      <c r="B157" s="268" t="str">
        <f t="shared" si="55"/>
        <v>0</v>
      </c>
      <c r="AG157" s="787" t="s">
        <v>142</v>
      </c>
      <c r="AH157" s="749">
        <f t="shared" si="57"/>
        <v>0</v>
      </c>
      <c r="AI157" s="749">
        <f t="shared" si="58"/>
        <v>0</v>
      </c>
      <c r="AJ157" s="382" t="str">
        <f t="shared" si="59"/>
        <v>0</v>
      </c>
      <c r="AL157" s="244" t="s">
        <v>302</v>
      </c>
      <c r="AM157" s="749">
        <f t="shared" si="61"/>
        <v>0</v>
      </c>
      <c r="AN157" s="749">
        <f t="shared" si="62"/>
        <v>0</v>
      </c>
      <c r="AO157" s="749">
        <f t="shared" si="63"/>
        <v>0</v>
      </c>
      <c r="AP157" s="749">
        <f t="shared" si="64"/>
        <v>0</v>
      </c>
      <c r="AQ157" s="749">
        <f t="shared" si="65"/>
        <v>0</v>
      </c>
      <c r="AR157" s="749">
        <f t="shared" si="66"/>
        <v>0</v>
      </c>
      <c r="AS157" s="749">
        <f t="shared" si="67"/>
        <v>0</v>
      </c>
      <c r="AT157" s="749">
        <f t="shared" si="68"/>
        <v>0</v>
      </c>
      <c r="AU157" s="749">
        <f t="shared" si="69"/>
        <v>0</v>
      </c>
      <c r="AV157" s="749">
        <f t="shared" si="70"/>
        <v>0</v>
      </c>
      <c r="AW157" s="749">
        <f t="shared" si="71"/>
        <v>0</v>
      </c>
      <c r="AX157" s="749">
        <f t="shared" si="72"/>
        <v>0</v>
      </c>
      <c r="AY157" s="749">
        <f t="shared" si="73"/>
        <v>0</v>
      </c>
      <c r="AZ157" s="749">
        <f t="shared" si="74"/>
        <v>0</v>
      </c>
      <c r="BA157" s="749">
        <f t="shared" si="75"/>
        <v>0</v>
      </c>
      <c r="BB157" s="749">
        <f t="shared" si="76"/>
        <v>0</v>
      </c>
      <c r="BC157" s="749">
        <f t="shared" si="77"/>
        <v>0</v>
      </c>
      <c r="BD157" s="749">
        <f t="shared" si="78"/>
        <v>0</v>
      </c>
      <c r="BE157" s="749">
        <f t="shared" si="79"/>
        <v>0</v>
      </c>
      <c r="BF157" s="159">
        <f t="shared" si="60"/>
        <v>0</v>
      </c>
    </row>
    <row r="158" spans="1:58">
      <c r="A158" s="749" t="s">
        <v>585</v>
      </c>
      <c r="B158" s="268" t="str">
        <f t="shared" si="55"/>
        <v>0</v>
      </c>
      <c r="AG158" s="787" t="s">
        <v>143</v>
      </c>
      <c r="AH158" s="749">
        <f t="shared" si="57"/>
        <v>0</v>
      </c>
      <c r="AI158" s="749">
        <f t="shared" si="58"/>
        <v>0</v>
      </c>
      <c r="AJ158" s="382" t="str">
        <f t="shared" si="59"/>
        <v>0</v>
      </c>
      <c r="AL158" s="244" t="s">
        <v>303</v>
      </c>
      <c r="AM158" s="749">
        <f t="shared" si="61"/>
        <v>0</v>
      </c>
      <c r="AN158" s="749">
        <f t="shared" si="62"/>
        <v>0</v>
      </c>
      <c r="AO158" s="749">
        <f t="shared" si="63"/>
        <v>0</v>
      </c>
      <c r="AP158" s="749">
        <f t="shared" si="64"/>
        <v>0</v>
      </c>
      <c r="AQ158" s="749">
        <f t="shared" si="65"/>
        <v>0</v>
      </c>
      <c r="AR158" s="749">
        <f t="shared" si="66"/>
        <v>0</v>
      </c>
      <c r="AS158" s="749">
        <f t="shared" si="67"/>
        <v>0</v>
      </c>
      <c r="AT158" s="749">
        <f t="shared" si="68"/>
        <v>0</v>
      </c>
      <c r="AU158" s="749">
        <f t="shared" si="69"/>
        <v>0</v>
      </c>
      <c r="AV158" s="749">
        <f t="shared" si="70"/>
        <v>0</v>
      </c>
      <c r="AW158" s="749">
        <f t="shared" si="71"/>
        <v>0</v>
      </c>
      <c r="AX158" s="749">
        <f t="shared" si="72"/>
        <v>0</v>
      </c>
      <c r="AY158" s="749">
        <f t="shared" si="73"/>
        <v>0</v>
      </c>
      <c r="AZ158" s="749">
        <f t="shared" si="74"/>
        <v>0</v>
      </c>
      <c r="BA158" s="749">
        <f t="shared" si="75"/>
        <v>0</v>
      </c>
      <c r="BB158" s="749">
        <f t="shared" si="76"/>
        <v>0</v>
      </c>
      <c r="BC158" s="749">
        <f t="shared" si="77"/>
        <v>0</v>
      </c>
      <c r="BD158" s="749">
        <f t="shared" si="78"/>
        <v>0</v>
      </c>
      <c r="BE158" s="749">
        <f t="shared" si="79"/>
        <v>0</v>
      </c>
      <c r="BF158" s="159">
        <f t="shared" si="60"/>
        <v>0</v>
      </c>
    </row>
    <row r="159" spans="1:58">
      <c r="A159" s="749" t="s">
        <v>586</v>
      </c>
      <c r="B159" s="268" t="str">
        <f t="shared" si="55"/>
        <v>0</v>
      </c>
      <c r="AG159" s="787" t="s">
        <v>315</v>
      </c>
      <c r="AH159" s="749">
        <f t="shared" si="57"/>
        <v>0</v>
      </c>
      <c r="AI159" s="749">
        <f t="shared" si="58"/>
        <v>0</v>
      </c>
      <c r="AJ159" s="382" t="str">
        <f t="shared" si="59"/>
        <v>0</v>
      </c>
      <c r="AL159" s="244" t="s">
        <v>304</v>
      </c>
      <c r="AM159" s="749">
        <f t="shared" si="61"/>
        <v>0</v>
      </c>
      <c r="AN159" s="749">
        <f t="shared" si="62"/>
        <v>0</v>
      </c>
      <c r="AO159" s="749">
        <f t="shared" si="63"/>
        <v>0</v>
      </c>
      <c r="AP159" s="749">
        <f t="shared" si="64"/>
        <v>0</v>
      </c>
      <c r="AQ159" s="749">
        <f t="shared" si="65"/>
        <v>0</v>
      </c>
      <c r="AR159" s="749">
        <f t="shared" si="66"/>
        <v>0</v>
      </c>
      <c r="AS159" s="749">
        <f t="shared" si="67"/>
        <v>0</v>
      </c>
      <c r="AT159" s="749">
        <f t="shared" si="68"/>
        <v>0</v>
      </c>
      <c r="AU159" s="749">
        <f t="shared" si="69"/>
        <v>0</v>
      </c>
      <c r="AV159" s="749">
        <f t="shared" si="70"/>
        <v>0</v>
      </c>
      <c r="AW159" s="749">
        <f t="shared" si="71"/>
        <v>0</v>
      </c>
      <c r="AX159" s="749">
        <f t="shared" si="72"/>
        <v>0</v>
      </c>
      <c r="AY159" s="749">
        <f t="shared" si="73"/>
        <v>0</v>
      </c>
      <c r="AZ159" s="749">
        <f t="shared" si="74"/>
        <v>0</v>
      </c>
      <c r="BA159" s="749">
        <f t="shared" si="75"/>
        <v>0</v>
      </c>
      <c r="BB159" s="749">
        <f t="shared" si="76"/>
        <v>0</v>
      </c>
      <c r="BC159" s="749">
        <f t="shared" si="77"/>
        <v>0</v>
      </c>
      <c r="BD159" s="749">
        <f t="shared" si="78"/>
        <v>0</v>
      </c>
      <c r="BE159" s="749">
        <f t="shared" si="79"/>
        <v>0</v>
      </c>
      <c r="BF159" s="159">
        <f t="shared" si="60"/>
        <v>0</v>
      </c>
    </row>
    <row r="160" spans="1:58">
      <c r="A160" s="999" t="s">
        <v>835</v>
      </c>
      <c r="B160" s="268" t="str">
        <f t="shared" si="55"/>
        <v>0</v>
      </c>
      <c r="AG160" s="787" t="s">
        <v>147</v>
      </c>
      <c r="AH160" s="749">
        <f t="shared" si="57"/>
        <v>0</v>
      </c>
      <c r="AI160" s="749">
        <f t="shared" si="58"/>
        <v>0</v>
      </c>
      <c r="AJ160" s="382" t="str">
        <f t="shared" si="59"/>
        <v>0</v>
      </c>
      <c r="AL160" s="244" t="s">
        <v>305</v>
      </c>
      <c r="AM160" s="749">
        <f t="shared" si="61"/>
        <v>0</v>
      </c>
      <c r="AN160" s="749">
        <f t="shared" si="62"/>
        <v>0</v>
      </c>
      <c r="AO160" s="749">
        <f t="shared" si="63"/>
        <v>0</v>
      </c>
      <c r="AP160" s="749">
        <f t="shared" si="64"/>
        <v>0</v>
      </c>
      <c r="AQ160" s="749">
        <f t="shared" si="65"/>
        <v>0</v>
      </c>
      <c r="AR160" s="749">
        <f t="shared" si="66"/>
        <v>0</v>
      </c>
      <c r="AS160" s="749">
        <f t="shared" si="67"/>
        <v>0</v>
      </c>
      <c r="AT160" s="749">
        <f t="shared" si="68"/>
        <v>0</v>
      </c>
      <c r="AU160" s="749">
        <f t="shared" si="69"/>
        <v>0</v>
      </c>
      <c r="AV160" s="749">
        <f t="shared" si="70"/>
        <v>0</v>
      </c>
      <c r="AW160" s="749">
        <f t="shared" si="71"/>
        <v>0</v>
      </c>
      <c r="AX160" s="749">
        <f t="shared" si="72"/>
        <v>0</v>
      </c>
      <c r="AY160" s="749">
        <f t="shared" si="73"/>
        <v>0</v>
      </c>
      <c r="AZ160" s="749">
        <f t="shared" si="74"/>
        <v>0</v>
      </c>
      <c r="BA160" s="749">
        <f t="shared" si="75"/>
        <v>0</v>
      </c>
      <c r="BB160" s="749">
        <f t="shared" si="76"/>
        <v>0</v>
      </c>
      <c r="BC160" s="749">
        <f t="shared" si="77"/>
        <v>0</v>
      </c>
      <c r="BD160" s="749">
        <f t="shared" si="78"/>
        <v>0</v>
      </c>
      <c r="BE160" s="749">
        <f t="shared" si="79"/>
        <v>0</v>
      </c>
      <c r="BF160" s="159">
        <f t="shared" si="60"/>
        <v>0</v>
      </c>
    </row>
    <row r="161" spans="1:58">
      <c r="A161" s="999" t="s">
        <v>299</v>
      </c>
      <c r="B161" s="268" t="str">
        <f t="shared" si="55"/>
        <v>0</v>
      </c>
      <c r="AG161" s="787" t="s">
        <v>144</v>
      </c>
      <c r="AH161" s="749">
        <f t="shared" si="57"/>
        <v>0</v>
      </c>
      <c r="AI161" s="749">
        <f t="shared" si="58"/>
        <v>0</v>
      </c>
      <c r="AJ161" s="382" t="str">
        <f t="shared" si="59"/>
        <v>0</v>
      </c>
      <c r="AL161" s="244" t="s">
        <v>306</v>
      </c>
      <c r="AM161" s="749">
        <f t="shared" si="61"/>
        <v>0</v>
      </c>
      <c r="AN161" s="749">
        <f t="shared" si="62"/>
        <v>0</v>
      </c>
      <c r="AO161" s="749">
        <f t="shared" si="63"/>
        <v>0</v>
      </c>
      <c r="AP161" s="749">
        <f t="shared" si="64"/>
        <v>0</v>
      </c>
      <c r="AQ161" s="749">
        <f t="shared" si="65"/>
        <v>0</v>
      </c>
      <c r="AR161" s="749">
        <f t="shared" si="66"/>
        <v>0</v>
      </c>
      <c r="AS161" s="749">
        <f t="shared" si="67"/>
        <v>0</v>
      </c>
      <c r="AT161" s="749">
        <f t="shared" si="68"/>
        <v>0</v>
      </c>
      <c r="AU161" s="749">
        <f t="shared" si="69"/>
        <v>0</v>
      </c>
      <c r="AV161" s="749">
        <f t="shared" si="70"/>
        <v>0</v>
      </c>
      <c r="AW161" s="749">
        <f t="shared" si="71"/>
        <v>0</v>
      </c>
      <c r="AX161" s="749">
        <f t="shared" si="72"/>
        <v>0</v>
      </c>
      <c r="AY161" s="749">
        <f t="shared" si="73"/>
        <v>0</v>
      </c>
      <c r="AZ161" s="749">
        <f t="shared" si="74"/>
        <v>0</v>
      </c>
      <c r="BA161" s="749">
        <f t="shared" si="75"/>
        <v>0</v>
      </c>
      <c r="BB161" s="749">
        <f t="shared" si="76"/>
        <v>0</v>
      </c>
      <c r="BC161" s="749">
        <f t="shared" si="77"/>
        <v>0</v>
      </c>
      <c r="BD161" s="749">
        <f t="shared" si="78"/>
        <v>0</v>
      </c>
      <c r="BE161" s="749">
        <f t="shared" si="79"/>
        <v>0</v>
      </c>
      <c r="BF161" s="159">
        <f t="shared" si="60"/>
        <v>0</v>
      </c>
    </row>
    <row r="162" spans="1:58">
      <c r="A162" s="999" t="s">
        <v>359</v>
      </c>
      <c r="B162" s="268" t="str">
        <f t="shared" si="55"/>
        <v>0</v>
      </c>
      <c r="AG162" s="787" t="s">
        <v>316</v>
      </c>
      <c r="AH162" s="749">
        <f t="shared" si="57"/>
        <v>0</v>
      </c>
      <c r="AI162" s="749">
        <f t="shared" si="58"/>
        <v>0</v>
      </c>
      <c r="AJ162" s="382" t="str">
        <f t="shared" si="59"/>
        <v>0</v>
      </c>
      <c r="AL162" s="244" t="s">
        <v>543</v>
      </c>
      <c r="AM162" s="749">
        <f t="shared" si="61"/>
        <v>0</v>
      </c>
      <c r="AN162" s="749">
        <f t="shared" si="62"/>
        <v>0</v>
      </c>
      <c r="AO162" s="749">
        <f t="shared" si="63"/>
        <v>0</v>
      </c>
      <c r="AP162" s="749">
        <f t="shared" si="64"/>
        <v>0</v>
      </c>
      <c r="AQ162" s="749">
        <f t="shared" si="65"/>
        <v>0</v>
      </c>
      <c r="AR162" s="749">
        <f t="shared" si="66"/>
        <v>0</v>
      </c>
      <c r="AS162" s="749">
        <f t="shared" si="67"/>
        <v>0</v>
      </c>
      <c r="AT162" s="749">
        <f t="shared" si="68"/>
        <v>0</v>
      </c>
      <c r="AU162" s="749">
        <f t="shared" si="69"/>
        <v>0</v>
      </c>
      <c r="AV162" s="749">
        <f t="shared" si="70"/>
        <v>0</v>
      </c>
      <c r="AW162" s="749">
        <f t="shared" si="71"/>
        <v>0</v>
      </c>
      <c r="AX162" s="749">
        <f t="shared" si="72"/>
        <v>0</v>
      </c>
      <c r="AY162" s="749">
        <f t="shared" si="73"/>
        <v>0</v>
      </c>
      <c r="AZ162" s="749">
        <f t="shared" si="74"/>
        <v>0</v>
      </c>
      <c r="BA162" s="749">
        <f t="shared" si="75"/>
        <v>0</v>
      </c>
      <c r="BB162" s="749">
        <f t="shared" si="76"/>
        <v>0</v>
      </c>
      <c r="BC162" s="749">
        <f t="shared" si="77"/>
        <v>0</v>
      </c>
      <c r="BD162" s="749">
        <f t="shared" si="78"/>
        <v>0</v>
      </c>
      <c r="BE162" s="749">
        <f t="shared" si="79"/>
        <v>0</v>
      </c>
      <c r="BF162" s="159">
        <f t="shared" ref="BF162:BF188" si="80">SUM(AM162:BE162)</f>
        <v>0</v>
      </c>
    </row>
    <row r="163" spans="1:58">
      <c r="A163" s="999" t="s">
        <v>300</v>
      </c>
      <c r="B163" s="268" t="str">
        <f t="shared" si="55"/>
        <v>0</v>
      </c>
      <c r="AG163" s="787" t="s">
        <v>148</v>
      </c>
      <c r="AH163" s="749">
        <f t="shared" si="57"/>
        <v>0</v>
      </c>
      <c r="AI163" s="749">
        <f t="shared" si="58"/>
        <v>0</v>
      </c>
      <c r="AJ163" s="382" t="str">
        <f t="shared" si="59"/>
        <v>0</v>
      </c>
      <c r="AL163" s="244" t="s">
        <v>318</v>
      </c>
      <c r="AM163" s="749">
        <f t="shared" si="61"/>
        <v>0</v>
      </c>
      <c r="AN163" s="749">
        <f t="shared" si="62"/>
        <v>0</v>
      </c>
      <c r="AO163" s="749">
        <f t="shared" si="63"/>
        <v>0</v>
      </c>
      <c r="AP163" s="749">
        <f t="shared" si="64"/>
        <v>0</v>
      </c>
      <c r="AQ163" s="749">
        <f t="shared" si="65"/>
        <v>0</v>
      </c>
      <c r="AR163" s="749">
        <f t="shared" si="66"/>
        <v>0</v>
      </c>
      <c r="AS163" s="749">
        <f t="shared" si="67"/>
        <v>0</v>
      </c>
      <c r="AT163" s="749">
        <f t="shared" si="68"/>
        <v>0</v>
      </c>
      <c r="AU163" s="749">
        <f t="shared" si="69"/>
        <v>0</v>
      </c>
      <c r="AV163" s="749">
        <f t="shared" si="70"/>
        <v>0</v>
      </c>
      <c r="AW163" s="749">
        <f t="shared" si="71"/>
        <v>0</v>
      </c>
      <c r="AX163" s="749">
        <f t="shared" si="72"/>
        <v>0</v>
      </c>
      <c r="AY163" s="749">
        <f t="shared" si="73"/>
        <v>0</v>
      </c>
      <c r="AZ163" s="749">
        <f t="shared" si="74"/>
        <v>0</v>
      </c>
      <c r="BA163" s="749">
        <f t="shared" si="75"/>
        <v>0</v>
      </c>
      <c r="BB163" s="749">
        <f t="shared" si="76"/>
        <v>0</v>
      </c>
      <c r="BC163" s="749">
        <f t="shared" si="77"/>
        <v>0</v>
      </c>
      <c r="BD163" s="749">
        <f t="shared" si="78"/>
        <v>0</v>
      </c>
      <c r="BE163" s="749">
        <f t="shared" si="79"/>
        <v>0</v>
      </c>
      <c r="BF163" s="159">
        <f t="shared" si="80"/>
        <v>0</v>
      </c>
    </row>
    <row r="164" spans="1:58">
      <c r="A164" s="999" t="s">
        <v>301</v>
      </c>
      <c r="B164" s="268">
        <f t="shared" si="55"/>
        <v>0</v>
      </c>
      <c r="AG164" s="787" t="s">
        <v>145</v>
      </c>
      <c r="AH164" s="749">
        <f t="shared" si="57"/>
        <v>0</v>
      </c>
      <c r="AI164" s="749">
        <f t="shared" si="58"/>
        <v>0</v>
      </c>
      <c r="AJ164" s="382" t="str">
        <f t="shared" si="59"/>
        <v>0</v>
      </c>
      <c r="AL164" s="244" t="s">
        <v>319</v>
      </c>
      <c r="AM164" s="749">
        <f t="shared" si="61"/>
        <v>0</v>
      </c>
      <c r="AN164" s="749">
        <f t="shared" si="62"/>
        <v>0</v>
      </c>
      <c r="AO164" s="749">
        <f t="shared" si="63"/>
        <v>0</v>
      </c>
      <c r="AP164" s="749">
        <f t="shared" si="64"/>
        <v>0</v>
      </c>
      <c r="AQ164" s="749">
        <f t="shared" si="65"/>
        <v>0</v>
      </c>
      <c r="AR164" s="749">
        <f t="shared" si="66"/>
        <v>0</v>
      </c>
      <c r="AS164" s="749">
        <f t="shared" si="67"/>
        <v>0</v>
      </c>
      <c r="AT164" s="749">
        <f t="shared" si="68"/>
        <v>0</v>
      </c>
      <c r="AU164" s="749">
        <f t="shared" si="69"/>
        <v>0</v>
      </c>
      <c r="AV164" s="749">
        <f t="shared" si="70"/>
        <v>0</v>
      </c>
      <c r="AW164" s="749">
        <f t="shared" si="71"/>
        <v>0</v>
      </c>
      <c r="AX164" s="749">
        <f t="shared" si="72"/>
        <v>0</v>
      </c>
      <c r="AY164" s="749">
        <f t="shared" si="73"/>
        <v>0</v>
      </c>
      <c r="AZ164" s="749">
        <f t="shared" si="74"/>
        <v>0</v>
      </c>
      <c r="BA164" s="749">
        <f t="shared" si="75"/>
        <v>0</v>
      </c>
      <c r="BB164" s="749">
        <f t="shared" si="76"/>
        <v>0</v>
      </c>
      <c r="BC164" s="749">
        <f t="shared" si="77"/>
        <v>0</v>
      </c>
      <c r="BD164" s="749">
        <f t="shared" si="78"/>
        <v>0</v>
      </c>
      <c r="BE164" s="749">
        <f t="shared" si="79"/>
        <v>0</v>
      </c>
      <c r="BF164" s="159">
        <f t="shared" si="80"/>
        <v>0</v>
      </c>
    </row>
    <row r="165" spans="1:58">
      <c r="A165" s="999" t="s">
        <v>302</v>
      </c>
      <c r="B165" s="268" t="str">
        <f t="shared" si="55"/>
        <v>0</v>
      </c>
      <c r="AG165" s="407" t="s">
        <v>295</v>
      </c>
      <c r="AH165" s="749">
        <f t="shared" si="57"/>
        <v>0</v>
      </c>
      <c r="AI165" s="749">
        <f t="shared" si="58"/>
        <v>0</v>
      </c>
      <c r="AJ165" s="382" t="str">
        <f t="shared" si="59"/>
        <v>0</v>
      </c>
      <c r="AL165" s="288" t="s">
        <v>358</v>
      </c>
      <c r="AM165" s="749">
        <f t="shared" si="61"/>
        <v>0</v>
      </c>
      <c r="AN165" s="749">
        <f t="shared" si="62"/>
        <v>0</v>
      </c>
      <c r="AO165" s="749">
        <f t="shared" si="63"/>
        <v>0</v>
      </c>
      <c r="AP165" s="749">
        <f t="shared" si="64"/>
        <v>0</v>
      </c>
      <c r="AQ165" s="749">
        <f t="shared" si="65"/>
        <v>0</v>
      </c>
      <c r="AR165" s="749">
        <f t="shared" si="66"/>
        <v>0</v>
      </c>
      <c r="AS165" s="749">
        <f t="shared" si="67"/>
        <v>0</v>
      </c>
      <c r="AT165" s="749">
        <f t="shared" si="68"/>
        <v>0</v>
      </c>
      <c r="AU165" s="749">
        <f t="shared" si="69"/>
        <v>0</v>
      </c>
      <c r="AV165" s="749">
        <f t="shared" si="70"/>
        <v>0</v>
      </c>
      <c r="AW165" s="749">
        <f t="shared" si="71"/>
        <v>0</v>
      </c>
      <c r="AX165" s="749">
        <f t="shared" si="72"/>
        <v>0</v>
      </c>
      <c r="AY165" s="749">
        <f t="shared" si="73"/>
        <v>0</v>
      </c>
      <c r="AZ165" s="749">
        <f t="shared" si="74"/>
        <v>0</v>
      </c>
      <c r="BA165" s="749">
        <f t="shared" si="75"/>
        <v>0</v>
      </c>
      <c r="BB165" s="749">
        <f t="shared" si="76"/>
        <v>0</v>
      </c>
      <c r="BC165" s="749">
        <f t="shared" si="77"/>
        <v>0</v>
      </c>
      <c r="BD165" s="749">
        <f t="shared" si="78"/>
        <v>0</v>
      </c>
      <c r="BE165" s="749">
        <f t="shared" si="79"/>
        <v>0</v>
      </c>
      <c r="BF165" s="159">
        <f t="shared" si="80"/>
        <v>0</v>
      </c>
    </row>
    <row r="166" spans="1:58">
      <c r="A166" s="999" t="s">
        <v>303</v>
      </c>
      <c r="B166" s="268" t="str">
        <f t="shared" si="55"/>
        <v>0</v>
      </c>
      <c r="AG166" s="407" t="s">
        <v>296</v>
      </c>
      <c r="AH166" s="749">
        <f t="shared" si="57"/>
        <v>0</v>
      </c>
      <c r="AI166" s="749">
        <f t="shared" si="58"/>
        <v>0</v>
      </c>
      <c r="AJ166" s="382" t="str">
        <f t="shared" si="59"/>
        <v>0</v>
      </c>
      <c r="AL166" s="244" t="s">
        <v>320</v>
      </c>
      <c r="AM166" s="749">
        <f t="shared" si="61"/>
        <v>0</v>
      </c>
      <c r="AN166" s="749">
        <f t="shared" si="62"/>
        <v>0</v>
      </c>
      <c r="AO166" s="749">
        <f t="shared" si="63"/>
        <v>0</v>
      </c>
      <c r="AP166" s="749">
        <f t="shared" si="64"/>
        <v>0</v>
      </c>
      <c r="AQ166" s="749">
        <f t="shared" si="65"/>
        <v>0</v>
      </c>
      <c r="AR166" s="749">
        <f t="shared" si="66"/>
        <v>0</v>
      </c>
      <c r="AS166" s="749">
        <f t="shared" si="67"/>
        <v>0</v>
      </c>
      <c r="AT166" s="749">
        <f t="shared" si="68"/>
        <v>0</v>
      </c>
      <c r="AU166" s="749">
        <f t="shared" si="69"/>
        <v>0</v>
      </c>
      <c r="AV166" s="749">
        <f t="shared" si="70"/>
        <v>0</v>
      </c>
      <c r="AW166" s="749">
        <f t="shared" si="71"/>
        <v>0</v>
      </c>
      <c r="AX166" s="749">
        <f t="shared" si="72"/>
        <v>0</v>
      </c>
      <c r="AY166" s="749">
        <f t="shared" si="73"/>
        <v>0</v>
      </c>
      <c r="AZ166" s="749">
        <f t="shared" si="74"/>
        <v>0</v>
      </c>
      <c r="BA166" s="749">
        <f t="shared" si="75"/>
        <v>0</v>
      </c>
      <c r="BB166" s="749">
        <f t="shared" si="76"/>
        <v>0</v>
      </c>
      <c r="BC166" s="749">
        <f t="shared" si="77"/>
        <v>0</v>
      </c>
      <c r="BD166" s="749">
        <f t="shared" si="78"/>
        <v>0</v>
      </c>
      <c r="BE166" s="749">
        <f t="shared" si="79"/>
        <v>0</v>
      </c>
      <c r="BF166" s="159">
        <f t="shared" si="80"/>
        <v>0</v>
      </c>
    </row>
    <row r="167" spans="1:58">
      <c r="A167" s="999" t="s">
        <v>358</v>
      </c>
      <c r="B167" s="268" t="str">
        <f t="shared" si="55"/>
        <v>0</v>
      </c>
      <c r="AG167" s="407" t="s">
        <v>298</v>
      </c>
      <c r="AH167" s="749">
        <f t="shared" si="57"/>
        <v>0</v>
      </c>
      <c r="AI167" s="749">
        <f t="shared" si="58"/>
        <v>0</v>
      </c>
      <c r="AJ167" s="382" t="str">
        <f t="shared" si="59"/>
        <v>0</v>
      </c>
      <c r="AL167" s="244" t="s">
        <v>321</v>
      </c>
      <c r="AM167" s="749">
        <f t="shared" si="61"/>
        <v>0</v>
      </c>
      <c r="AN167" s="749">
        <f t="shared" si="62"/>
        <v>0</v>
      </c>
      <c r="AO167" s="749">
        <f t="shared" si="63"/>
        <v>0</v>
      </c>
      <c r="AP167" s="749">
        <f t="shared" si="64"/>
        <v>0</v>
      </c>
      <c r="AQ167" s="749">
        <f t="shared" si="65"/>
        <v>0</v>
      </c>
      <c r="AR167" s="749">
        <f t="shared" si="66"/>
        <v>0</v>
      </c>
      <c r="AS167" s="749">
        <f t="shared" si="67"/>
        <v>0</v>
      </c>
      <c r="AT167" s="749">
        <f t="shared" si="68"/>
        <v>0</v>
      </c>
      <c r="AU167" s="749">
        <f t="shared" si="69"/>
        <v>0</v>
      </c>
      <c r="AV167" s="749">
        <f t="shared" si="70"/>
        <v>0</v>
      </c>
      <c r="AW167" s="749">
        <f t="shared" si="71"/>
        <v>0</v>
      </c>
      <c r="AX167" s="749">
        <f t="shared" si="72"/>
        <v>0</v>
      </c>
      <c r="AY167" s="749">
        <f t="shared" si="73"/>
        <v>0</v>
      </c>
      <c r="AZ167" s="749">
        <f t="shared" si="74"/>
        <v>0</v>
      </c>
      <c r="BA167" s="749">
        <f t="shared" si="75"/>
        <v>0</v>
      </c>
      <c r="BB167" s="749">
        <f t="shared" si="76"/>
        <v>0</v>
      </c>
      <c r="BC167" s="749">
        <f t="shared" si="77"/>
        <v>0</v>
      </c>
      <c r="BD167" s="749">
        <f t="shared" si="78"/>
        <v>0</v>
      </c>
      <c r="BE167" s="749">
        <f t="shared" si="79"/>
        <v>0</v>
      </c>
      <c r="BF167" s="159">
        <f t="shared" si="80"/>
        <v>0</v>
      </c>
    </row>
    <row r="168" spans="1:58">
      <c r="A168" s="999" t="s">
        <v>322</v>
      </c>
      <c r="B168" s="268" t="str">
        <f t="shared" si="55"/>
        <v>0</v>
      </c>
      <c r="AG168" s="407" t="s">
        <v>587</v>
      </c>
      <c r="AH168" s="87">
        <f t="shared" si="57"/>
        <v>10</v>
      </c>
      <c r="AI168" s="87">
        <f t="shared" si="58"/>
        <v>0</v>
      </c>
      <c r="AJ168" s="331">
        <f t="shared" si="59"/>
        <v>0</v>
      </c>
      <c r="AL168" s="244" t="s">
        <v>1023</v>
      </c>
      <c r="AM168" s="749">
        <f>SUMIF($D$7:$D$84,AL168,$J$7:$J$84)</f>
        <v>0</v>
      </c>
      <c r="AN168" s="749">
        <f t="shared" si="62"/>
        <v>0</v>
      </c>
      <c r="AO168" s="749">
        <f t="shared" si="63"/>
        <v>0</v>
      </c>
      <c r="AP168" s="749">
        <f t="shared" si="64"/>
        <v>0</v>
      </c>
      <c r="AQ168" s="749">
        <f t="shared" si="65"/>
        <v>0</v>
      </c>
      <c r="AR168" s="749">
        <f t="shared" si="66"/>
        <v>0</v>
      </c>
      <c r="AS168" s="749">
        <f t="shared" si="67"/>
        <v>0</v>
      </c>
      <c r="AT168" s="749">
        <f t="shared" si="68"/>
        <v>0</v>
      </c>
      <c r="AU168" s="749">
        <f t="shared" si="69"/>
        <v>0</v>
      </c>
      <c r="AV168" s="749">
        <f t="shared" si="70"/>
        <v>0</v>
      </c>
      <c r="AW168" s="749">
        <f t="shared" si="71"/>
        <v>0</v>
      </c>
      <c r="AX168" s="749">
        <f t="shared" si="72"/>
        <v>0</v>
      </c>
      <c r="AY168" s="749">
        <f t="shared" si="73"/>
        <v>0</v>
      </c>
      <c r="AZ168" s="749">
        <f t="shared" si="74"/>
        <v>0</v>
      </c>
      <c r="BA168" s="749">
        <f t="shared" si="75"/>
        <v>0</v>
      </c>
      <c r="BB168" s="749">
        <f t="shared" si="76"/>
        <v>0</v>
      </c>
      <c r="BC168" s="749">
        <f t="shared" si="77"/>
        <v>0</v>
      </c>
      <c r="BD168" s="749">
        <f t="shared" si="78"/>
        <v>0</v>
      </c>
      <c r="BE168" s="749">
        <f t="shared" si="79"/>
        <v>0</v>
      </c>
      <c r="BF168" s="159">
        <f t="shared" si="80"/>
        <v>0</v>
      </c>
    </row>
    <row r="169" spans="1:58">
      <c r="A169" s="999" t="s">
        <v>1023</v>
      </c>
      <c r="B169" s="268" t="str">
        <f t="shared" si="55"/>
        <v>0</v>
      </c>
      <c r="AG169" s="407" t="s">
        <v>588</v>
      </c>
      <c r="AH169" s="87">
        <f t="shared" si="57"/>
        <v>20</v>
      </c>
      <c r="AI169" s="87">
        <f t="shared" si="58"/>
        <v>0</v>
      </c>
      <c r="AJ169" s="331">
        <f t="shared" si="59"/>
        <v>0</v>
      </c>
      <c r="AL169" s="244" t="s">
        <v>1024</v>
      </c>
      <c r="AM169" s="749">
        <f>SUMIF($D$7:$D$84,AL169,$J$7:$J$84)</f>
        <v>0</v>
      </c>
      <c r="AN169" s="749">
        <f t="shared" si="62"/>
        <v>0</v>
      </c>
      <c r="AO169" s="749">
        <f t="shared" si="63"/>
        <v>0</v>
      </c>
      <c r="AP169" s="749">
        <f t="shared" si="64"/>
        <v>0</v>
      </c>
      <c r="AQ169" s="749">
        <f t="shared" si="65"/>
        <v>0</v>
      </c>
      <c r="AR169" s="749">
        <f t="shared" si="66"/>
        <v>0</v>
      </c>
      <c r="AS169" s="749">
        <f t="shared" si="67"/>
        <v>0</v>
      </c>
      <c r="AT169" s="749">
        <f t="shared" si="68"/>
        <v>0</v>
      </c>
      <c r="AU169" s="749">
        <f t="shared" si="69"/>
        <v>0</v>
      </c>
      <c r="AV169" s="749">
        <f t="shared" si="70"/>
        <v>0</v>
      </c>
      <c r="AW169" s="749">
        <f t="shared" si="71"/>
        <v>0</v>
      </c>
      <c r="AX169" s="749">
        <f t="shared" si="72"/>
        <v>0</v>
      </c>
      <c r="AY169" s="749">
        <f t="shared" si="73"/>
        <v>0</v>
      </c>
      <c r="AZ169" s="749">
        <f t="shared" si="74"/>
        <v>0</v>
      </c>
      <c r="BA169" s="749">
        <f t="shared" si="75"/>
        <v>0</v>
      </c>
      <c r="BB169" s="749">
        <f t="shared" si="76"/>
        <v>0</v>
      </c>
      <c r="BC169" s="749">
        <f t="shared" si="77"/>
        <v>0</v>
      </c>
      <c r="BD169" s="749">
        <f t="shared" si="78"/>
        <v>0</v>
      </c>
      <c r="BE169" s="749">
        <f t="shared" si="79"/>
        <v>0</v>
      </c>
      <c r="BF169" s="159">
        <f t="shared" si="80"/>
        <v>0</v>
      </c>
    </row>
    <row r="170" spans="1:58">
      <c r="A170" s="999" t="s">
        <v>1024</v>
      </c>
      <c r="B170" s="268" t="str">
        <f t="shared" si="55"/>
        <v>0</v>
      </c>
      <c r="AG170" s="407" t="s">
        <v>589</v>
      </c>
      <c r="AH170" s="87">
        <f t="shared" si="57"/>
        <v>11</v>
      </c>
      <c r="AI170" s="87">
        <f t="shared" si="58"/>
        <v>1</v>
      </c>
      <c r="AJ170" s="331">
        <f t="shared" si="59"/>
        <v>9.0909090909090917</v>
      </c>
      <c r="AL170" s="244" t="s">
        <v>322</v>
      </c>
      <c r="AM170" s="749">
        <f>SUMIF($D$7:$D$84,AL170,$J$7:$J$84)</f>
        <v>0</v>
      </c>
      <c r="AN170" s="749">
        <f t="shared" si="62"/>
        <v>0</v>
      </c>
      <c r="AO170" s="749">
        <f t="shared" si="63"/>
        <v>0</v>
      </c>
      <c r="AP170" s="749">
        <f t="shared" si="64"/>
        <v>0</v>
      </c>
      <c r="AQ170" s="749">
        <f t="shared" si="65"/>
        <v>0</v>
      </c>
      <c r="AR170" s="749">
        <f t="shared" si="66"/>
        <v>0</v>
      </c>
      <c r="AS170" s="749">
        <f t="shared" si="67"/>
        <v>0</v>
      </c>
      <c r="AT170" s="749">
        <f t="shared" si="68"/>
        <v>0</v>
      </c>
      <c r="AU170" s="749">
        <f t="shared" si="69"/>
        <v>0</v>
      </c>
      <c r="AV170" s="749">
        <f t="shared" si="70"/>
        <v>0</v>
      </c>
      <c r="AW170" s="749">
        <f t="shared" si="71"/>
        <v>0</v>
      </c>
      <c r="AX170" s="749">
        <f t="shared" si="72"/>
        <v>0</v>
      </c>
      <c r="AY170" s="749">
        <f t="shared" si="73"/>
        <v>0</v>
      </c>
      <c r="AZ170" s="749">
        <f t="shared" si="74"/>
        <v>0</v>
      </c>
      <c r="BA170" s="749">
        <f t="shared" si="75"/>
        <v>0</v>
      </c>
      <c r="BB170" s="749">
        <f t="shared" si="76"/>
        <v>0</v>
      </c>
      <c r="BC170" s="749">
        <f t="shared" si="77"/>
        <v>0</v>
      </c>
      <c r="BD170" s="749">
        <f t="shared" si="78"/>
        <v>0</v>
      </c>
      <c r="BE170" s="749">
        <f t="shared" si="79"/>
        <v>0</v>
      </c>
      <c r="BF170" s="159">
        <f t="shared" si="80"/>
        <v>0</v>
      </c>
    </row>
    <row r="171" spans="1:58">
      <c r="A171" s="749" t="s">
        <v>224</v>
      </c>
      <c r="B171" s="268" t="str">
        <f t="shared" ref="B171:B234" si="81">IFERROR(VLOOKUP(A171,$AG$8:$AJ$182,4,0),"")</f>
        <v>0</v>
      </c>
      <c r="AG171" s="407" t="s">
        <v>590</v>
      </c>
      <c r="AH171" s="87">
        <f t="shared" si="57"/>
        <v>0</v>
      </c>
      <c r="AI171" s="87">
        <f t="shared" si="58"/>
        <v>0</v>
      </c>
      <c r="AJ171" s="331" t="str">
        <f t="shared" si="59"/>
        <v>0</v>
      </c>
      <c r="AL171" s="244" t="s">
        <v>574</v>
      </c>
      <c r="AM171" s="749">
        <f t="shared" si="61"/>
        <v>0</v>
      </c>
      <c r="AN171" s="749">
        <f t="shared" si="62"/>
        <v>0</v>
      </c>
      <c r="AO171" s="749">
        <f t="shared" si="63"/>
        <v>0</v>
      </c>
      <c r="AP171" s="749">
        <f t="shared" si="64"/>
        <v>0</v>
      </c>
      <c r="AQ171" s="749">
        <f t="shared" si="65"/>
        <v>0</v>
      </c>
      <c r="AR171" s="749">
        <f t="shared" si="66"/>
        <v>0</v>
      </c>
      <c r="AS171" s="749">
        <f t="shared" si="67"/>
        <v>0</v>
      </c>
      <c r="AT171" s="749">
        <f t="shared" si="68"/>
        <v>0</v>
      </c>
      <c r="AU171" s="749">
        <f t="shared" si="69"/>
        <v>0</v>
      </c>
      <c r="AV171" s="749">
        <f t="shared" si="70"/>
        <v>0</v>
      </c>
      <c r="AW171" s="749">
        <f t="shared" si="71"/>
        <v>0</v>
      </c>
      <c r="AX171" s="749">
        <f t="shared" si="72"/>
        <v>0</v>
      </c>
      <c r="AY171" s="749">
        <f t="shared" si="73"/>
        <v>0</v>
      </c>
      <c r="AZ171" s="749">
        <f t="shared" si="74"/>
        <v>0</v>
      </c>
      <c r="BA171" s="749">
        <f t="shared" si="75"/>
        <v>0</v>
      </c>
      <c r="BB171" s="749">
        <f t="shared" si="76"/>
        <v>0</v>
      </c>
      <c r="BC171" s="749">
        <f t="shared" si="77"/>
        <v>0</v>
      </c>
      <c r="BD171" s="749">
        <f t="shared" si="78"/>
        <v>0</v>
      </c>
      <c r="BE171" s="749">
        <f t="shared" si="79"/>
        <v>0</v>
      </c>
      <c r="BF171" s="159">
        <f t="shared" si="80"/>
        <v>0</v>
      </c>
    </row>
    <row r="172" spans="1:58">
      <c r="A172" s="749" t="s">
        <v>225</v>
      </c>
      <c r="B172" s="268" t="str">
        <f t="shared" si="81"/>
        <v>0</v>
      </c>
      <c r="AG172" s="407" t="s">
        <v>591</v>
      </c>
      <c r="AH172" s="87">
        <f t="shared" si="57"/>
        <v>0</v>
      </c>
      <c r="AI172" s="87">
        <f t="shared" si="58"/>
        <v>0</v>
      </c>
      <c r="AJ172" s="331" t="str">
        <f t="shared" si="59"/>
        <v>0</v>
      </c>
      <c r="AL172" s="244" t="s">
        <v>576</v>
      </c>
      <c r="AM172" s="749">
        <f t="shared" si="61"/>
        <v>0</v>
      </c>
      <c r="AN172" s="749">
        <f t="shared" si="62"/>
        <v>0</v>
      </c>
      <c r="AO172" s="749">
        <f t="shared" si="63"/>
        <v>0</v>
      </c>
      <c r="AP172" s="749">
        <f t="shared" si="64"/>
        <v>0</v>
      </c>
      <c r="AQ172" s="749">
        <f t="shared" si="65"/>
        <v>0</v>
      </c>
      <c r="AR172" s="749">
        <f t="shared" si="66"/>
        <v>0</v>
      </c>
      <c r="AS172" s="749">
        <f t="shared" si="67"/>
        <v>0</v>
      </c>
      <c r="AT172" s="749">
        <f t="shared" si="68"/>
        <v>0</v>
      </c>
      <c r="AU172" s="749">
        <f t="shared" si="69"/>
        <v>0</v>
      </c>
      <c r="AV172" s="749">
        <f t="shared" si="70"/>
        <v>0</v>
      </c>
      <c r="AW172" s="749">
        <f t="shared" si="71"/>
        <v>0</v>
      </c>
      <c r="AX172" s="749">
        <f t="shared" si="72"/>
        <v>0</v>
      </c>
      <c r="AY172" s="749">
        <f t="shared" si="73"/>
        <v>0</v>
      </c>
      <c r="AZ172" s="749">
        <f t="shared" si="74"/>
        <v>0</v>
      </c>
      <c r="BA172" s="749">
        <f t="shared" si="75"/>
        <v>0</v>
      </c>
      <c r="BB172" s="749">
        <f t="shared" si="76"/>
        <v>0</v>
      </c>
      <c r="BC172" s="749">
        <f t="shared" si="77"/>
        <v>0</v>
      </c>
      <c r="BD172" s="749">
        <f t="shared" si="78"/>
        <v>0</v>
      </c>
      <c r="BE172" s="749">
        <f t="shared" si="79"/>
        <v>0</v>
      </c>
      <c r="BF172" s="159">
        <f t="shared" si="80"/>
        <v>0</v>
      </c>
    </row>
    <row r="173" spans="1:58">
      <c r="A173" s="749" t="s">
        <v>226</v>
      </c>
      <c r="B173" s="268" t="str">
        <f t="shared" si="81"/>
        <v>0</v>
      </c>
      <c r="AG173" s="407" t="s">
        <v>592</v>
      </c>
      <c r="AH173" s="87">
        <f t="shared" si="57"/>
        <v>0</v>
      </c>
      <c r="AI173" s="87">
        <f t="shared" si="58"/>
        <v>0</v>
      </c>
      <c r="AJ173" s="331" t="str">
        <f t="shared" si="59"/>
        <v>0</v>
      </c>
      <c r="AL173" s="244" t="s">
        <v>579</v>
      </c>
      <c r="AM173" s="749">
        <f>SUMIF($D$7:$D$84,AL173,$J$7:$J$84)</f>
        <v>0</v>
      </c>
      <c r="AN173" s="749">
        <f t="shared" si="62"/>
        <v>0</v>
      </c>
      <c r="AO173" s="749">
        <f t="shared" si="63"/>
        <v>0</v>
      </c>
      <c r="AP173" s="749">
        <f t="shared" si="64"/>
        <v>0</v>
      </c>
      <c r="AQ173" s="749">
        <f t="shared" si="65"/>
        <v>0</v>
      </c>
      <c r="AR173" s="749">
        <f t="shared" si="66"/>
        <v>0</v>
      </c>
      <c r="AS173" s="749">
        <f t="shared" si="67"/>
        <v>0</v>
      </c>
      <c r="AT173" s="749">
        <f t="shared" si="68"/>
        <v>0</v>
      </c>
      <c r="AU173" s="749">
        <f t="shared" si="69"/>
        <v>0</v>
      </c>
      <c r="AV173" s="749">
        <f t="shared" si="70"/>
        <v>0</v>
      </c>
      <c r="AW173" s="749">
        <f t="shared" si="71"/>
        <v>0</v>
      </c>
      <c r="AX173" s="749">
        <f t="shared" si="72"/>
        <v>0</v>
      </c>
      <c r="AY173" s="749">
        <f t="shared" si="73"/>
        <v>0</v>
      </c>
      <c r="AZ173" s="749">
        <f t="shared" si="74"/>
        <v>0</v>
      </c>
      <c r="BA173" s="749">
        <f t="shared" si="75"/>
        <v>0</v>
      </c>
      <c r="BB173" s="749">
        <f t="shared" si="76"/>
        <v>0</v>
      </c>
      <c r="BC173" s="749">
        <f t="shared" si="77"/>
        <v>0</v>
      </c>
      <c r="BD173" s="749">
        <f t="shared" si="78"/>
        <v>0</v>
      </c>
      <c r="BE173" s="749">
        <f t="shared" si="79"/>
        <v>0</v>
      </c>
      <c r="BF173" s="159">
        <f t="shared" si="80"/>
        <v>0</v>
      </c>
    </row>
    <row r="174" spans="1:58">
      <c r="A174" s="749" t="s">
        <v>227</v>
      </c>
      <c r="B174" s="268" t="str">
        <f t="shared" si="81"/>
        <v>0</v>
      </c>
      <c r="AG174" s="407" t="s">
        <v>593</v>
      </c>
      <c r="AH174" s="87">
        <f t="shared" si="57"/>
        <v>0</v>
      </c>
      <c r="AI174" s="87">
        <f t="shared" si="58"/>
        <v>0</v>
      </c>
      <c r="AJ174" s="331" t="str">
        <f t="shared" si="59"/>
        <v>0</v>
      </c>
      <c r="AL174" s="407" t="s">
        <v>584</v>
      </c>
      <c r="AM174" s="749">
        <f t="shared" ref="AM174:AM184" si="82">SUMIF($D$7:$D$84,AL174,$J$7:$J$84)</f>
        <v>0</v>
      </c>
      <c r="AN174" s="749">
        <f t="shared" si="62"/>
        <v>0</v>
      </c>
      <c r="AO174" s="749">
        <f t="shared" si="63"/>
        <v>0</v>
      </c>
      <c r="AP174" s="749">
        <f t="shared" si="64"/>
        <v>0</v>
      </c>
      <c r="AQ174" s="749">
        <f t="shared" si="65"/>
        <v>0</v>
      </c>
      <c r="AR174" s="749">
        <f t="shared" si="66"/>
        <v>0</v>
      </c>
      <c r="AS174" s="749">
        <f t="shared" si="67"/>
        <v>0</v>
      </c>
      <c r="AT174" s="749">
        <f t="shared" si="68"/>
        <v>0</v>
      </c>
      <c r="AU174" s="749">
        <f t="shared" si="69"/>
        <v>0</v>
      </c>
      <c r="AV174" s="749">
        <f t="shared" si="70"/>
        <v>0</v>
      </c>
      <c r="AW174" s="749">
        <f t="shared" si="71"/>
        <v>0</v>
      </c>
      <c r="AX174" s="749">
        <f t="shared" si="72"/>
        <v>0</v>
      </c>
      <c r="AY174" s="749">
        <f t="shared" si="73"/>
        <v>0</v>
      </c>
      <c r="AZ174" s="749">
        <f t="shared" si="74"/>
        <v>0</v>
      </c>
      <c r="BA174" s="749">
        <f t="shared" si="75"/>
        <v>0</v>
      </c>
      <c r="BB174" s="749">
        <f t="shared" si="76"/>
        <v>0</v>
      </c>
      <c r="BC174" s="749">
        <f t="shared" si="77"/>
        <v>0</v>
      </c>
      <c r="BD174" s="749">
        <f t="shared" si="78"/>
        <v>0</v>
      </c>
      <c r="BE174" s="749">
        <f t="shared" si="79"/>
        <v>0</v>
      </c>
      <c r="BF174" s="159">
        <f t="shared" si="80"/>
        <v>0</v>
      </c>
    </row>
    <row r="175" spans="1:58">
      <c r="A175" s="749" t="s">
        <v>228</v>
      </c>
      <c r="B175" s="268" t="str">
        <f t="shared" si="81"/>
        <v>0</v>
      </c>
      <c r="AG175" s="407" t="s">
        <v>594</v>
      </c>
      <c r="AH175" s="87">
        <f t="shared" si="57"/>
        <v>0</v>
      </c>
      <c r="AI175" s="87">
        <f t="shared" si="58"/>
        <v>0</v>
      </c>
      <c r="AJ175" s="331" t="str">
        <f t="shared" si="59"/>
        <v>0</v>
      </c>
      <c r="AL175" s="407" t="s">
        <v>585</v>
      </c>
      <c r="AM175" s="749">
        <f t="shared" si="82"/>
        <v>0</v>
      </c>
      <c r="AN175" s="749">
        <f t="shared" si="62"/>
        <v>0</v>
      </c>
      <c r="AO175" s="749">
        <f t="shared" si="63"/>
        <v>0</v>
      </c>
      <c r="AP175" s="749">
        <f t="shared" si="64"/>
        <v>0</v>
      </c>
      <c r="AQ175" s="749">
        <f t="shared" si="65"/>
        <v>0</v>
      </c>
      <c r="AR175" s="749">
        <f t="shared" si="66"/>
        <v>0</v>
      </c>
      <c r="AS175" s="749">
        <f t="shared" si="67"/>
        <v>0</v>
      </c>
      <c r="AT175" s="749">
        <f t="shared" si="68"/>
        <v>0</v>
      </c>
      <c r="AU175" s="749">
        <f t="shared" si="69"/>
        <v>0</v>
      </c>
      <c r="AV175" s="749">
        <f t="shared" si="70"/>
        <v>0</v>
      </c>
      <c r="AW175" s="749">
        <f t="shared" si="71"/>
        <v>0</v>
      </c>
      <c r="AX175" s="749">
        <f t="shared" si="72"/>
        <v>0</v>
      </c>
      <c r="AY175" s="749">
        <f t="shared" si="73"/>
        <v>0</v>
      </c>
      <c r="AZ175" s="749">
        <f t="shared" si="74"/>
        <v>0</v>
      </c>
      <c r="BA175" s="749">
        <f t="shared" si="75"/>
        <v>0</v>
      </c>
      <c r="BB175" s="749">
        <f t="shared" si="76"/>
        <v>0</v>
      </c>
      <c r="BC175" s="749">
        <f t="shared" si="77"/>
        <v>0</v>
      </c>
      <c r="BD175" s="749">
        <f t="shared" si="78"/>
        <v>0</v>
      </c>
      <c r="BE175" s="749">
        <f t="shared" si="79"/>
        <v>0</v>
      </c>
      <c r="BF175" s="159">
        <f t="shared" si="80"/>
        <v>0</v>
      </c>
    </row>
    <row r="176" spans="1:58">
      <c r="A176" s="749" t="s">
        <v>229</v>
      </c>
      <c r="B176" s="268" t="str">
        <f t="shared" si="81"/>
        <v>0</v>
      </c>
      <c r="AG176" s="407" t="s">
        <v>595</v>
      </c>
      <c r="AH176" s="87">
        <f t="shared" si="57"/>
        <v>6</v>
      </c>
      <c r="AI176" s="87">
        <f t="shared" si="58"/>
        <v>0</v>
      </c>
      <c r="AJ176" s="331">
        <f t="shared" si="59"/>
        <v>0</v>
      </c>
      <c r="AL176" s="407" t="s">
        <v>586</v>
      </c>
      <c r="AM176" s="749">
        <f t="shared" si="82"/>
        <v>0</v>
      </c>
      <c r="AN176" s="749">
        <f t="shared" si="62"/>
        <v>0</v>
      </c>
      <c r="AO176" s="749">
        <f t="shared" si="63"/>
        <v>0</v>
      </c>
      <c r="AP176" s="749">
        <f t="shared" si="64"/>
        <v>0</v>
      </c>
      <c r="AQ176" s="749">
        <f t="shared" si="65"/>
        <v>0</v>
      </c>
      <c r="AR176" s="749">
        <f t="shared" si="66"/>
        <v>0</v>
      </c>
      <c r="AS176" s="749">
        <f t="shared" si="67"/>
        <v>0</v>
      </c>
      <c r="AT176" s="749">
        <f t="shared" si="68"/>
        <v>0</v>
      </c>
      <c r="AU176" s="749">
        <f t="shared" si="69"/>
        <v>0</v>
      </c>
      <c r="AV176" s="749">
        <f t="shared" si="70"/>
        <v>0</v>
      </c>
      <c r="AW176" s="749">
        <f t="shared" si="71"/>
        <v>0</v>
      </c>
      <c r="AX176" s="749">
        <f t="shared" si="72"/>
        <v>0</v>
      </c>
      <c r="AY176" s="749">
        <f t="shared" si="73"/>
        <v>0</v>
      </c>
      <c r="AZ176" s="749">
        <f t="shared" si="74"/>
        <v>0</v>
      </c>
      <c r="BA176" s="749">
        <f t="shared" si="75"/>
        <v>0</v>
      </c>
      <c r="BB176" s="749">
        <f t="shared" si="76"/>
        <v>0</v>
      </c>
      <c r="BC176" s="749">
        <f t="shared" si="77"/>
        <v>0</v>
      </c>
      <c r="BD176" s="749">
        <f t="shared" si="78"/>
        <v>0</v>
      </c>
      <c r="BE176" s="749">
        <f t="shared" si="79"/>
        <v>0</v>
      </c>
      <c r="BF176" s="159">
        <f t="shared" si="80"/>
        <v>0</v>
      </c>
    </row>
    <row r="177" spans="1:58">
      <c r="A177" s="749" t="s">
        <v>230</v>
      </c>
      <c r="B177" s="268" t="str">
        <f t="shared" si="81"/>
        <v>0</v>
      </c>
      <c r="AG177" s="407" t="s">
        <v>304</v>
      </c>
      <c r="AH177" s="749">
        <f t="shared" si="57"/>
        <v>0</v>
      </c>
      <c r="AI177" s="749">
        <f t="shared" si="58"/>
        <v>0</v>
      </c>
      <c r="AJ177" s="382" t="str">
        <f t="shared" si="59"/>
        <v>0</v>
      </c>
      <c r="AL177" s="407" t="s">
        <v>587</v>
      </c>
      <c r="AM177" s="749">
        <f t="shared" si="82"/>
        <v>0</v>
      </c>
      <c r="AN177" s="749">
        <f t="shared" si="62"/>
        <v>0</v>
      </c>
      <c r="AO177" s="749">
        <f t="shared" si="63"/>
        <v>0</v>
      </c>
      <c r="AP177" s="749">
        <f t="shared" si="64"/>
        <v>0</v>
      </c>
      <c r="AQ177" s="749">
        <f t="shared" si="65"/>
        <v>0</v>
      </c>
      <c r="AR177" s="749">
        <f t="shared" si="66"/>
        <v>0</v>
      </c>
      <c r="AS177" s="749">
        <f t="shared" si="67"/>
        <v>0</v>
      </c>
      <c r="AT177" s="749">
        <f t="shared" si="68"/>
        <v>0</v>
      </c>
      <c r="AU177" s="749">
        <f t="shared" si="69"/>
        <v>0</v>
      </c>
      <c r="AV177" s="749">
        <f t="shared" si="70"/>
        <v>0</v>
      </c>
      <c r="AW177" s="749">
        <f t="shared" si="71"/>
        <v>0</v>
      </c>
      <c r="AX177" s="749">
        <f t="shared" si="72"/>
        <v>0</v>
      </c>
      <c r="AY177" s="749">
        <f t="shared" si="73"/>
        <v>0</v>
      </c>
      <c r="AZ177" s="749">
        <f t="shared" si="74"/>
        <v>0</v>
      </c>
      <c r="BA177" s="749">
        <f t="shared" si="75"/>
        <v>0</v>
      </c>
      <c r="BB177" s="749">
        <f t="shared" si="76"/>
        <v>0</v>
      </c>
      <c r="BC177" s="749">
        <f t="shared" si="77"/>
        <v>0</v>
      </c>
      <c r="BD177" s="749">
        <f t="shared" si="78"/>
        <v>0</v>
      </c>
      <c r="BE177" s="749">
        <f t="shared" si="79"/>
        <v>0</v>
      </c>
      <c r="BF177" s="159">
        <f t="shared" si="80"/>
        <v>0</v>
      </c>
    </row>
    <row r="178" spans="1:58">
      <c r="A178" s="749" t="s">
        <v>231</v>
      </c>
      <c r="B178" s="268" t="str">
        <f t="shared" si="81"/>
        <v>0</v>
      </c>
      <c r="AG178" s="407" t="s">
        <v>305</v>
      </c>
      <c r="AH178" s="749">
        <f t="shared" si="57"/>
        <v>0</v>
      </c>
      <c r="AI178" s="749">
        <f t="shared" si="58"/>
        <v>0</v>
      </c>
      <c r="AJ178" s="382" t="str">
        <f t="shared" si="59"/>
        <v>0</v>
      </c>
      <c r="AL178" s="407" t="s">
        <v>588</v>
      </c>
      <c r="AM178" s="749">
        <f t="shared" si="82"/>
        <v>0</v>
      </c>
      <c r="AN178" s="749">
        <f t="shared" si="62"/>
        <v>0</v>
      </c>
      <c r="AO178" s="749">
        <f t="shared" si="63"/>
        <v>0</v>
      </c>
      <c r="AP178" s="749">
        <f t="shared" si="64"/>
        <v>0</v>
      </c>
      <c r="AQ178" s="749">
        <f t="shared" si="65"/>
        <v>0</v>
      </c>
      <c r="AR178" s="749">
        <f t="shared" si="66"/>
        <v>0</v>
      </c>
      <c r="AS178" s="749">
        <f t="shared" si="67"/>
        <v>0</v>
      </c>
      <c r="AT178" s="749">
        <f t="shared" si="68"/>
        <v>0</v>
      </c>
      <c r="AU178" s="749">
        <f t="shared" si="69"/>
        <v>0</v>
      </c>
      <c r="AV178" s="749">
        <f t="shared" si="70"/>
        <v>0</v>
      </c>
      <c r="AW178" s="749">
        <f t="shared" si="71"/>
        <v>0</v>
      </c>
      <c r="AX178" s="749">
        <f t="shared" si="72"/>
        <v>0</v>
      </c>
      <c r="AY178" s="749">
        <f t="shared" si="73"/>
        <v>0</v>
      </c>
      <c r="AZ178" s="749">
        <f t="shared" si="74"/>
        <v>0</v>
      </c>
      <c r="BA178" s="749">
        <f t="shared" si="75"/>
        <v>0</v>
      </c>
      <c r="BB178" s="749">
        <f t="shared" si="76"/>
        <v>0</v>
      </c>
      <c r="BC178" s="749">
        <f t="shared" si="77"/>
        <v>0</v>
      </c>
      <c r="BD178" s="749">
        <f t="shared" si="78"/>
        <v>0</v>
      </c>
      <c r="BE178" s="749">
        <f t="shared" si="79"/>
        <v>0</v>
      </c>
      <c r="BF178" s="159">
        <f t="shared" si="80"/>
        <v>0</v>
      </c>
    </row>
    <row r="179" spans="1:58">
      <c r="A179" s="749" t="s">
        <v>232</v>
      </c>
      <c r="B179" s="268" t="str">
        <f t="shared" si="81"/>
        <v>0</v>
      </c>
      <c r="AG179" s="407" t="s">
        <v>574</v>
      </c>
      <c r="AH179" s="87">
        <f t="shared" si="57"/>
        <v>0</v>
      </c>
      <c r="AI179" s="87">
        <f t="shared" si="58"/>
        <v>0</v>
      </c>
      <c r="AJ179" s="331" t="str">
        <f t="shared" si="59"/>
        <v>0</v>
      </c>
      <c r="AL179" s="407" t="s">
        <v>589</v>
      </c>
      <c r="AM179" s="749">
        <f t="shared" si="82"/>
        <v>0</v>
      </c>
      <c r="AN179" s="749">
        <f t="shared" si="62"/>
        <v>0</v>
      </c>
      <c r="AO179" s="749">
        <f t="shared" si="63"/>
        <v>0</v>
      </c>
      <c r="AP179" s="749">
        <f t="shared" si="64"/>
        <v>0</v>
      </c>
      <c r="AQ179" s="749">
        <f t="shared" si="65"/>
        <v>0</v>
      </c>
      <c r="AR179" s="749">
        <f t="shared" si="66"/>
        <v>0</v>
      </c>
      <c r="AS179" s="749">
        <f t="shared" si="67"/>
        <v>0</v>
      </c>
      <c r="AT179" s="749">
        <f t="shared" si="68"/>
        <v>0</v>
      </c>
      <c r="AU179" s="749">
        <f t="shared" si="69"/>
        <v>0</v>
      </c>
      <c r="AV179" s="749">
        <f t="shared" si="70"/>
        <v>1</v>
      </c>
      <c r="AW179" s="749">
        <f t="shared" si="71"/>
        <v>0</v>
      </c>
      <c r="AX179" s="749">
        <f t="shared" si="72"/>
        <v>0</v>
      </c>
      <c r="AY179" s="749">
        <f t="shared" si="73"/>
        <v>0</v>
      </c>
      <c r="AZ179" s="749">
        <f t="shared" si="74"/>
        <v>0</v>
      </c>
      <c r="BA179" s="749">
        <f t="shared" si="75"/>
        <v>0</v>
      </c>
      <c r="BB179" s="749">
        <f t="shared" si="76"/>
        <v>0</v>
      </c>
      <c r="BC179" s="749">
        <f t="shared" si="77"/>
        <v>0</v>
      </c>
      <c r="BD179" s="749">
        <f t="shared" si="78"/>
        <v>0</v>
      </c>
      <c r="BE179" s="749">
        <f t="shared" si="79"/>
        <v>0</v>
      </c>
      <c r="BF179" s="159">
        <f t="shared" si="80"/>
        <v>1</v>
      </c>
    </row>
    <row r="180" spans="1:58">
      <c r="A180" s="749" t="s">
        <v>233</v>
      </c>
      <c r="B180" s="268" t="str">
        <f t="shared" si="81"/>
        <v>0</v>
      </c>
      <c r="AG180" s="407" t="s">
        <v>856</v>
      </c>
      <c r="AH180" s="87">
        <f t="shared" si="57"/>
        <v>0</v>
      </c>
      <c r="AI180" s="87">
        <f t="shared" si="58"/>
        <v>0</v>
      </c>
      <c r="AJ180" s="87" t="str">
        <f t="shared" si="59"/>
        <v>0</v>
      </c>
      <c r="AL180" s="407" t="s">
        <v>590</v>
      </c>
      <c r="AM180" s="749">
        <f t="shared" si="82"/>
        <v>0</v>
      </c>
      <c r="AN180" s="749">
        <f t="shared" si="62"/>
        <v>0</v>
      </c>
      <c r="AO180" s="749">
        <f t="shared" si="63"/>
        <v>0</v>
      </c>
      <c r="AP180" s="749">
        <f t="shared" si="64"/>
        <v>0</v>
      </c>
      <c r="AQ180" s="749">
        <f t="shared" si="65"/>
        <v>0</v>
      </c>
      <c r="AR180" s="749">
        <f t="shared" si="66"/>
        <v>0</v>
      </c>
      <c r="AS180" s="749">
        <f t="shared" si="67"/>
        <v>0</v>
      </c>
      <c r="AT180" s="749">
        <f t="shared" si="68"/>
        <v>0</v>
      </c>
      <c r="AU180" s="749">
        <f t="shared" si="69"/>
        <v>0</v>
      </c>
      <c r="AV180" s="749">
        <f t="shared" si="70"/>
        <v>0</v>
      </c>
      <c r="AW180" s="749">
        <f t="shared" si="71"/>
        <v>0</v>
      </c>
      <c r="AX180" s="749">
        <f t="shared" si="72"/>
        <v>0</v>
      </c>
      <c r="AY180" s="749">
        <f t="shared" si="73"/>
        <v>0</v>
      </c>
      <c r="AZ180" s="749">
        <f t="shared" si="74"/>
        <v>0</v>
      </c>
      <c r="BA180" s="749">
        <f t="shared" si="75"/>
        <v>0</v>
      </c>
      <c r="BB180" s="749">
        <f t="shared" si="76"/>
        <v>0</v>
      </c>
      <c r="BC180" s="749">
        <f t="shared" si="77"/>
        <v>0</v>
      </c>
      <c r="BD180" s="749">
        <f t="shared" si="78"/>
        <v>0</v>
      </c>
      <c r="BE180" s="749">
        <f t="shared" si="79"/>
        <v>0</v>
      </c>
      <c r="BF180" s="159">
        <f t="shared" si="80"/>
        <v>0</v>
      </c>
    </row>
    <row r="181" spans="1:58">
      <c r="A181" s="749" t="s">
        <v>234</v>
      </c>
      <c r="B181" s="268" t="str">
        <f t="shared" si="81"/>
        <v>0</v>
      </c>
      <c r="AG181" s="407" t="s">
        <v>857</v>
      </c>
      <c r="AH181" s="87">
        <f t="shared" ref="AH181:AH187" si="83">SUMIF($D$7:$D$84,AG181,$H$7:$H$84)</f>
        <v>0</v>
      </c>
      <c r="AI181" s="87">
        <f t="shared" ref="AI181:AI187" si="84">SUMIF($D$7:$D$84,AG181,$G$7:$G$84)</f>
        <v>0</v>
      </c>
      <c r="AJ181" s="87" t="str">
        <f t="shared" ref="AJ181:AJ188" si="85">IFERROR(AI181*100/AH181,"0")</f>
        <v>0</v>
      </c>
      <c r="AL181" s="407" t="s">
        <v>591</v>
      </c>
      <c r="AM181" s="749">
        <f t="shared" si="82"/>
        <v>0</v>
      </c>
      <c r="AN181" s="749">
        <f t="shared" si="62"/>
        <v>0</v>
      </c>
      <c r="AO181" s="749">
        <f t="shared" si="63"/>
        <v>0</v>
      </c>
      <c r="AP181" s="749">
        <f t="shared" si="64"/>
        <v>0</v>
      </c>
      <c r="AQ181" s="749">
        <f t="shared" si="65"/>
        <v>0</v>
      </c>
      <c r="AR181" s="749">
        <f t="shared" si="66"/>
        <v>0</v>
      </c>
      <c r="AS181" s="749">
        <f t="shared" si="67"/>
        <v>0</v>
      </c>
      <c r="AT181" s="749">
        <f t="shared" si="68"/>
        <v>0</v>
      </c>
      <c r="AU181" s="749">
        <f t="shared" si="69"/>
        <v>0</v>
      </c>
      <c r="AV181" s="749">
        <f t="shared" si="70"/>
        <v>0</v>
      </c>
      <c r="AW181" s="749">
        <f t="shared" si="71"/>
        <v>0</v>
      </c>
      <c r="AX181" s="749">
        <f t="shared" si="72"/>
        <v>0</v>
      </c>
      <c r="AY181" s="749">
        <f t="shared" si="73"/>
        <v>0</v>
      </c>
      <c r="AZ181" s="749">
        <f t="shared" si="74"/>
        <v>0</v>
      </c>
      <c r="BA181" s="749">
        <f t="shared" si="75"/>
        <v>0</v>
      </c>
      <c r="BB181" s="749">
        <f t="shared" si="76"/>
        <v>0</v>
      </c>
      <c r="BC181" s="749">
        <f t="shared" si="77"/>
        <v>0</v>
      </c>
      <c r="BD181" s="749">
        <f t="shared" si="78"/>
        <v>0</v>
      </c>
      <c r="BE181" s="749">
        <f t="shared" si="79"/>
        <v>0</v>
      </c>
      <c r="BF181" s="159">
        <f t="shared" si="80"/>
        <v>0</v>
      </c>
    </row>
    <row r="182" spans="1:58">
      <c r="A182" s="749" t="s">
        <v>235</v>
      </c>
      <c r="B182" s="268" t="str">
        <f t="shared" si="81"/>
        <v>0</v>
      </c>
      <c r="AG182" s="407" t="s">
        <v>273</v>
      </c>
      <c r="AH182" s="749">
        <f t="shared" si="83"/>
        <v>0</v>
      </c>
      <c r="AI182" s="749">
        <f t="shared" si="84"/>
        <v>0</v>
      </c>
      <c r="AJ182" s="382" t="str">
        <f t="shared" si="85"/>
        <v>0</v>
      </c>
      <c r="AL182" s="407" t="s">
        <v>592</v>
      </c>
      <c r="AM182" s="749">
        <f t="shared" si="82"/>
        <v>0</v>
      </c>
      <c r="AN182" s="749">
        <f t="shared" si="62"/>
        <v>0</v>
      </c>
      <c r="AO182" s="749">
        <f t="shared" si="63"/>
        <v>0</v>
      </c>
      <c r="AP182" s="749">
        <f t="shared" si="64"/>
        <v>0</v>
      </c>
      <c r="AQ182" s="749">
        <f t="shared" si="65"/>
        <v>0</v>
      </c>
      <c r="AR182" s="749">
        <f t="shared" si="66"/>
        <v>0</v>
      </c>
      <c r="AS182" s="749">
        <f t="shared" si="67"/>
        <v>0</v>
      </c>
      <c r="AT182" s="749">
        <f t="shared" si="68"/>
        <v>0</v>
      </c>
      <c r="AU182" s="749">
        <f t="shared" si="69"/>
        <v>0</v>
      </c>
      <c r="AV182" s="749">
        <f t="shared" si="70"/>
        <v>0</v>
      </c>
      <c r="AW182" s="749">
        <f t="shared" si="71"/>
        <v>0</v>
      </c>
      <c r="AX182" s="749">
        <f t="shared" si="72"/>
        <v>0</v>
      </c>
      <c r="AY182" s="749">
        <f t="shared" si="73"/>
        <v>0</v>
      </c>
      <c r="AZ182" s="749">
        <f t="shared" si="74"/>
        <v>0</v>
      </c>
      <c r="BA182" s="749">
        <f t="shared" si="75"/>
        <v>0</v>
      </c>
      <c r="BB182" s="749">
        <f t="shared" si="76"/>
        <v>0</v>
      </c>
      <c r="BC182" s="749">
        <f t="shared" si="77"/>
        <v>0</v>
      </c>
      <c r="BD182" s="749">
        <f t="shared" si="78"/>
        <v>0</v>
      </c>
      <c r="BE182" s="749">
        <f t="shared" si="79"/>
        <v>0</v>
      </c>
      <c r="BF182" s="159">
        <f t="shared" si="80"/>
        <v>0</v>
      </c>
    </row>
    <row r="183" spans="1:58">
      <c r="A183" s="749" t="s">
        <v>236</v>
      </c>
      <c r="B183" s="268" t="str">
        <f t="shared" si="81"/>
        <v>0</v>
      </c>
      <c r="AG183" s="407" t="s">
        <v>274</v>
      </c>
      <c r="AH183" s="749">
        <f t="shared" si="83"/>
        <v>0</v>
      </c>
      <c r="AI183" s="749">
        <f t="shared" si="84"/>
        <v>0</v>
      </c>
      <c r="AJ183" s="382" t="str">
        <f t="shared" si="85"/>
        <v>0</v>
      </c>
      <c r="AL183" s="407" t="s">
        <v>593</v>
      </c>
      <c r="AM183" s="749">
        <f t="shared" si="82"/>
        <v>0</v>
      </c>
      <c r="AN183" s="749">
        <f t="shared" si="62"/>
        <v>0</v>
      </c>
      <c r="AO183" s="749">
        <f t="shared" si="63"/>
        <v>0</v>
      </c>
      <c r="AP183" s="749">
        <f t="shared" si="64"/>
        <v>0</v>
      </c>
      <c r="AQ183" s="749">
        <f t="shared" si="65"/>
        <v>0</v>
      </c>
      <c r="AR183" s="749">
        <f t="shared" si="66"/>
        <v>0</v>
      </c>
      <c r="AS183" s="749">
        <f t="shared" si="67"/>
        <v>0</v>
      </c>
      <c r="AT183" s="749">
        <f t="shared" si="68"/>
        <v>0</v>
      </c>
      <c r="AU183" s="749">
        <f t="shared" si="69"/>
        <v>0</v>
      </c>
      <c r="AV183" s="749">
        <f t="shared" si="70"/>
        <v>0</v>
      </c>
      <c r="AW183" s="749">
        <f t="shared" si="71"/>
        <v>0</v>
      </c>
      <c r="AX183" s="749">
        <f t="shared" si="72"/>
        <v>0</v>
      </c>
      <c r="AY183" s="749">
        <f t="shared" si="73"/>
        <v>0</v>
      </c>
      <c r="AZ183" s="749">
        <f t="shared" si="74"/>
        <v>0</v>
      </c>
      <c r="BA183" s="749">
        <f t="shared" si="75"/>
        <v>0</v>
      </c>
      <c r="BB183" s="749">
        <f t="shared" si="76"/>
        <v>0</v>
      </c>
      <c r="BC183" s="749">
        <f t="shared" si="77"/>
        <v>0</v>
      </c>
      <c r="BD183" s="749">
        <f t="shared" si="78"/>
        <v>0</v>
      </c>
      <c r="BE183" s="749">
        <f t="shared" si="79"/>
        <v>0</v>
      </c>
      <c r="BF183" s="159">
        <f t="shared" si="80"/>
        <v>0</v>
      </c>
    </row>
    <row r="184" spans="1:58">
      <c r="A184" s="749" t="s">
        <v>237</v>
      </c>
      <c r="B184" s="268" t="str">
        <f t="shared" si="81"/>
        <v>0</v>
      </c>
      <c r="AG184" s="407" t="s">
        <v>275</v>
      </c>
      <c r="AH184" s="749">
        <f t="shared" si="83"/>
        <v>0</v>
      </c>
      <c r="AI184" s="749">
        <f t="shared" si="84"/>
        <v>0</v>
      </c>
      <c r="AJ184" s="382" t="str">
        <f t="shared" si="85"/>
        <v>0</v>
      </c>
      <c r="AL184" s="407" t="s">
        <v>594</v>
      </c>
      <c r="AM184" s="749">
        <f t="shared" si="82"/>
        <v>0</v>
      </c>
      <c r="AN184" s="749">
        <f t="shared" si="62"/>
        <v>0</v>
      </c>
      <c r="AO184" s="749">
        <f t="shared" si="63"/>
        <v>0</v>
      </c>
      <c r="AP184" s="749">
        <f t="shared" si="64"/>
        <v>0</v>
      </c>
      <c r="AQ184" s="749">
        <f t="shared" si="65"/>
        <v>0</v>
      </c>
      <c r="AR184" s="749">
        <f t="shared" si="66"/>
        <v>0</v>
      </c>
      <c r="AS184" s="749">
        <f t="shared" si="67"/>
        <v>0</v>
      </c>
      <c r="AT184" s="749">
        <f t="shared" si="68"/>
        <v>0</v>
      </c>
      <c r="AU184" s="749">
        <f t="shared" si="69"/>
        <v>0</v>
      </c>
      <c r="AV184" s="749">
        <f t="shared" si="70"/>
        <v>0</v>
      </c>
      <c r="AW184" s="749">
        <f t="shared" si="71"/>
        <v>0</v>
      </c>
      <c r="AX184" s="749">
        <f t="shared" si="72"/>
        <v>0</v>
      </c>
      <c r="AY184" s="749">
        <f t="shared" si="73"/>
        <v>0</v>
      </c>
      <c r="AZ184" s="749">
        <f t="shared" si="74"/>
        <v>0</v>
      </c>
      <c r="BA184" s="749">
        <f t="shared" si="75"/>
        <v>0</v>
      </c>
      <c r="BB184" s="749">
        <f t="shared" si="76"/>
        <v>0</v>
      </c>
      <c r="BC184" s="749">
        <f t="shared" si="77"/>
        <v>0</v>
      </c>
      <c r="BD184" s="749">
        <f t="shared" si="78"/>
        <v>0</v>
      </c>
      <c r="BE184" s="749">
        <f t="shared" si="79"/>
        <v>0</v>
      </c>
      <c r="BF184" s="159">
        <f t="shared" si="80"/>
        <v>0</v>
      </c>
    </row>
    <row r="185" spans="1:58">
      <c r="A185" s="749" t="s">
        <v>238</v>
      </c>
      <c r="B185" s="268" t="str">
        <f t="shared" si="81"/>
        <v>0</v>
      </c>
      <c r="AG185" s="407" t="s">
        <v>276</v>
      </c>
      <c r="AH185" s="749">
        <f t="shared" si="83"/>
        <v>0</v>
      </c>
      <c r="AI185" s="749">
        <f t="shared" si="84"/>
        <v>0</v>
      </c>
      <c r="AJ185" s="382" t="str">
        <f t="shared" si="85"/>
        <v>0</v>
      </c>
      <c r="AL185" s="407" t="s">
        <v>595</v>
      </c>
      <c r="AM185" s="749">
        <f>SUMIF($D$7:$D$84,AL185,$J$7:$J$84)</f>
        <v>0</v>
      </c>
      <c r="AN185" s="749">
        <f t="shared" si="62"/>
        <v>0</v>
      </c>
      <c r="AO185" s="749">
        <f t="shared" si="63"/>
        <v>0</v>
      </c>
      <c r="AP185" s="749">
        <f t="shared" si="64"/>
        <v>0</v>
      </c>
      <c r="AQ185" s="749">
        <f t="shared" si="65"/>
        <v>0</v>
      </c>
      <c r="AR185" s="749">
        <f t="shared" si="66"/>
        <v>0</v>
      </c>
      <c r="AS185" s="749">
        <f t="shared" si="67"/>
        <v>0</v>
      </c>
      <c r="AT185" s="749">
        <f t="shared" si="68"/>
        <v>0</v>
      </c>
      <c r="AU185" s="749">
        <f t="shared" si="69"/>
        <v>0</v>
      </c>
      <c r="AV185" s="749">
        <f t="shared" si="70"/>
        <v>0</v>
      </c>
      <c r="AW185" s="749">
        <f t="shared" si="71"/>
        <v>0</v>
      </c>
      <c r="AX185" s="749">
        <f t="shared" si="72"/>
        <v>0</v>
      </c>
      <c r="AY185" s="749">
        <f t="shared" si="73"/>
        <v>0</v>
      </c>
      <c r="AZ185" s="749">
        <f t="shared" si="74"/>
        <v>0</v>
      </c>
      <c r="BA185" s="749">
        <f t="shared" si="75"/>
        <v>0</v>
      </c>
      <c r="BB185" s="749">
        <f t="shared" si="76"/>
        <v>0</v>
      </c>
      <c r="BC185" s="749">
        <f t="shared" si="77"/>
        <v>0</v>
      </c>
      <c r="BD185" s="749">
        <f t="shared" si="78"/>
        <v>0</v>
      </c>
      <c r="BE185" s="749">
        <f t="shared" si="79"/>
        <v>0</v>
      </c>
      <c r="BF185" s="159">
        <f t="shared" si="80"/>
        <v>0</v>
      </c>
    </row>
    <row r="186" spans="1:58">
      <c r="A186" s="749" t="s">
        <v>239</v>
      </c>
      <c r="B186" s="268" t="str">
        <f t="shared" si="81"/>
        <v>0</v>
      </c>
      <c r="AG186" s="407" t="s">
        <v>277</v>
      </c>
      <c r="AH186" s="749">
        <f t="shared" si="83"/>
        <v>0</v>
      </c>
      <c r="AI186" s="749">
        <f t="shared" si="84"/>
        <v>0</v>
      </c>
      <c r="AJ186" s="382" t="str">
        <f t="shared" si="85"/>
        <v>0</v>
      </c>
      <c r="AL186" s="288" t="s">
        <v>835</v>
      </c>
      <c r="AM186" s="87">
        <f>SUMIF($D$7:$D$84,AL186,$J$7:$J$84)</f>
        <v>0</v>
      </c>
      <c r="AN186" s="87">
        <f t="shared" si="62"/>
        <v>0</v>
      </c>
      <c r="AO186" s="87">
        <f t="shared" si="63"/>
        <v>0</v>
      </c>
      <c r="AP186" s="87">
        <f t="shared" si="64"/>
        <v>0</v>
      </c>
      <c r="AQ186" s="87">
        <f t="shared" si="65"/>
        <v>0</v>
      </c>
      <c r="AR186" s="87">
        <f t="shared" si="66"/>
        <v>0</v>
      </c>
      <c r="AS186" s="87">
        <f t="shared" si="67"/>
        <v>0</v>
      </c>
      <c r="AT186" s="87">
        <f t="shared" si="68"/>
        <v>0</v>
      </c>
      <c r="AU186" s="87">
        <f t="shared" si="69"/>
        <v>0</v>
      </c>
      <c r="AV186" s="87">
        <f t="shared" si="70"/>
        <v>0</v>
      </c>
      <c r="AW186" s="87">
        <f t="shared" si="71"/>
        <v>0</v>
      </c>
      <c r="AX186" s="87">
        <f t="shared" si="72"/>
        <v>0</v>
      </c>
      <c r="AY186" s="87">
        <f t="shared" si="73"/>
        <v>0</v>
      </c>
      <c r="AZ186" s="87">
        <f t="shared" si="74"/>
        <v>0</v>
      </c>
      <c r="BA186" s="87">
        <f t="shared" si="75"/>
        <v>0</v>
      </c>
      <c r="BB186" s="87">
        <f t="shared" si="76"/>
        <v>0</v>
      </c>
      <c r="BC186" s="87">
        <f t="shared" si="77"/>
        <v>0</v>
      </c>
      <c r="BD186" s="87">
        <f t="shared" si="78"/>
        <v>0</v>
      </c>
      <c r="BE186" s="87">
        <f t="shared" si="79"/>
        <v>0</v>
      </c>
      <c r="BF186" s="87">
        <f t="shared" si="80"/>
        <v>0</v>
      </c>
    </row>
    <row r="187" spans="1:58">
      <c r="A187" s="749" t="s">
        <v>240</v>
      </c>
      <c r="B187" s="268" t="str">
        <f t="shared" si="81"/>
        <v>0</v>
      </c>
      <c r="AG187" s="407" t="s">
        <v>297</v>
      </c>
      <c r="AH187" s="749">
        <f t="shared" si="83"/>
        <v>0</v>
      </c>
      <c r="AI187" s="749">
        <f t="shared" si="84"/>
        <v>0</v>
      </c>
      <c r="AJ187" s="382" t="str">
        <f t="shared" si="85"/>
        <v>0</v>
      </c>
      <c r="AL187" s="288" t="s">
        <v>856</v>
      </c>
      <c r="AM187" s="87">
        <f>SUMIF($D$7:$D$84,AL187,$J$7:$J$84)</f>
        <v>0</v>
      </c>
      <c r="AN187" s="87">
        <f t="shared" si="62"/>
        <v>0</v>
      </c>
      <c r="AO187" s="87">
        <f t="shared" si="63"/>
        <v>0</v>
      </c>
      <c r="AP187" s="87">
        <f t="shared" si="64"/>
        <v>0</v>
      </c>
      <c r="AQ187" s="87">
        <f t="shared" si="65"/>
        <v>0</v>
      </c>
      <c r="AR187" s="87">
        <f t="shared" si="66"/>
        <v>0</v>
      </c>
      <c r="AS187" s="87">
        <f t="shared" si="67"/>
        <v>0</v>
      </c>
      <c r="AT187" s="87">
        <f t="shared" si="68"/>
        <v>0</v>
      </c>
      <c r="AU187" s="87">
        <f t="shared" si="69"/>
        <v>0</v>
      </c>
      <c r="AV187" s="87">
        <f t="shared" si="70"/>
        <v>0</v>
      </c>
      <c r="AW187" s="87">
        <f t="shared" si="71"/>
        <v>0</v>
      </c>
      <c r="AX187" s="87">
        <f t="shared" si="72"/>
        <v>0</v>
      </c>
      <c r="AY187" s="87">
        <f t="shared" si="73"/>
        <v>0</v>
      </c>
      <c r="AZ187" s="87">
        <f t="shared" si="74"/>
        <v>0</v>
      </c>
      <c r="BA187" s="87">
        <f t="shared" si="75"/>
        <v>0</v>
      </c>
      <c r="BB187" s="87">
        <f t="shared" si="76"/>
        <v>0</v>
      </c>
      <c r="BC187" s="87">
        <f t="shared" si="77"/>
        <v>0</v>
      </c>
      <c r="BD187" s="87">
        <f t="shared" si="78"/>
        <v>0</v>
      </c>
      <c r="BE187" s="87">
        <f t="shared" si="79"/>
        <v>0</v>
      </c>
      <c r="BF187" s="87">
        <f t="shared" si="80"/>
        <v>0</v>
      </c>
    </row>
    <row r="188" spans="1:58">
      <c r="A188" s="749" t="s">
        <v>241</v>
      </c>
      <c r="B188" s="268" t="str">
        <f t="shared" si="81"/>
        <v>0</v>
      </c>
      <c r="AG188" s="749" t="s">
        <v>197</v>
      </c>
      <c r="AH188" s="749">
        <f>SUM(AH8:AH181)</f>
        <v>413</v>
      </c>
      <c r="AI188" s="749">
        <f>SUM(AI8:AI181)</f>
        <v>2</v>
      </c>
      <c r="AJ188" s="289">
        <f t="shared" si="85"/>
        <v>0.48426150121065376</v>
      </c>
      <c r="AL188" s="288" t="s">
        <v>857</v>
      </c>
      <c r="AM188" s="87">
        <f>SUMIF($D$7:$D$84,AL188,$J$7:$J$84)</f>
        <v>0</v>
      </c>
      <c r="AN188" s="87">
        <f t="shared" si="62"/>
        <v>0</v>
      </c>
      <c r="AO188" s="87">
        <f t="shared" si="63"/>
        <v>0</v>
      </c>
      <c r="AP188" s="87">
        <f t="shared" si="64"/>
        <v>0</v>
      </c>
      <c r="AQ188" s="87">
        <f t="shared" si="65"/>
        <v>0</v>
      </c>
      <c r="AR188" s="87">
        <f t="shared" si="66"/>
        <v>0</v>
      </c>
      <c r="AS188" s="87">
        <f t="shared" si="67"/>
        <v>0</v>
      </c>
      <c r="AT188" s="87">
        <f t="shared" si="68"/>
        <v>0</v>
      </c>
      <c r="AU188" s="87">
        <f t="shared" si="69"/>
        <v>0</v>
      </c>
      <c r="AV188" s="87">
        <f t="shared" si="70"/>
        <v>0</v>
      </c>
      <c r="AW188" s="87">
        <f t="shared" si="71"/>
        <v>0</v>
      </c>
      <c r="AX188" s="87">
        <f t="shared" si="72"/>
        <v>0</v>
      </c>
      <c r="AY188" s="87">
        <f t="shared" si="73"/>
        <v>0</v>
      </c>
      <c r="AZ188" s="87">
        <f t="shared" si="74"/>
        <v>0</v>
      </c>
      <c r="BA188" s="87">
        <f t="shared" si="75"/>
        <v>0</v>
      </c>
      <c r="BB188" s="87">
        <f t="shared" si="76"/>
        <v>0</v>
      </c>
      <c r="BC188" s="87">
        <f t="shared" si="77"/>
        <v>0</v>
      </c>
      <c r="BD188" s="87">
        <f t="shared" si="78"/>
        <v>0</v>
      </c>
      <c r="BE188" s="87">
        <f t="shared" si="79"/>
        <v>0</v>
      </c>
      <c r="BF188" s="87">
        <f t="shared" si="80"/>
        <v>0</v>
      </c>
    </row>
    <row r="189" spans="1:58">
      <c r="A189" s="749" t="s">
        <v>242</v>
      </c>
      <c r="B189" s="268" t="str">
        <f t="shared" si="81"/>
        <v>0</v>
      </c>
      <c r="AG189" s="9"/>
      <c r="AL189" s="159" t="s">
        <v>197</v>
      </c>
      <c r="AM189" s="749">
        <f t="shared" ref="AM189:BF189" si="86">SUM(AM9:AM188)</f>
        <v>0</v>
      </c>
      <c r="AN189" s="749">
        <f t="shared" si="86"/>
        <v>0</v>
      </c>
      <c r="AO189" s="749">
        <f t="shared" si="86"/>
        <v>0</v>
      </c>
      <c r="AP189" s="749">
        <f t="shared" si="86"/>
        <v>0</v>
      </c>
      <c r="AQ189" s="749">
        <f t="shared" si="86"/>
        <v>0</v>
      </c>
      <c r="AR189" s="749">
        <f t="shared" si="86"/>
        <v>0</v>
      </c>
      <c r="AS189" s="749">
        <f t="shared" si="86"/>
        <v>0</v>
      </c>
      <c r="AT189" s="749">
        <f t="shared" si="86"/>
        <v>0</v>
      </c>
      <c r="AU189" s="749">
        <f t="shared" si="86"/>
        <v>0</v>
      </c>
      <c r="AV189" s="749">
        <f t="shared" si="86"/>
        <v>1</v>
      </c>
      <c r="AW189" s="749">
        <f t="shared" si="86"/>
        <v>0</v>
      </c>
      <c r="AX189" s="749">
        <f t="shared" si="86"/>
        <v>0</v>
      </c>
      <c r="AY189" s="749">
        <f t="shared" si="86"/>
        <v>0</v>
      </c>
      <c r="AZ189" s="749">
        <f t="shared" si="86"/>
        <v>1</v>
      </c>
      <c r="BA189" s="749">
        <f t="shared" si="86"/>
        <v>0</v>
      </c>
      <c r="BB189" s="749">
        <f t="shared" si="86"/>
        <v>0</v>
      </c>
      <c r="BC189" s="749">
        <f t="shared" si="86"/>
        <v>0</v>
      </c>
      <c r="BD189" s="749">
        <f t="shared" si="86"/>
        <v>0</v>
      </c>
      <c r="BE189" s="749">
        <f t="shared" si="86"/>
        <v>0</v>
      </c>
      <c r="BF189" s="749">
        <f t="shared" si="86"/>
        <v>2</v>
      </c>
    </row>
    <row r="190" spans="1:58">
      <c r="A190" s="749" t="s">
        <v>243</v>
      </c>
      <c r="B190" s="268" t="str">
        <f t="shared" si="81"/>
        <v>0</v>
      </c>
    </row>
    <row r="191" spans="1:58">
      <c r="A191" s="749" t="s">
        <v>244</v>
      </c>
      <c r="B191" s="268" t="str">
        <f t="shared" si="81"/>
        <v>0</v>
      </c>
    </row>
    <row r="192" spans="1:58">
      <c r="A192" s="749" t="s">
        <v>245</v>
      </c>
      <c r="B192" s="268" t="str">
        <f t="shared" si="81"/>
        <v>0</v>
      </c>
    </row>
    <row r="193" spans="1:2">
      <c r="A193" s="749" t="s">
        <v>246</v>
      </c>
      <c r="B193" s="268" t="str">
        <f t="shared" si="81"/>
        <v>0</v>
      </c>
    </row>
    <row r="194" spans="1:2">
      <c r="A194" s="749" t="s">
        <v>247</v>
      </c>
      <c r="B194" s="268" t="str">
        <f t="shared" si="81"/>
        <v>0</v>
      </c>
    </row>
    <row r="195" spans="1:2">
      <c r="A195" s="749" t="s">
        <v>248</v>
      </c>
      <c r="B195" s="268" t="str">
        <f t="shared" si="81"/>
        <v>0</v>
      </c>
    </row>
    <row r="196" spans="1:2">
      <c r="A196" s="749" t="s">
        <v>249</v>
      </c>
      <c r="B196" s="268" t="str">
        <f t="shared" si="81"/>
        <v>0</v>
      </c>
    </row>
    <row r="197" spans="1:2">
      <c r="A197" s="749" t="s">
        <v>250</v>
      </c>
      <c r="B197" s="268" t="str">
        <f t="shared" si="81"/>
        <v>0</v>
      </c>
    </row>
    <row r="198" spans="1:2">
      <c r="A198" s="749" t="s">
        <v>251</v>
      </c>
      <c r="B198" s="268" t="str">
        <f t="shared" si="81"/>
        <v>0</v>
      </c>
    </row>
    <row r="199" spans="1:2">
      <c r="A199" s="749" t="s">
        <v>252</v>
      </c>
      <c r="B199" s="268" t="str">
        <f t="shared" si="81"/>
        <v>0</v>
      </c>
    </row>
    <row r="200" spans="1:2">
      <c r="A200" s="749" t="s">
        <v>253</v>
      </c>
      <c r="B200" s="268" t="str">
        <f t="shared" si="81"/>
        <v>0</v>
      </c>
    </row>
    <row r="201" spans="1:2">
      <c r="A201" s="749" t="s">
        <v>254</v>
      </c>
      <c r="B201" s="268" t="str">
        <f t="shared" si="81"/>
        <v>0</v>
      </c>
    </row>
    <row r="202" spans="1:2">
      <c r="A202" s="749" t="s">
        <v>255</v>
      </c>
      <c r="B202" s="268" t="str">
        <f t="shared" si="81"/>
        <v>0</v>
      </c>
    </row>
    <row r="203" spans="1:2">
      <c r="A203" s="749" t="s">
        <v>256</v>
      </c>
      <c r="B203" s="268" t="str">
        <f t="shared" si="81"/>
        <v>0</v>
      </c>
    </row>
    <row r="204" spans="1:2">
      <c r="A204" s="749" t="s">
        <v>257</v>
      </c>
      <c r="B204" s="268" t="str">
        <f t="shared" si="81"/>
        <v>0</v>
      </c>
    </row>
    <row r="205" spans="1:2">
      <c r="A205" s="749" t="s">
        <v>258</v>
      </c>
      <c r="B205" s="268" t="str">
        <f t="shared" si="81"/>
        <v>0</v>
      </c>
    </row>
    <row r="206" spans="1:2">
      <c r="A206" s="749" t="s">
        <v>259</v>
      </c>
      <c r="B206" s="268" t="str">
        <f t="shared" si="81"/>
        <v>0</v>
      </c>
    </row>
    <row r="207" spans="1:2">
      <c r="A207" s="749" t="s">
        <v>260</v>
      </c>
      <c r="B207" s="268" t="str">
        <f t="shared" si="81"/>
        <v>0</v>
      </c>
    </row>
    <row r="208" spans="1:2">
      <c r="A208" s="749" t="s">
        <v>261</v>
      </c>
      <c r="B208" s="268" t="str">
        <f t="shared" si="81"/>
        <v>0</v>
      </c>
    </row>
    <row r="209" spans="1:2">
      <c r="A209" s="749" t="s">
        <v>262</v>
      </c>
      <c r="B209" s="268" t="str">
        <f t="shared" si="81"/>
        <v>0</v>
      </c>
    </row>
    <row r="210" spans="1:2">
      <c r="A210" s="749" t="s">
        <v>263</v>
      </c>
      <c r="B210" s="268" t="str">
        <f t="shared" si="81"/>
        <v>0</v>
      </c>
    </row>
    <row r="211" spans="1:2">
      <c r="A211" s="749" t="s">
        <v>264</v>
      </c>
      <c r="B211" s="268" t="str">
        <f t="shared" si="81"/>
        <v>0</v>
      </c>
    </row>
    <row r="212" spans="1:2">
      <c r="A212" s="749" t="s">
        <v>265</v>
      </c>
      <c r="B212" s="268" t="str">
        <f t="shared" si="81"/>
        <v>0</v>
      </c>
    </row>
    <row r="213" spans="1:2">
      <c r="A213" s="749" t="s">
        <v>266</v>
      </c>
      <c r="B213" s="268" t="str">
        <f t="shared" si="81"/>
        <v>0</v>
      </c>
    </row>
    <row r="214" spans="1:2">
      <c r="A214" s="749" t="s">
        <v>267</v>
      </c>
      <c r="B214" s="268" t="str">
        <f t="shared" si="81"/>
        <v>0</v>
      </c>
    </row>
    <row r="215" spans="1:2">
      <c r="A215" s="749" t="s">
        <v>268</v>
      </c>
      <c r="B215" s="268" t="str">
        <f t="shared" si="81"/>
        <v>0</v>
      </c>
    </row>
    <row r="216" spans="1:2">
      <c r="A216" s="749" t="s">
        <v>269</v>
      </c>
      <c r="B216" s="268" t="str">
        <f t="shared" si="81"/>
        <v>0</v>
      </c>
    </row>
    <row r="217" spans="1:2">
      <c r="A217" s="749" t="s">
        <v>270</v>
      </c>
      <c r="B217" s="268" t="str">
        <f t="shared" si="81"/>
        <v>0</v>
      </c>
    </row>
    <row r="218" spans="1:2">
      <c r="A218" s="749" t="s">
        <v>271</v>
      </c>
      <c r="B218" s="268" t="str">
        <f t="shared" si="81"/>
        <v>0</v>
      </c>
    </row>
    <row r="219" spans="1:2">
      <c r="A219" s="1000" t="s">
        <v>310</v>
      </c>
      <c r="B219" s="268" t="str">
        <f t="shared" si="81"/>
        <v>0</v>
      </c>
    </row>
    <row r="220" spans="1:2">
      <c r="A220" s="1000" t="s">
        <v>309</v>
      </c>
      <c r="B220" s="268" t="str">
        <f t="shared" si="81"/>
        <v>0</v>
      </c>
    </row>
    <row r="221" spans="1:2">
      <c r="A221" s="1000" t="s">
        <v>288</v>
      </c>
      <c r="B221" s="268" t="str">
        <f t="shared" si="81"/>
        <v>0</v>
      </c>
    </row>
    <row r="222" spans="1:2">
      <c r="A222" s="1000" t="s">
        <v>124</v>
      </c>
      <c r="B222" s="268" t="str">
        <f t="shared" si="81"/>
        <v>0</v>
      </c>
    </row>
    <row r="223" spans="1:2">
      <c r="A223" s="1000" t="s">
        <v>289</v>
      </c>
      <c r="B223" s="268">
        <f t="shared" si="81"/>
        <v>0</v>
      </c>
    </row>
    <row r="224" spans="1:2">
      <c r="A224" s="1000" t="s">
        <v>125</v>
      </c>
      <c r="B224" s="268" t="str">
        <f t="shared" si="81"/>
        <v>0</v>
      </c>
    </row>
    <row r="225" spans="1:2">
      <c r="A225" s="1000" t="s">
        <v>126</v>
      </c>
      <c r="B225" s="268" t="str">
        <f t="shared" si="81"/>
        <v>0</v>
      </c>
    </row>
    <row r="226" spans="1:2">
      <c r="A226" s="1000" t="s">
        <v>127</v>
      </c>
      <c r="B226" s="268" t="str">
        <f t="shared" si="81"/>
        <v>0</v>
      </c>
    </row>
    <row r="227" spans="1:2">
      <c r="A227" s="1000" t="s">
        <v>312</v>
      </c>
      <c r="B227" s="268" t="str">
        <f t="shared" si="81"/>
        <v>0</v>
      </c>
    </row>
    <row r="228" spans="1:2">
      <c r="A228" s="1000" t="s">
        <v>128</v>
      </c>
      <c r="B228" s="268" t="str">
        <f t="shared" si="81"/>
        <v>0</v>
      </c>
    </row>
    <row r="229" spans="1:2">
      <c r="A229" s="1000" t="s">
        <v>290</v>
      </c>
      <c r="B229" s="268" t="str">
        <f t="shared" si="81"/>
        <v>0</v>
      </c>
    </row>
    <row r="230" spans="1:2">
      <c r="A230" s="1000" t="s">
        <v>129</v>
      </c>
      <c r="B230" s="268" t="str">
        <f t="shared" si="81"/>
        <v>0</v>
      </c>
    </row>
    <row r="231" spans="1:2">
      <c r="A231" s="1000" t="s">
        <v>291</v>
      </c>
      <c r="B231" s="268" t="str">
        <f t="shared" si="81"/>
        <v>0</v>
      </c>
    </row>
    <row r="232" spans="1:2">
      <c r="A232" s="1000" t="s">
        <v>130</v>
      </c>
      <c r="B232" s="268" t="str">
        <f t="shared" si="81"/>
        <v>0</v>
      </c>
    </row>
    <row r="233" spans="1:2">
      <c r="A233" s="1000" t="s">
        <v>131</v>
      </c>
      <c r="B233" s="268" t="str">
        <f t="shared" si="81"/>
        <v>0</v>
      </c>
    </row>
    <row r="234" spans="1:2">
      <c r="A234" s="1000" t="s">
        <v>132</v>
      </c>
      <c r="B234" s="268">
        <f t="shared" si="81"/>
        <v>0</v>
      </c>
    </row>
    <row r="235" spans="1:2">
      <c r="A235" s="1000" t="s">
        <v>313</v>
      </c>
      <c r="B235" s="268" t="str">
        <f t="shared" ref="B235:B280" si="87">IFERROR(VLOOKUP(A235,$AG$8:$AJ$182,4,0),"")</f>
        <v>0</v>
      </c>
    </row>
    <row r="236" spans="1:2">
      <c r="A236" s="1000" t="s">
        <v>133</v>
      </c>
      <c r="B236" s="268" t="str">
        <f t="shared" si="87"/>
        <v>0</v>
      </c>
    </row>
    <row r="237" spans="1:2">
      <c r="A237" s="1000" t="s">
        <v>292</v>
      </c>
      <c r="B237" s="268" t="str">
        <f t="shared" si="87"/>
        <v>0</v>
      </c>
    </row>
    <row r="238" spans="1:2">
      <c r="A238" s="1000" t="s">
        <v>134</v>
      </c>
      <c r="B238" s="268" t="str">
        <f t="shared" si="87"/>
        <v>0</v>
      </c>
    </row>
    <row r="239" spans="1:2">
      <c r="A239" s="1000" t="s">
        <v>135</v>
      </c>
      <c r="B239" s="268" t="str">
        <f t="shared" si="87"/>
        <v>0</v>
      </c>
    </row>
    <row r="240" spans="1:2">
      <c r="A240" s="1000" t="s">
        <v>136</v>
      </c>
      <c r="B240" s="268" t="str">
        <f t="shared" si="87"/>
        <v>0</v>
      </c>
    </row>
    <row r="241" spans="1:2">
      <c r="A241" s="1000" t="s">
        <v>146</v>
      </c>
      <c r="B241" s="268" t="str">
        <f t="shared" si="87"/>
        <v>0</v>
      </c>
    </row>
    <row r="242" spans="1:2">
      <c r="A242" s="1000" t="s">
        <v>137</v>
      </c>
      <c r="B242" s="268" t="str">
        <f t="shared" si="87"/>
        <v>0</v>
      </c>
    </row>
    <row r="243" spans="1:2">
      <c r="A243" s="1000" t="s">
        <v>1263</v>
      </c>
      <c r="B243" s="268" t="str">
        <f t="shared" si="87"/>
        <v>0</v>
      </c>
    </row>
    <row r="244" spans="1:2">
      <c r="A244" s="1000" t="s">
        <v>314</v>
      </c>
      <c r="B244" s="268">
        <f t="shared" si="87"/>
        <v>0</v>
      </c>
    </row>
    <row r="245" spans="1:2">
      <c r="A245" s="1000" t="s">
        <v>138</v>
      </c>
      <c r="B245" s="268" t="str">
        <f t="shared" si="87"/>
        <v>0</v>
      </c>
    </row>
    <row r="246" spans="1:2">
      <c r="A246" s="1000" t="s">
        <v>293</v>
      </c>
      <c r="B246" s="268">
        <f t="shared" si="87"/>
        <v>0</v>
      </c>
    </row>
    <row r="247" spans="1:2">
      <c r="A247" s="1000" t="s">
        <v>139</v>
      </c>
      <c r="B247" s="268" t="str">
        <f t="shared" si="87"/>
        <v>0</v>
      </c>
    </row>
    <row r="248" spans="1:2">
      <c r="A248" s="1000" t="s">
        <v>140</v>
      </c>
      <c r="B248" s="268" t="str">
        <f t="shared" si="87"/>
        <v>0</v>
      </c>
    </row>
    <row r="249" spans="1:2">
      <c r="A249" s="1000" t="s">
        <v>141</v>
      </c>
      <c r="B249" s="268" t="str">
        <f t="shared" si="87"/>
        <v>0</v>
      </c>
    </row>
    <row r="250" spans="1:2">
      <c r="A250" s="1000" t="s">
        <v>142</v>
      </c>
      <c r="B250" s="268" t="str">
        <f t="shared" si="87"/>
        <v>0</v>
      </c>
    </row>
    <row r="251" spans="1:2">
      <c r="A251" s="1000" t="s">
        <v>143</v>
      </c>
      <c r="B251" s="268" t="str">
        <f t="shared" si="87"/>
        <v>0</v>
      </c>
    </row>
    <row r="252" spans="1:2">
      <c r="A252" s="1000" t="s">
        <v>315</v>
      </c>
      <c r="B252" s="268" t="str">
        <f t="shared" si="87"/>
        <v>0</v>
      </c>
    </row>
    <row r="253" spans="1:2">
      <c r="A253" s="1000" t="s">
        <v>147</v>
      </c>
      <c r="B253" s="268" t="str">
        <f t="shared" si="87"/>
        <v>0</v>
      </c>
    </row>
    <row r="254" spans="1:2">
      <c r="A254" s="1000" t="s">
        <v>144</v>
      </c>
      <c r="B254" s="268" t="str">
        <f t="shared" si="87"/>
        <v>0</v>
      </c>
    </row>
    <row r="255" spans="1:2">
      <c r="A255" s="1000" t="s">
        <v>316</v>
      </c>
      <c r="B255" s="268" t="str">
        <f t="shared" si="87"/>
        <v>0</v>
      </c>
    </row>
    <row r="256" spans="1:2">
      <c r="A256" s="1000" t="s">
        <v>148</v>
      </c>
      <c r="B256" s="268" t="str">
        <f t="shared" si="87"/>
        <v>0</v>
      </c>
    </row>
    <row r="257" spans="1:2">
      <c r="A257" s="1000" t="s">
        <v>145</v>
      </c>
      <c r="B257" s="268" t="str">
        <f t="shared" si="87"/>
        <v>0</v>
      </c>
    </row>
    <row r="258" spans="1:2">
      <c r="A258" s="749" t="s">
        <v>295</v>
      </c>
      <c r="B258" s="268" t="str">
        <f t="shared" si="87"/>
        <v>0</v>
      </c>
    </row>
    <row r="259" spans="1:2">
      <c r="A259" s="749" t="s">
        <v>296</v>
      </c>
      <c r="B259" s="268" t="str">
        <f t="shared" si="87"/>
        <v>0</v>
      </c>
    </row>
    <row r="260" spans="1:2">
      <c r="A260" s="749" t="s">
        <v>298</v>
      </c>
      <c r="B260" s="268" t="str">
        <f t="shared" si="87"/>
        <v>0</v>
      </c>
    </row>
    <row r="261" spans="1:2">
      <c r="A261" s="749" t="s">
        <v>1348</v>
      </c>
      <c r="B261" s="268" t="str">
        <f t="shared" si="87"/>
        <v>0</v>
      </c>
    </row>
    <row r="262" spans="1:2">
      <c r="A262" s="749" t="s">
        <v>587</v>
      </c>
      <c r="B262" s="268">
        <f t="shared" si="87"/>
        <v>0</v>
      </c>
    </row>
    <row r="263" spans="1:2">
      <c r="A263" s="749" t="s">
        <v>588</v>
      </c>
      <c r="B263" s="268">
        <f t="shared" si="87"/>
        <v>0</v>
      </c>
    </row>
    <row r="264" spans="1:2">
      <c r="A264" s="749" t="s">
        <v>590</v>
      </c>
      <c r="B264" s="268" t="str">
        <f t="shared" si="87"/>
        <v>0</v>
      </c>
    </row>
    <row r="265" spans="1:2">
      <c r="A265" s="749" t="s">
        <v>591</v>
      </c>
      <c r="B265" s="268" t="str">
        <f t="shared" si="87"/>
        <v>0</v>
      </c>
    </row>
    <row r="266" spans="1:2">
      <c r="A266" s="749" t="s">
        <v>592</v>
      </c>
      <c r="B266" s="268" t="str">
        <f t="shared" si="87"/>
        <v>0</v>
      </c>
    </row>
    <row r="267" spans="1:2">
      <c r="A267" s="749" t="s">
        <v>593</v>
      </c>
      <c r="B267" s="268" t="str">
        <f t="shared" si="87"/>
        <v>0</v>
      </c>
    </row>
    <row r="268" spans="1:2">
      <c r="A268" s="749" t="s">
        <v>594</v>
      </c>
      <c r="B268" s="268" t="str">
        <f t="shared" si="87"/>
        <v>0</v>
      </c>
    </row>
    <row r="269" spans="1:2">
      <c r="A269" s="749" t="s">
        <v>595</v>
      </c>
      <c r="B269" s="268">
        <f t="shared" si="87"/>
        <v>0</v>
      </c>
    </row>
    <row r="270" spans="1:2">
      <c r="A270" s="749" t="s">
        <v>304</v>
      </c>
      <c r="B270" s="268" t="str">
        <f t="shared" si="87"/>
        <v>0</v>
      </c>
    </row>
    <row r="271" spans="1:2">
      <c r="A271" s="749" t="s">
        <v>305</v>
      </c>
      <c r="B271" s="268" t="str">
        <f t="shared" si="87"/>
        <v>0</v>
      </c>
    </row>
    <row r="272" spans="1:2">
      <c r="A272" s="749" t="s">
        <v>574</v>
      </c>
      <c r="B272" s="268" t="str">
        <f t="shared" si="87"/>
        <v>0</v>
      </c>
    </row>
    <row r="273" spans="1:2">
      <c r="A273" s="749" t="s">
        <v>856</v>
      </c>
      <c r="B273" s="268" t="str">
        <f t="shared" si="87"/>
        <v>0</v>
      </c>
    </row>
    <row r="274" spans="1:2">
      <c r="A274" s="749" t="s">
        <v>857</v>
      </c>
      <c r="B274" s="268" t="str">
        <f t="shared" si="87"/>
        <v>0</v>
      </c>
    </row>
    <row r="275" spans="1:2">
      <c r="A275" s="749" t="s">
        <v>273</v>
      </c>
      <c r="B275" s="268" t="str">
        <f t="shared" si="87"/>
        <v>0</v>
      </c>
    </row>
    <row r="276" spans="1:2">
      <c r="A276" s="749" t="s">
        <v>274</v>
      </c>
      <c r="B276" s="268" t="str">
        <f t="shared" si="87"/>
        <v/>
      </c>
    </row>
    <row r="277" spans="1:2">
      <c r="A277" s="749" t="s">
        <v>275</v>
      </c>
      <c r="B277" s="268" t="str">
        <f t="shared" si="87"/>
        <v/>
      </c>
    </row>
    <row r="278" spans="1:2">
      <c r="A278" s="749" t="s">
        <v>276</v>
      </c>
      <c r="B278" s="268" t="str">
        <f t="shared" si="87"/>
        <v/>
      </c>
    </row>
    <row r="279" spans="1:2">
      <c r="A279" s="749" t="s">
        <v>277</v>
      </c>
      <c r="B279" s="268" t="str">
        <f t="shared" si="87"/>
        <v/>
      </c>
    </row>
    <row r="280" spans="1:2">
      <c r="A280" s="749" t="s">
        <v>297</v>
      </c>
      <c r="B280" s="268" t="str">
        <f t="shared" si="87"/>
        <v/>
      </c>
    </row>
  </sheetData>
  <autoFilter ref="A4:I6"/>
  <mergeCells count="45">
    <mergeCell ref="S105:S106"/>
    <mergeCell ref="A1:AA2"/>
    <mergeCell ref="U3:V3"/>
    <mergeCell ref="A4:A6"/>
    <mergeCell ref="B4:B6"/>
    <mergeCell ref="G4:G6"/>
    <mergeCell ref="H4:H6"/>
    <mergeCell ref="I4:I6"/>
    <mergeCell ref="C4:C6"/>
    <mergeCell ref="D4:D6"/>
    <mergeCell ref="E4:E6"/>
    <mergeCell ref="F4:F6"/>
    <mergeCell ref="A3:B3"/>
    <mergeCell ref="D3:E3"/>
    <mergeCell ref="L3:M3"/>
    <mergeCell ref="A18:A19"/>
    <mergeCell ref="AC4:AC6"/>
    <mergeCell ref="J4:AB5"/>
    <mergeCell ref="AP7:AP8"/>
    <mergeCell ref="AQ7:AQ8"/>
    <mergeCell ref="AD4:AD6"/>
    <mergeCell ref="AO7:AO8"/>
    <mergeCell ref="AN7:AN8"/>
    <mergeCell ref="AE4:AE6"/>
    <mergeCell ref="AL7:AL8"/>
    <mergeCell ref="AM7:AM8"/>
    <mergeCell ref="BE7:BE8"/>
    <mergeCell ref="A11:A12"/>
    <mergeCell ref="A7:A10"/>
    <mergeCell ref="BF7:BF8"/>
    <mergeCell ref="AU7:AU8"/>
    <mergeCell ref="BD7:BD8"/>
    <mergeCell ref="AV7:AV8"/>
    <mergeCell ref="AW7:AW8"/>
    <mergeCell ref="AX7:AX8"/>
    <mergeCell ref="AY7:AY8"/>
    <mergeCell ref="AZ7:AZ8"/>
    <mergeCell ref="BB7:BB8"/>
    <mergeCell ref="BC7:BC8"/>
    <mergeCell ref="BA7:BA8"/>
    <mergeCell ref="A22:A25"/>
    <mergeCell ref="A13:A14"/>
    <mergeCell ref="AR7:AR8"/>
    <mergeCell ref="AS7:AS8"/>
    <mergeCell ref="AT7:AT8"/>
  </mergeCells>
  <phoneticPr fontId="23" type="noConversion"/>
  <conditionalFormatting sqref="I4:I6 E7:E9 A7:B7 A4:D6 AB1:AC2 E11:E13 E16:E18 E20:E27 A26:B26 A28 B27 A30:B30 B29:B32 B8:B25 E29:E32">
    <cfRule type="containsText" priority="1329" operator="containsText" text="X">
      <formula>NOT(ISERROR(SEARCH("X",A1)))</formula>
    </cfRule>
  </conditionalFormatting>
  <conditionalFormatting sqref="F4:G4">
    <cfRule type="containsText" priority="1328" operator="containsText" text="X">
      <formula>NOT(ISERROR(SEARCH("X",F4)))</formula>
    </cfRule>
  </conditionalFormatting>
  <conditionalFormatting sqref="H86:H65536">
    <cfRule type="containsText" priority="1334" operator="containsText" text="X">
      <formula>NOT(ISERROR(SEARCH("X",H86)))</formula>
    </cfRule>
  </conditionalFormatting>
  <conditionalFormatting sqref="H4">
    <cfRule type="containsText" priority="1326" operator="containsText" text="X">
      <formula>NOT(ISERROR(SEARCH("X",H4)))</formula>
    </cfRule>
  </conditionalFormatting>
  <conditionalFormatting sqref="AA87:AB90">
    <cfRule type="containsText" priority="1322" operator="containsText" text="X">
      <formula>NOT(ISERROR(SEARCH("X",AA87)))</formula>
    </cfRule>
  </conditionalFormatting>
  <conditionalFormatting sqref="AA87:AB90">
    <cfRule type="containsText" priority="1321" operator="containsText" text="X">
      <formula>NOT(ISERROR(SEARCH("X",AA87)))</formula>
    </cfRule>
  </conditionalFormatting>
  <conditionalFormatting sqref="I85">
    <cfRule type="containsText" priority="1320" operator="containsText" text="X">
      <formula>NOT(ISERROR(SEARCH("X",I85)))</formula>
    </cfRule>
  </conditionalFormatting>
  <conditionalFormatting sqref="AC4:AC6">
    <cfRule type="containsText" priority="1248" operator="containsText" text="X">
      <formula>NOT(ISERROR(SEARCH("X",AC4)))</formula>
    </cfRule>
  </conditionalFormatting>
  <conditionalFormatting sqref="AE4:AE6">
    <cfRule type="containsText" priority="1249" operator="containsText" text="X">
      <formula>NOT(ISERROR(SEARCH("X",AE4)))</formula>
    </cfRule>
  </conditionalFormatting>
  <conditionalFormatting sqref="AD4">
    <cfRule type="containsText" priority="1247" operator="containsText" text="X">
      <formula>NOT(ISERROR(SEARCH("X",AD4)))</formula>
    </cfRule>
  </conditionalFormatting>
  <conditionalFormatting sqref="E14:E15">
    <cfRule type="containsText" priority="1167" operator="containsText" text="X">
      <formula>NOT(ISERROR(SEARCH("X",E14)))</formula>
    </cfRule>
  </conditionalFormatting>
  <conditionalFormatting sqref="J85:AB85">
    <cfRule type="containsText" priority="939" operator="containsText" text="X">
      <formula>NOT(ISERROR(SEARCH("X",J85)))</formula>
    </cfRule>
  </conditionalFormatting>
  <conditionalFormatting sqref="H7:H84">
    <cfRule type="containsText" priority="923" operator="containsText" text="X">
      <formula>NOT(ISERROR(SEARCH("X",H7)))</formula>
    </cfRule>
  </conditionalFormatting>
  <conditionalFormatting sqref="J4">
    <cfRule type="containsText" priority="843" operator="containsText" text="X">
      <formula>NOT(ISERROR(SEARCH("X",J4)))</formula>
    </cfRule>
  </conditionalFormatting>
  <conditionalFormatting sqref="F8:F9 F48:F84 F11:F19 F21:F27 F29:F46">
    <cfRule type="containsText" priority="797" operator="containsText" text="X">
      <formula>NOT(ISERROR(SEARCH("X",F8)))</formula>
    </cfRule>
  </conditionalFormatting>
  <conditionalFormatting sqref="F7">
    <cfRule type="containsText" priority="796" operator="containsText" text="X">
      <formula>NOT(ISERROR(SEARCH("X",F7)))</formula>
    </cfRule>
  </conditionalFormatting>
  <conditionalFormatting sqref="F47">
    <cfRule type="containsText" priority="795" operator="containsText" text="X">
      <formula>NOT(ISERROR(SEARCH("X",F47)))</formula>
    </cfRule>
  </conditionalFormatting>
  <conditionalFormatting sqref="AC92 J93:AC95 J97:AC99">
    <cfRule type="containsText" priority="798" operator="containsText" text="X">
      <formula>NOT(ISERROR(SEARCH("X",J92)))</formula>
    </cfRule>
  </conditionalFormatting>
  <conditionalFormatting sqref="P3">
    <cfRule type="cellIs" dxfId="25" priority="18" stopIfTrue="1" operator="lessThan">
      <formula>$N$3</formula>
    </cfRule>
  </conditionalFormatting>
  <conditionalFormatting sqref="AK184:AK189">
    <cfRule type="containsText" priority="12" operator="containsText" text="X">
      <formula>NOT(ISERROR(SEARCH("X",AK184)))</formula>
    </cfRule>
  </conditionalFormatting>
  <conditionalFormatting sqref="G7:G84">
    <cfRule type="cellIs" dxfId="24" priority="9" operator="greaterThan">
      <formula>0</formula>
    </cfRule>
    <cfRule type="cellIs" dxfId="23" priority="10" operator="equal">
      <formula>0</formula>
    </cfRule>
  </conditionalFormatting>
  <conditionalFormatting sqref="I7:I32">
    <cfRule type="containsText" priority="8" operator="containsText" text="X">
      <formula>NOT(ISERROR(SEARCH("X",I7)))</formula>
    </cfRule>
  </conditionalFormatting>
  <conditionalFormatting sqref="I7:I84">
    <cfRule type="cellIs" dxfId="22" priority="5" operator="equal">
      <formula>0</formula>
    </cfRule>
    <cfRule type="cellIs" dxfId="21" priority="6" operator="greaterThan">
      <formula>0</formula>
    </cfRule>
    <cfRule type="cellIs" dxfId="20" priority="7" operator="greaterThan">
      <formula>0</formula>
    </cfRule>
  </conditionalFormatting>
  <conditionalFormatting sqref="I3">
    <cfRule type="cellIs" dxfId="19" priority="4" operator="greaterThan">
      <formula>3</formula>
    </cfRule>
  </conditionalFormatting>
  <conditionalFormatting sqref="AD7:AD84">
    <cfRule type="notContainsBlanks" dxfId="18" priority="3">
      <formula>LEN(TRIM(AD7))&gt;0</formula>
    </cfRule>
  </conditionalFormatting>
  <conditionalFormatting sqref="E28 B28">
    <cfRule type="containsText" priority="2" operator="containsText" text="X">
      <formula>NOT(ISERROR(SEARCH("X",B28)))</formula>
    </cfRule>
  </conditionalFormatting>
  <conditionalFormatting sqref="F28">
    <cfRule type="containsText" priority="1" operator="containsText" text="X">
      <formula>NOT(ISERROR(SEARCH("X",F28)))</formula>
    </cfRule>
  </conditionalFormatting>
  <dataValidations count="2">
    <dataValidation type="list" allowBlank="1" showInputMessage="1" showErrorMessage="1" sqref="F7:F84">
      <formula1>검사방법</formula1>
    </dataValidation>
    <dataValidation type="list" allowBlank="1" showInputMessage="1" showErrorMessage="1" sqref="D7:D84">
      <formula1>INDIRECT(C7)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기준정보!$B$2:$B$16</xm:f>
          </x14:formula1>
          <xm:sqref>C7:C84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V48"/>
  <sheetViews>
    <sheetView showGridLines="0" zoomScale="90" zoomScaleNormal="90" workbookViewId="0">
      <selection activeCell="Z2" sqref="Z2"/>
    </sheetView>
  </sheetViews>
  <sheetFormatPr defaultRowHeight="16.5"/>
  <cols>
    <col min="1" max="1" width="9" style="246"/>
    <col min="2" max="2" width="7" style="246" bestFit="1" customWidth="1"/>
    <col min="3" max="3" width="17.25" style="246" bestFit="1" customWidth="1"/>
    <col min="4" max="4" width="14" style="246" bestFit="1" customWidth="1"/>
    <col min="5" max="5" width="7.625" style="246" bestFit="1" customWidth="1"/>
    <col min="6" max="6" width="17.25" style="246" bestFit="1" customWidth="1"/>
    <col min="7" max="7" width="15.125" style="246" bestFit="1" customWidth="1"/>
    <col min="8" max="8" width="9.625" style="246" bestFit="1" customWidth="1"/>
    <col min="9" max="14" width="9" style="246"/>
    <col min="15" max="15" width="1.75" style="246" customWidth="1"/>
    <col min="16" max="16384" width="9" style="246"/>
  </cols>
  <sheetData>
    <row r="1" spans="1:18">
      <c r="P1" s="399"/>
      <c r="R1" s="905"/>
    </row>
    <row r="2" spans="1:18">
      <c r="A2" s="992"/>
    </row>
    <row r="20" spans="1:22">
      <c r="A20" s="399" t="s">
        <v>597</v>
      </c>
    </row>
    <row r="24" spans="1:22">
      <c r="V24" s="332"/>
    </row>
    <row r="48" spans="7:7">
      <c r="G48" s="399"/>
    </row>
  </sheetData>
  <phoneticPr fontId="53" type="noConversion"/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theme="8"/>
  </sheetPr>
  <dimension ref="B1:F1"/>
  <sheetViews>
    <sheetView showGridLines="0" topLeftCell="A4" workbookViewId="0">
      <selection activeCell="T7" sqref="T7"/>
    </sheetView>
  </sheetViews>
  <sheetFormatPr defaultRowHeight="16.5"/>
  <cols>
    <col min="1" max="1" width="4.875" customWidth="1"/>
    <col min="2" max="2" width="9" style="397"/>
    <col min="3" max="3" width="13.875" style="397" bestFit="1" customWidth="1"/>
    <col min="4" max="4" width="16.875" style="45" bestFit="1" customWidth="1"/>
    <col min="5" max="5" width="8.875" style="45" bestFit="1" customWidth="1"/>
    <col min="6" max="6" width="11.5" style="45" bestFit="1" customWidth="1"/>
    <col min="7" max="7" width="10.25" bestFit="1" customWidth="1"/>
    <col min="8" max="8" width="50.5" customWidth="1"/>
  </cols>
  <sheetData/>
  <phoneticPr fontId="53" type="noConversion"/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2:K47"/>
  <sheetViews>
    <sheetView showGridLines="0" workbookViewId="0">
      <selection activeCell="E32" sqref="E32"/>
    </sheetView>
  </sheetViews>
  <sheetFormatPr defaultRowHeight="13.5"/>
  <cols>
    <col min="1" max="1" width="9" style="370"/>
    <col min="2" max="2" width="15.75" style="370" bestFit="1" customWidth="1"/>
    <col min="3" max="5" width="12" style="370" bestFit="1" customWidth="1"/>
    <col min="6" max="6" width="12" style="370" customWidth="1"/>
    <col min="7" max="7" width="11.5" style="370" bestFit="1" customWidth="1"/>
    <col min="8" max="16384" width="9" style="370"/>
  </cols>
  <sheetData>
    <row r="2" spans="2:11" ht="31.5">
      <c r="B2" s="1268" t="s">
        <v>501</v>
      </c>
      <c r="C2" s="1268"/>
      <c r="D2" s="1268"/>
      <c r="E2" s="1268"/>
      <c r="F2" s="1268"/>
      <c r="G2" s="1268"/>
    </row>
    <row r="4" spans="2:11" ht="16.5">
      <c r="B4" s="371" t="s">
        <v>502</v>
      </c>
      <c r="C4" s="371" t="s">
        <v>503</v>
      </c>
      <c r="D4" s="371" t="s">
        <v>504</v>
      </c>
      <c r="E4" s="371" t="s">
        <v>505</v>
      </c>
      <c r="F4" s="371" t="s">
        <v>421</v>
      </c>
      <c r="G4" s="371" t="s">
        <v>506</v>
      </c>
      <c r="H4" s="372">
        <v>2021.02</v>
      </c>
      <c r="I4" s="372"/>
      <c r="J4" s="372"/>
      <c r="K4" s="372"/>
    </row>
    <row r="5" spans="2:11" ht="16.5">
      <c r="B5" s="373" t="s">
        <v>507</v>
      </c>
      <c r="C5" s="374" t="s">
        <v>508</v>
      </c>
      <c r="D5" s="374" t="s">
        <v>382</v>
      </c>
      <c r="E5" s="374" t="s">
        <v>399</v>
      </c>
      <c r="F5" s="374" t="s">
        <v>420</v>
      </c>
      <c r="G5" s="375" t="s">
        <v>425</v>
      </c>
      <c r="H5" s="374">
        <v>1.8</v>
      </c>
      <c r="I5" s="374">
        <v>1.9</v>
      </c>
      <c r="J5" s="376">
        <v>2</v>
      </c>
      <c r="K5" s="374"/>
    </row>
    <row r="6" spans="2:11" ht="17.25">
      <c r="B6" s="377" t="s">
        <v>509</v>
      </c>
      <c r="C6" s="378">
        <v>3</v>
      </c>
      <c r="D6" s="378">
        <v>4</v>
      </c>
      <c r="E6" s="378">
        <v>5</v>
      </c>
      <c r="F6" s="378">
        <f>E6+1</f>
        <v>6</v>
      </c>
      <c r="G6" s="379">
        <f>F6+1</f>
        <v>7</v>
      </c>
      <c r="H6" s="380">
        <f>G6+1</f>
        <v>8</v>
      </c>
      <c r="I6" s="380"/>
      <c r="J6" s="380">
        <v>20</v>
      </c>
      <c r="K6" s="380"/>
    </row>
    <row r="7" spans="2:11" ht="17.25">
      <c r="B7" s="377" t="s">
        <v>372</v>
      </c>
      <c r="C7" s="378">
        <v>3</v>
      </c>
      <c r="D7" s="378">
        <v>4</v>
      </c>
      <c r="E7" s="378">
        <v>5</v>
      </c>
      <c r="F7" s="378">
        <f>E7+1</f>
        <v>6</v>
      </c>
      <c r="G7" s="379">
        <f t="shared" ref="G7:H47" si="0">F7+1</f>
        <v>7</v>
      </c>
      <c r="H7" s="380">
        <f t="shared" si="0"/>
        <v>8</v>
      </c>
      <c r="I7" s="380"/>
      <c r="J7" s="380">
        <v>20</v>
      </c>
      <c r="K7" s="380"/>
    </row>
    <row r="8" spans="2:11" ht="17.25">
      <c r="B8" s="377" t="s">
        <v>510</v>
      </c>
      <c r="C8" s="378"/>
      <c r="D8" s="378"/>
      <c r="E8" s="378">
        <v>1</v>
      </c>
      <c r="F8" s="378">
        <f t="shared" ref="F8:F47" si="1">E8+1</f>
        <v>2</v>
      </c>
      <c r="G8" s="379">
        <f t="shared" si="0"/>
        <v>3</v>
      </c>
      <c r="H8" s="380">
        <f t="shared" si="0"/>
        <v>4</v>
      </c>
      <c r="I8" s="380"/>
      <c r="J8" s="380">
        <v>20</v>
      </c>
      <c r="K8" s="380"/>
    </row>
    <row r="9" spans="2:11" ht="17.25">
      <c r="B9" s="377" t="s">
        <v>511</v>
      </c>
      <c r="C9" s="378"/>
      <c r="D9" s="378">
        <v>1</v>
      </c>
      <c r="E9" s="378">
        <v>2</v>
      </c>
      <c r="F9" s="378">
        <f t="shared" si="1"/>
        <v>3</v>
      </c>
      <c r="G9" s="379">
        <f t="shared" si="0"/>
        <v>4</v>
      </c>
      <c r="H9" s="380">
        <f t="shared" si="0"/>
        <v>5</v>
      </c>
      <c r="I9" s="380"/>
      <c r="J9" s="380">
        <v>20</v>
      </c>
      <c r="K9" s="380"/>
    </row>
    <row r="10" spans="2:11" ht="17.25">
      <c r="B10" s="377" t="s">
        <v>361</v>
      </c>
      <c r="C10" s="378">
        <v>3</v>
      </c>
      <c r="D10" s="378">
        <v>4</v>
      </c>
      <c r="E10" s="378">
        <v>2</v>
      </c>
      <c r="F10" s="378">
        <f t="shared" si="1"/>
        <v>3</v>
      </c>
      <c r="G10" s="379">
        <f t="shared" si="0"/>
        <v>4</v>
      </c>
      <c r="H10" s="380">
        <f t="shared" si="0"/>
        <v>5</v>
      </c>
      <c r="I10" s="380"/>
      <c r="J10" s="380">
        <v>20</v>
      </c>
      <c r="K10" s="380"/>
    </row>
    <row r="11" spans="2:11" ht="17.25">
      <c r="B11" s="377" t="s">
        <v>369</v>
      </c>
      <c r="C11" s="378">
        <v>3</v>
      </c>
      <c r="D11" s="378">
        <v>4</v>
      </c>
      <c r="E11" s="378">
        <v>5</v>
      </c>
      <c r="F11" s="378">
        <f t="shared" si="1"/>
        <v>6</v>
      </c>
      <c r="G11" s="379">
        <f t="shared" si="0"/>
        <v>7</v>
      </c>
      <c r="H11" s="380">
        <f t="shared" si="0"/>
        <v>8</v>
      </c>
      <c r="I11" s="380"/>
      <c r="J11" s="380">
        <v>20</v>
      </c>
      <c r="K11" s="380"/>
    </row>
    <row r="12" spans="2:11" ht="17.25">
      <c r="B12" s="377" t="s">
        <v>512</v>
      </c>
      <c r="C12" s="378"/>
      <c r="D12" s="378">
        <v>1</v>
      </c>
      <c r="E12" s="378">
        <v>2</v>
      </c>
      <c r="F12" s="378">
        <f t="shared" si="1"/>
        <v>3</v>
      </c>
      <c r="G12" s="379">
        <f t="shared" si="0"/>
        <v>4</v>
      </c>
      <c r="H12" s="380">
        <f t="shared" si="0"/>
        <v>5</v>
      </c>
      <c r="I12" s="380"/>
      <c r="J12" s="380">
        <v>20</v>
      </c>
      <c r="K12" s="380"/>
    </row>
    <row r="13" spans="2:11" ht="17.25">
      <c r="B13" s="377" t="s">
        <v>513</v>
      </c>
      <c r="C13" s="378"/>
      <c r="D13" s="378">
        <v>1</v>
      </c>
      <c r="E13" s="378">
        <v>2</v>
      </c>
      <c r="F13" s="378">
        <f t="shared" si="1"/>
        <v>3</v>
      </c>
      <c r="G13" s="379">
        <f t="shared" si="0"/>
        <v>4</v>
      </c>
      <c r="H13" s="380">
        <f t="shared" si="0"/>
        <v>5</v>
      </c>
      <c r="I13" s="380"/>
      <c r="J13" s="380">
        <v>20</v>
      </c>
      <c r="K13" s="380"/>
    </row>
    <row r="14" spans="2:11" ht="17.25">
      <c r="B14" s="377" t="s">
        <v>514</v>
      </c>
      <c r="C14" s="378">
        <v>4</v>
      </c>
      <c r="D14" s="378">
        <v>5</v>
      </c>
      <c r="E14" s="378">
        <v>6</v>
      </c>
      <c r="F14" s="378">
        <f t="shared" si="1"/>
        <v>7</v>
      </c>
      <c r="G14" s="379">
        <f t="shared" si="0"/>
        <v>8</v>
      </c>
      <c r="H14" s="380">
        <f t="shared" si="0"/>
        <v>9</v>
      </c>
      <c r="I14" s="380"/>
      <c r="J14" s="380">
        <v>20</v>
      </c>
      <c r="K14" s="380"/>
    </row>
    <row r="15" spans="2:11" ht="17.25">
      <c r="B15" s="377" t="s">
        <v>515</v>
      </c>
      <c r="C15" s="378">
        <v>3</v>
      </c>
      <c r="D15" s="378">
        <v>4</v>
      </c>
      <c r="E15" s="378">
        <v>5</v>
      </c>
      <c r="F15" s="378">
        <f t="shared" si="1"/>
        <v>6</v>
      </c>
      <c r="G15" s="379">
        <f t="shared" si="0"/>
        <v>7</v>
      </c>
      <c r="H15" s="380">
        <f t="shared" si="0"/>
        <v>8</v>
      </c>
      <c r="I15" s="380"/>
      <c r="J15" s="380">
        <v>20</v>
      </c>
      <c r="K15" s="380"/>
    </row>
    <row r="16" spans="2:11" ht="17.25">
      <c r="B16" s="377" t="s">
        <v>516</v>
      </c>
      <c r="C16" s="378">
        <v>2</v>
      </c>
      <c r="D16" s="378">
        <v>3</v>
      </c>
      <c r="E16" s="378">
        <v>4</v>
      </c>
      <c r="F16" s="378">
        <f t="shared" si="1"/>
        <v>5</v>
      </c>
      <c r="G16" s="379">
        <f t="shared" si="0"/>
        <v>6</v>
      </c>
      <c r="H16" s="380">
        <f t="shared" si="0"/>
        <v>7</v>
      </c>
      <c r="I16" s="380"/>
      <c r="J16" s="380">
        <v>20</v>
      </c>
      <c r="K16" s="380"/>
    </row>
    <row r="17" spans="2:11" ht="17.25">
      <c r="B17" s="377" t="s">
        <v>517</v>
      </c>
      <c r="C17" s="378">
        <v>2</v>
      </c>
      <c r="D17" s="378">
        <v>3</v>
      </c>
      <c r="E17" s="378">
        <v>4</v>
      </c>
      <c r="F17" s="378">
        <f t="shared" si="1"/>
        <v>5</v>
      </c>
      <c r="G17" s="379">
        <f t="shared" si="0"/>
        <v>6</v>
      </c>
      <c r="H17" s="380">
        <f t="shared" si="0"/>
        <v>7</v>
      </c>
      <c r="I17" s="380"/>
      <c r="J17" s="380">
        <v>20</v>
      </c>
      <c r="K17" s="380"/>
    </row>
    <row r="18" spans="2:11" ht="17.25">
      <c r="B18" s="377" t="s">
        <v>518</v>
      </c>
      <c r="C18" s="378"/>
      <c r="D18" s="378"/>
      <c r="E18" s="378">
        <v>1</v>
      </c>
      <c r="F18" s="378">
        <f t="shared" si="1"/>
        <v>2</v>
      </c>
      <c r="G18" s="379">
        <f t="shared" si="0"/>
        <v>3</v>
      </c>
      <c r="H18" s="380">
        <f t="shared" si="0"/>
        <v>4</v>
      </c>
      <c r="I18" s="380"/>
      <c r="J18" s="380">
        <v>20</v>
      </c>
      <c r="K18" s="380"/>
    </row>
    <row r="19" spans="2:11" ht="17.25">
      <c r="B19" s="377" t="s">
        <v>366</v>
      </c>
      <c r="C19" s="378">
        <v>5</v>
      </c>
      <c r="D19" s="378">
        <v>6</v>
      </c>
      <c r="E19" s="378">
        <v>7</v>
      </c>
      <c r="F19" s="378">
        <f t="shared" si="1"/>
        <v>8</v>
      </c>
      <c r="G19" s="379">
        <f t="shared" si="0"/>
        <v>9</v>
      </c>
      <c r="H19" s="380">
        <f t="shared" si="0"/>
        <v>10</v>
      </c>
      <c r="I19" s="380"/>
      <c r="J19" s="380">
        <v>20</v>
      </c>
      <c r="K19" s="380"/>
    </row>
    <row r="20" spans="2:11" ht="17.25">
      <c r="B20" s="377" t="s">
        <v>519</v>
      </c>
      <c r="C20" s="378">
        <v>3</v>
      </c>
      <c r="D20" s="378">
        <v>4</v>
      </c>
      <c r="E20" s="378">
        <v>5</v>
      </c>
      <c r="F20" s="378">
        <f t="shared" si="1"/>
        <v>6</v>
      </c>
      <c r="G20" s="379">
        <f t="shared" si="0"/>
        <v>7</v>
      </c>
      <c r="H20" s="380">
        <f t="shared" si="0"/>
        <v>8</v>
      </c>
      <c r="I20" s="380"/>
      <c r="J20" s="380">
        <v>20</v>
      </c>
      <c r="K20" s="380"/>
    </row>
    <row r="21" spans="2:11" ht="17.25">
      <c r="B21" s="377" t="s">
        <v>363</v>
      </c>
      <c r="C21" s="378">
        <v>2</v>
      </c>
      <c r="D21" s="378">
        <v>3</v>
      </c>
      <c r="E21" s="378">
        <v>4</v>
      </c>
      <c r="F21" s="378">
        <f t="shared" si="1"/>
        <v>5</v>
      </c>
      <c r="G21" s="379">
        <f t="shared" si="0"/>
        <v>6</v>
      </c>
      <c r="H21" s="380">
        <f t="shared" si="0"/>
        <v>7</v>
      </c>
      <c r="I21" s="380"/>
      <c r="J21" s="380">
        <v>20</v>
      </c>
      <c r="K21" s="380"/>
    </row>
    <row r="22" spans="2:11" ht="17.25">
      <c r="B22" s="377" t="s">
        <v>520</v>
      </c>
      <c r="C22" s="378">
        <v>2</v>
      </c>
      <c r="D22" s="378">
        <v>3</v>
      </c>
      <c r="E22" s="378">
        <v>4</v>
      </c>
      <c r="F22" s="378">
        <f t="shared" si="1"/>
        <v>5</v>
      </c>
      <c r="G22" s="379">
        <f t="shared" si="0"/>
        <v>6</v>
      </c>
      <c r="H22" s="380">
        <f t="shared" si="0"/>
        <v>7</v>
      </c>
      <c r="I22" s="380"/>
      <c r="J22" s="380">
        <v>20</v>
      </c>
      <c r="K22" s="380"/>
    </row>
    <row r="23" spans="2:11" ht="17.25">
      <c r="B23" s="377" t="s">
        <v>521</v>
      </c>
      <c r="C23" s="378"/>
      <c r="D23" s="378"/>
      <c r="E23" s="378">
        <v>1</v>
      </c>
      <c r="F23" s="378">
        <f t="shared" si="1"/>
        <v>2</v>
      </c>
      <c r="G23" s="379">
        <f t="shared" si="0"/>
        <v>3</v>
      </c>
      <c r="H23" s="380">
        <f t="shared" si="0"/>
        <v>4</v>
      </c>
      <c r="I23" s="380"/>
      <c r="J23" s="380">
        <v>20</v>
      </c>
      <c r="K23" s="380"/>
    </row>
    <row r="24" spans="2:11" ht="17.25">
      <c r="B24" s="377" t="s">
        <v>522</v>
      </c>
      <c r="C24" s="378">
        <v>3</v>
      </c>
      <c r="D24" s="378">
        <v>4</v>
      </c>
      <c r="E24" s="378">
        <v>5</v>
      </c>
      <c r="F24" s="378">
        <f t="shared" si="1"/>
        <v>6</v>
      </c>
      <c r="G24" s="379">
        <f t="shared" si="0"/>
        <v>7</v>
      </c>
      <c r="H24" s="380">
        <f t="shared" si="0"/>
        <v>8</v>
      </c>
      <c r="I24" s="380"/>
      <c r="J24" s="380">
        <v>20</v>
      </c>
      <c r="K24" s="380"/>
    </row>
    <row r="25" spans="2:11" ht="17.25">
      <c r="B25" s="377" t="s">
        <v>371</v>
      </c>
      <c r="C25" s="378">
        <v>3</v>
      </c>
      <c r="D25" s="378">
        <v>4</v>
      </c>
      <c r="E25" s="378">
        <v>5</v>
      </c>
      <c r="F25" s="378">
        <f t="shared" si="1"/>
        <v>6</v>
      </c>
      <c r="G25" s="379">
        <f t="shared" si="0"/>
        <v>7</v>
      </c>
      <c r="H25" s="380">
        <f t="shared" si="0"/>
        <v>8</v>
      </c>
      <c r="I25" s="380"/>
      <c r="J25" s="380">
        <v>20</v>
      </c>
      <c r="K25" s="380"/>
    </row>
    <row r="26" spans="2:11" ht="17.25">
      <c r="B26" s="377" t="s">
        <v>523</v>
      </c>
      <c r="C26" s="378">
        <v>2</v>
      </c>
      <c r="D26" s="378">
        <v>3</v>
      </c>
      <c r="E26" s="378">
        <v>4</v>
      </c>
      <c r="F26" s="378">
        <f t="shared" si="1"/>
        <v>5</v>
      </c>
      <c r="G26" s="379">
        <f t="shared" si="0"/>
        <v>6</v>
      </c>
      <c r="H26" s="380">
        <f t="shared" si="0"/>
        <v>7</v>
      </c>
      <c r="I26" s="380"/>
      <c r="J26" s="380">
        <v>20</v>
      </c>
      <c r="K26" s="380"/>
    </row>
    <row r="27" spans="2:11" ht="17.25">
      <c r="B27" s="377" t="s">
        <v>364</v>
      </c>
      <c r="C27" s="378">
        <v>2</v>
      </c>
      <c r="D27" s="378">
        <v>3</v>
      </c>
      <c r="E27" s="378">
        <v>5</v>
      </c>
      <c r="F27" s="378">
        <f t="shared" si="1"/>
        <v>6</v>
      </c>
      <c r="G27" s="379">
        <f t="shared" si="0"/>
        <v>7</v>
      </c>
      <c r="H27" s="380">
        <f t="shared" si="0"/>
        <v>8</v>
      </c>
      <c r="I27" s="380"/>
      <c r="J27" s="380">
        <v>20</v>
      </c>
      <c r="K27" s="380"/>
    </row>
    <row r="28" spans="2:11" ht="17.25">
      <c r="B28" s="377" t="s">
        <v>524</v>
      </c>
      <c r="C28" s="378"/>
      <c r="D28" s="378">
        <v>1</v>
      </c>
      <c r="E28" s="378">
        <v>2</v>
      </c>
      <c r="F28" s="378">
        <f t="shared" si="1"/>
        <v>3</v>
      </c>
      <c r="G28" s="379">
        <f t="shared" si="0"/>
        <v>4</v>
      </c>
      <c r="H28" s="380">
        <f t="shared" si="0"/>
        <v>5</v>
      </c>
      <c r="I28" s="380"/>
      <c r="J28" s="380">
        <v>20</v>
      </c>
      <c r="K28" s="380"/>
    </row>
    <row r="29" spans="2:11" ht="17.25">
      <c r="B29" s="377" t="s">
        <v>525</v>
      </c>
      <c r="C29" s="378"/>
      <c r="D29" s="378">
        <v>1</v>
      </c>
      <c r="E29" s="378">
        <v>2</v>
      </c>
      <c r="F29" s="378">
        <f t="shared" si="1"/>
        <v>3</v>
      </c>
      <c r="G29" s="379">
        <f t="shared" si="0"/>
        <v>4</v>
      </c>
      <c r="H29" s="380">
        <f t="shared" si="0"/>
        <v>5</v>
      </c>
      <c r="I29" s="380"/>
      <c r="J29" s="380">
        <v>20</v>
      </c>
      <c r="K29" s="380"/>
    </row>
    <row r="30" spans="2:11" ht="17.25">
      <c r="B30" s="377" t="s">
        <v>526</v>
      </c>
      <c r="C30" s="378"/>
      <c r="D30" s="378">
        <v>1</v>
      </c>
      <c r="E30" s="378">
        <v>2</v>
      </c>
      <c r="F30" s="378">
        <f t="shared" si="1"/>
        <v>3</v>
      </c>
      <c r="G30" s="379">
        <f t="shared" si="0"/>
        <v>4</v>
      </c>
      <c r="H30" s="380">
        <f t="shared" si="0"/>
        <v>5</v>
      </c>
      <c r="I30" s="380"/>
      <c r="J30" s="380">
        <v>20</v>
      </c>
      <c r="K30" s="380"/>
    </row>
    <row r="31" spans="2:11" ht="17.25">
      <c r="B31" s="377" t="s">
        <v>374</v>
      </c>
      <c r="C31" s="378"/>
      <c r="D31" s="378">
        <v>1</v>
      </c>
      <c r="E31" s="378">
        <v>2</v>
      </c>
      <c r="F31" s="378">
        <f t="shared" si="1"/>
        <v>3</v>
      </c>
      <c r="G31" s="379">
        <f t="shared" si="0"/>
        <v>4</v>
      </c>
      <c r="H31" s="380">
        <f t="shared" si="0"/>
        <v>5</v>
      </c>
      <c r="I31" s="380"/>
      <c r="J31" s="380">
        <v>20</v>
      </c>
      <c r="K31" s="380"/>
    </row>
    <row r="32" spans="2:11" ht="17.25">
      <c r="B32" s="377" t="s">
        <v>527</v>
      </c>
      <c r="C32" s="378"/>
      <c r="D32" s="378">
        <v>1</v>
      </c>
      <c r="E32" s="378">
        <v>2</v>
      </c>
      <c r="F32" s="378">
        <f t="shared" si="1"/>
        <v>3</v>
      </c>
      <c r="G32" s="379">
        <f t="shared" si="0"/>
        <v>4</v>
      </c>
      <c r="H32" s="380">
        <f t="shared" si="0"/>
        <v>5</v>
      </c>
      <c r="I32" s="380"/>
      <c r="J32" s="380">
        <v>20</v>
      </c>
      <c r="K32" s="380"/>
    </row>
    <row r="33" spans="2:11" ht="17.25">
      <c r="B33" s="377" t="s">
        <v>528</v>
      </c>
      <c r="C33" s="378"/>
      <c r="D33" s="378">
        <v>1</v>
      </c>
      <c r="E33" s="378">
        <v>2</v>
      </c>
      <c r="F33" s="378">
        <f t="shared" si="1"/>
        <v>3</v>
      </c>
      <c r="G33" s="379">
        <f t="shared" si="0"/>
        <v>4</v>
      </c>
      <c r="H33" s="380">
        <f t="shared" si="0"/>
        <v>5</v>
      </c>
      <c r="I33" s="380"/>
      <c r="J33" s="380">
        <v>20</v>
      </c>
      <c r="K33" s="380"/>
    </row>
    <row r="34" spans="2:11" ht="17.25">
      <c r="B34" s="377" t="s">
        <v>368</v>
      </c>
      <c r="C34" s="378"/>
      <c r="D34" s="378">
        <v>1</v>
      </c>
      <c r="E34" s="378">
        <v>2</v>
      </c>
      <c r="F34" s="378">
        <f t="shared" si="1"/>
        <v>3</v>
      </c>
      <c r="G34" s="379">
        <f t="shared" si="0"/>
        <v>4</v>
      </c>
      <c r="H34" s="380">
        <f t="shared" si="0"/>
        <v>5</v>
      </c>
      <c r="I34" s="380"/>
      <c r="J34" s="380">
        <v>20</v>
      </c>
      <c r="K34" s="380"/>
    </row>
    <row r="35" spans="2:11" ht="17.25">
      <c r="B35" s="377" t="s">
        <v>373</v>
      </c>
      <c r="C35" s="378"/>
      <c r="D35" s="378">
        <v>1</v>
      </c>
      <c r="E35" s="378">
        <v>2</v>
      </c>
      <c r="F35" s="378">
        <f t="shared" si="1"/>
        <v>3</v>
      </c>
      <c r="G35" s="379">
        <f t="shared" si="0"/>
        <v>4</v>
      </c>
      <c r="H35" s="380">
        <f t="shared" si="0"/>
        <v>5</v>
      </c>
      <c r="I35" s="380"/>
      <c r="J35" s="380">
        <v>20</v>
      </c>
      <c r="K35" s="380"/>
    </row>
    <row r="36" spans="2:11" ht="17.25">
      <c r="B36" s="377" t="s">
        <v>529</v>
      </c>
      <c r="C36" s="378"/>
      <c r="D36" s="378">
        <v>1</v>
      </c>
      <c r="E36" s="378">
        <v>2</v>
      </c>
      <c r="F36" s="378">
        <f t="shared" si="1"/>
        <v>3</v>
      </c>
      <c r="G36" s="379">
        <f t="shared" si="0"/>
        <v>4</v>
      </c>
      <c r="H36" s="380">
        <f t="shared" si="0"/>
        <v>5</v>
      </c>
      <c r="I36" s="380"/>
      <c r="J36" s="380">
        <v>20</v>
      </c>
      <c r="K36" s="380"/>
    </row>
    <row r="37" spans="2:11" ht="17.25">
      <c r="B37" s="377" t="s">
        <v>530</v>
      </c>
      <c r="C37" s="378"/>
      <c r="D37" s="378">
        <v>1</v>
      </c>
      <c r="E37" s="378">
        <v>2</v>
      </c>
      <c r="F37" s="378">
        <f t="shared" si="1"/>
        <v>3</v>
      </c>
      <c r="G37" s="379">
        <f t="shared" si="0"/>
        <v>4</v>
      </c>
      <c r="H37" s="380">
        <f t="shared" si="0"/>
        <v>5</v>
      </c>
      <c r="I37" s="380"/>
      <c r="J37" s="380">
        <v>20</v>
      </c>
      <c r="K37" s="380"/>
    </row>
    <row r="38" spans="2:11" ht="17.25">
      <c r="B38" s="377" t="s">
        <v>531</v>
      </c>
      <c r="C38" s="378"/>
      <c r="D38" s="378">
        <v>1</v>
      </c>
      <c r="E38" s="378">
        <v>2</v>
      </c>
      <c r="F38" s="378">
        <f t="shared" si="1"/>
        <v>3</v>
      </c>
      <c r="G38" s="379">
        <f t="shared" si="0"/>
        <v>4</v>
      </c>
      <c r="H38" s="380">
        <f t="shared" si="0"/>
        <v>5</v>
      </c>
      <c r="I38" s="380"/>
      <c r="J38" s="380">
        <v>20</v>
      </c>
      <c r="K38" s="380"/>
    </row>
    <row r="39" spans="2:11" ht="17.25">
      <c r="B39" s="377" t="s">
        <v>532</v>
      </c>
      <c r="C39" s="378"/>
      <c r="D39" s="378">
        <v>1</v>
      </c>
      <c r="E39" s="378">
        <v>2</v>
      </c>
      <c r="F39" s="378">
        <f t="shared" si="1"/>
        <v>3</v>
      </c>
      <c r="G39" s="379">
        <f t="shared" si="0"/>
        <v>4</v>
      </c>
      <c r="H39" s="380">
        <f t="shared" si="0"/>
        <v>5</v>
      </c>
      <c r="I39" s="380"/>
      <c r="J39" s="380">
        <v>20</v>
      </c>
      <c r="K39" s="380"/>
    </row>
    <row r="40" spans="2:11" ht="17.25">
      <c r="B40" s="377" t="s">
        <v>533</v>
      </c>
      <c r="C40" s="378"/>
      <c r="D40" s="378">
        <v>1</v>
      </c>
      <c r="E40" s="378">
        <v>2</v>
      </c>
      <c r="F40" s="378">
        <f t="shared" si="1"/>
        <v>3</v>
      </c>
      <c r="G40" s="379">
        <f t="shared" si="0"/>
        <v>4</v>
      </c>
      <c r="H40" s="380">
        <f t="shared" si="0"/>
        <v>5</v>
      </c>
      <c r="I40" s="380"/>
      <c r="J40" s="380">
        <v>20</v>
      </c>
      <c r="K40" s="380"/>
    </row>
    <row r="41" spans="2:11" ht="17.25">
      <c r="B41" s="377" t="s">
        <v>534</v>
      </c>
      <c r="C41" s="378"/>
      <c r="D41" s="378">
        <v>1</v>
      </c>
      <c r="E41" s="378">
        <v>2</v>
      </c>
      <c r="F41" s="378">
        <f t="shared" si="1"/>
        <v>3</v>
      </c>
      <c r="G41" s="379">
        <f t="shared" si="0"/>
        <v>4</v>
      </c>
      <c r="H41" s="380">
        <f t="shared" si="0"/>
        <v>5</v>
      </c>
      <c r="I41" s="380"/>
      <c r="J41" s="380">
        <v>20</v>
      </c>
      <c r="K41" s="380"/>
    </row>
    <row r="42" spans="2:11" ht="17.25">
      <c r="B42" s="377" t="s">
        <v>535</v>
      </c>
      <c r="C42" s="378"/>
      <c r="D42" s="378">
        <v>1</v>
      </c>
      <c r="E42" s="378">
        <v>2</v>
      </c>
      <c r="F42" s="378">
        <f t="shared" si="1"/>
        <v>3</v>
      </c>
      <c r="G42" s="379">
        <f t="shared" si="0"/>
        <v>4</v>
      </c>
      <c r="H42" s="380">
        <f t="shared" si="0"/>
        <v>5</v>
      </c>
      <c r="I42" s="380"/>
      <c r="J42" s="380">
        <v>20</v>
      </c>
      <c r="K42" s="380"/>
    </row>
    <row r="43" spans="2:11" ht="17.25">
      <c r="B43" s="377" t="s">
        <v>536</v>
      </c>
      <c r="C43" s="378"/>
      <c r="D43" s="378">
        <v>1</v>
      </c>
      <c r="E43" s="378">
        <v>2</v>
      </c>
      <c r="F43" s="378">
        <f t="shared" si="1"/>
        <v>3</v>
      </c>
      <c r="G43" s="379">
        <f t="shared" si="0"/>
        <v>4</v>
      </c>
      <c r="H43" s="380">
        <f t="shared" si="0"/>
        <v>5</v>
      </c>
      <c r="I43" s="380"/>
      <c r="J43" s="380">
        <v>20</v>
      </c>
      <c r="K43" s="380"/>
    </row>
    <row r="44" spans="2:11" ht="17.25">
      <c r="B44" s="377" t="s">
        <v>537</v>
      </c>
      <c r="C44" s="378"/>
      <c r="D44" s="378">
        <v>1</v>
      </c>
      <c r="E44" s="378">
        <v>2</v>
      </c>
      <c r="F44" s="378">
        <f t="shared" si="1"/>
        <v>3</v>
      </c>
      <c r="G44" s="379">
        <f t="shared" si="0"/>
        <v>4</v>
      </c>
      <c r="H44" s="380">
        <f t="shared" si="0"/>
        <v>5</v>
      </c>
      <c r="I44" s="380"/>
      <c r="J44" s="380">
        <v>20</v>
      </c>
      <c r="K44" s="380"/>
    </row>
    <row r="45" spans="2:11" ht="17.25">
      <c r="B45" s="377" t="s">
        <v>538</v>
      </c>
      <c r="C45" s="378"/>
      <c r="D45" s="378">
        <v>1</v>
      </c>
      <c r="E45" s="378">
        <v>2</v>
      </c>
      <c r="F45" s="378">
        <f t="shared" si="1"/>
        <v>3</v>
      </c>
      <c r="G45" s="379">
        <f t="shared" si="0"/>
        <v>4</v>
      </c>
      <c r="H45" s="380">
        <f t="shared" si="0"/>
        <v>5</v>
      </c>
      <c r="I45" s="380"/>
      <c r="J45" s="380">
        <v>20</v>
      </c>
      <c r="K45" s="380"/>
    </row>
    <row r="46" spans="2:11" ht="17.25">
      <c r="B46" s="377" t="s">
        <v>539</v>
      </c>
      <c r="C46" s="378"/>
      <c r="D46" s="378">
        <v>1</v>
      </c>
      <c r="E46" s="378">
        <v>2</v>
      </c>
      <c r="F46" s="378">
        <f t="shared" si="1"/>
        <v>3</v>
      </c>
      <c r="G46" s="379">
        <f t="shared" si="0"/>
        <v>4</v>
      </c>
      <c r="H46" s="380">
        <f t="shared" si="0"/>
        <v>5</v>
      </c>
      <c r="I46" s="380"/>
      <c r="J46" s="380">
        <v>20</v>
      </c>
      <c r="K46" s="380"/>
    </row>
    <row r="47" spans="2:11" ht="17.25">
      <c r="B47" s="377" t="s">
        <v>540</v>
      </c>
      <c r="C47" s="378"/>
      <c r="D47" s="378">
        <v>1</v>
      </c>
      <c r="E47" s="378">
        <v>2</v>
      </c>
      <c r="F47" s="378">
        <f t="shared" si="1"/>
        <v>3</v>
      </c>
      <c r="G47" s="379">
        <f t="shared" si="0"/>
        <v>4</v>
      </c>
      <c r="H47" s="380">
        <f t="shared" si="0"/>
        <v>5</v>
      </c>
      <c r="I47" s="380"/>
      <c r="J47" s="380">
        <v>20</v>
      </c>
      <c r="K47" s="380"/>
    </row>
  </sheetData>
  <mergeCells count="1">
    <mergeCell ref="B2:G2"/>
  </mergeCells>
  <phoneticPr fontId="48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B1:O48"/>
  <sheetViews>
    <sheetView showGridLines="0" zoomScale="95" zoomScaleNormal="95" workbookViewId="0">
      <selection activeCell="L16" sqref="L16"/>
    </sheetView>
  </sheetViews>
  <sheetFormatPr defaultRowHeight="16.5"/>
  <cols>
    <col min="1" max="1" width="4.5" style="290" customWidth="1"/>
    <col min="2" max="2" width="4.875" style="290" bestFit="1" customWidth="1"/>
    <col min="3" max="3" width="13.625" style="290" bestFit="1" customWidth="1"/>
    <col min="4" max="6" width="6.875" style="290" bestFit="1" customWidth="1"/>
    <col min="7" max="7" width="12.875" style="290" bestFit="1" customWidth="1"/>
    <col min="8" max="8" width="12.5" style="290" bestFit="1" customWidth="1"/>
    <col min="9" max="9" width="14.125" style="290" bestFit="1" customWidth="1"/>
    <col min="10" max="10" width="10.125" style="290" bestFit="1" customWidth="1"/>
    <col min="11" max="11" width="7.125" style="290" bestFit="1" customWidth="1"/>
    <col min="12" max="12" width="10.125" style="290" bestFit="1" customWidth="1"/>
    <col min="13" max="13" width="10.25" style="290" bestFit="1" customWidth="1"/>
    <col min="14" max="14" width="8.375" style="290" bestFit="1" customWidth="1"/>
    <col min="15" max="15" width="11.875" style="290" customWidth="1"/>
    <col min="16" max="256" width="9" style="290"/>
    <col min="257" max="257" width="4.5" style="290" customWidth="1"/>
    <col min="258" max="258" width="4.875" style="290" bestFit="1" customWidth="1"/>
    <col min="259" max="259" width="13.625" style="290" bestFit="1" customWidth="1"/>
    <col min="260" max="262" width="6.875" style="290" bestFit="1" customWidth="1"/>
    <col min="263" max="263" width="12.875" style="290" bestFit="1" customWidth="1"/>
    <col min="264" max="264" width="12.5" style="290" bestFit="1" customWidth="1"/>
    <col min="265" max="265" width="14.125" style="290" bestFit="1" customWidth="1"/>
    <col min="266" max="266" width="10.125" style="290" bestFit="1" customWidth="1"/>
    <col min="267" max="267" width="7.125" style="290" bestFit="1" customWidth="1"/>
    <col min="268" max="268" width="10.125" style="290" bestFit="1" customWidth="1"/>
    <col min="269" max="269" width="10.25" style="290" bestFit="1" customWidth="1"/>
    <col min="270" max="270" width="8.375" style="290" bestFit="1" customWidth="1"/>
    <col min="271" max="271" width="11.875" style="290" customWidth="1"/>
    <col min="272" max="512" width="9" style="290"/>
    <col min="513" max="513" width="4.5" style="290" customWidth="1"/>
    <col min="514" max="514" width="4.875" style="290" bestFit="1" customWidth="1"/>
    <col min="515" max="515" width="13.625" style="290" bestFit="1" customWidth="1"/>
    <col min="516" max="518" width="6.875" style="290" bestFit="1" customWidth="1"/>
    <col min="519" max="519" width="12.875" style="290" bestFit="1" customWidth="1"/>
    <col min="520" max="520" width="12.5" style="290" bestFit="1" customWidth="1"/>
    <col min="521" max="521" width="14.125" style="290" bestFit="1" customWidth="1"/>
    <col min="522" max="522" width="10.125" style="290" bestFit="1" customWidth="1"/>
    <col min="523" max="523" width="7.125" style="290" bestFit="1" customWidth="1"/>
    <col min="524" max="524" width="10.125" style="290" bestFit="1" customWidth="1"/>
    <col min="525" max="525" width="10.25" style="290" bestFit="1" customWidth="1"/>
    <col min="526" max="526" width="8.375" style="290" bestFit="1" customWidth="1"/>
    <col min="527" max="527" width="11.875" style="290" customWidth="1"/>
    <col min="528" max="768" width="9" style="290"/>
    <col min="769" max="769" width="4.5" style="290" customWidth="1"/>
    <col min="770" max="770" width="4.875" style="290" bestFit="1" customWidth="1"/>
    <col min="771" max="771" width="13.625" style="290" bestFit="1" customWidth="1"/>
    <col min="772" max="774" width="6.875" style="290" bestFit="1" customWidth="1"/>
    <col min="775" max="775" width="12.875" style="290" bestFit="1" customWidth="1"/>
    <col min="776" max="776" width="12.5" style="290" bestFit="1" customWidth="1"/>
    <col min="777" max="777" width="14.125" style="290" bestFit="1" customWidth="1"/>
    <col min="778" max="778" width="10.125" style="290" bestFit="1" customWidth="1"/>
    <col min="779" max="779" width="7.125" style="290" bestFit="1" customWidth="1"/>
    <col min="780" max="780" width="10.125" style="290" bestFit="1" customWidth="1"/>
    <col min="781" max="781" width="10.25" style="290" bestFit="1" customWidth="1"/>
    <col min="782" max="782" width="8.375" style="290" bestFit="1" customWidth="1"/>
    <col min="783" max="783" width="11.875" style="290" customWidth="1"/>
    <col min="784" max="1024" width="9" style="290"/>
    <col min="1025" max="1025" width="4.5" style="290" customWidth="1"/>
    <col min="1026" max="1026" width="4.875" style="290" bestFit="1" customWidth="1"/>
    <col min="1027" max="1027" width="13.625" style="290" bestFit="1" customWidth="1"/>
    <col min="1028" max="1030" width="6.875" style="290" bestFit="1" customWidth="1"/>
    <col min="1031" max="1031" width="12.875" style="290" bestFit="1" customWidth="1"/>
    <col min="1032" max="1032" width="12.5" style="290" bestFit="1" customWidth="1"/>
    <col min="1033" max="1033" width="14.125" style="290" bestFit="1" customWidth="1"/>
    <col min="1034" max="1034" width="10.125" style="290" bestFit="1" customWidth="1"/>
    <col min="1035" max="1035" width="7.125" style="290" bestFit="1" customWidth="1"/>
    <col min="1036" max="1036" width="10.125" style="290" bestFit="1" customWidth="1"/>
    <col min="1037" max="1037" width="10.25" style="290" bestFit="1" customWidth="1"/>
    <col min="1038" max="1038" width="8.375" style="290" bestFit="1" customWidth="1"/>
    <col min="1039" max="1039" width="11.875" style="290" customWidth="1"/>
    <col min="1040" max="1280" width="9" style="290"/>
    <col min="1281" max="1281" width="4.5" style="290" customWidth="1"/>
    <col min="1282" max="1282" width="4.875" style="290" bestFit="1" customWidth="1"/>
    <col min="1283" max="1283" width="13.625" style="290" bestFit="1" customWidth="1"/>
    <col min="1284" max="1286" width="6.875" style="290" bestFit="1" customWidth="1"/>
    <col min="1287" max="1287" width="12.875" style="290" bestFit="1" customWidth="1"/>
    <col min="1288" max="1288" width="12.5" style="290" bestFit="1" customWidth="1"/>
    <col min="1289" max="1289" width="14.125" style="290" bestFit="1" customWidth="1"/>
    <col min="1290" max="1290" width="10.125" style="290" bestFit="1" customWidth="1"/>
    <col min="1291" max="1291" width="7.125" style="290" bestFit="1" customWidth="1"/>
    <col min="1292" max="1292" width="10.125" style="290" bestFit="1" customWidth="1"/>
    <col min="1293" max="1293" width="10.25" style="290" bestFit="1" customWidth="1"/>
    <col min="1294" max="1294" width="8.375" style="290" bestFit="1" customWidth="1"/>
    <col min="1295" max="1295" width="11.875" style="290" customWidth="1"/>
    <col min="1296" max="1536" width="9" style="290"/>
    <col min="1537" max="1537" width="4.5" style="290" customWidth="1"/>
    <col min="1538" max="1538" width="4.875" style="290" bestFit="1" customWidth="1"/>
    <col min="1539" max="1539" width="13.625" style="290" bestFit="1" customWidth="1"/>
    <col min="1540" max="1542" width="6.875" style="290" bestFit="1" customWidth="1"/>
    <col min="1543" max="1543" width="12.875" style="290" bestFit="1" customWidth="1"/>
    <col min="1544" max="1544" width="12.5" style="290" bestFit="1" customWidth="1"/>
    <col min="1545" max="1545" width="14.125" style="290" bestFit="1" customWidth="1"/>
    <col min="1546" max="1546" width="10.125" style="290" bestFit="1" customWidth="1"/>
    <col min="1547" max="1547" width="7.125" style="290" bestFit="1" customWidth="1"/>
    <col min="1548" max="1548" width="10.125" style="290" bestFit="1" customWidth="1"/>
    <col min="1549" max="1549" width="10.25" style="290" bestFit="1" customWidth="1"/>
    <col min="1550" max="1550" width="8.375" style="290" bestFit="1" customWidth="1"/>
    <col min="1551" max="1551" width="11.875" style="290" customWidth="1"/>
    <col min="1552" max="1792" width="9" style="290"/>
    <col min="1793" max="1793" width="4.5" style="290" customWidth="1"/>
    <col min="1794" max="1794" width="4.875" style="290" bestFit="1" customWidth="1"/>
    <col min="1795" max="1795" width="13.625" style="290" bestFit="1" customWidth="1"/>
    <col min="1796" max="1798" width="6.875" style="290" bestFit="1" customWidth="1"/>
    <col min="1799" max="1799" width="12.875" style="290" bestFit="1" customWidth="1"/>
    <col min="1800" max="1800" width="12.5" style="290" bestFit="1" customWidth="1"/>
    <col min="1801" max="1801" width="14.125" style="290" bestFit="1" customWidth="1"/>
    <col min="1802" max="1802" width="10.125" style="290" bestFit="1" customWidth="1"/>
    <col min="1803" max="1803" width="7.125" style="290" bestFit="1" customWidth="1"/>
    <col min="1804" max="1804" width="10.125" style="290" bestFit="1" customWidth="1"/>
    <col min="1805" max="1805" width="10.25" style="290" bestFit="1" customWidth="1"/>
    <col min="1806" max="1806" width="8.375" style="290" bestFit="1" customWidth="1"/>
    <col min="1807" max="1807" width="11.875" style="290" customWidth="1"/>
    <col min="1808" max="2048" width="9" style="290"/>
    <col min="2049" max="2049" width="4.5" style="290" customWidth="1"/>
    <col min="2050" max="2050" width="4.875" style="290" bestFit="1" customWidth="1"/>
    <col min="2051" max="2051" width="13.625" style="290" bestFit="1" customWidth="1"/>
    <col min="2052" max="2054" width="6.875" style="290" bestFit="1" customWidth="1"/>
    <col min="2055" max="2055" width="12.875" style="290" bestFit="1" customWidth="1"/>
    <col min="2056" max="2056" width="12.5" style="290" bestFit="1" customWidth="1"/>
    <col min="2057" max="2057" width="14.125" style="290" bestFit="1" customWidth="1"/>
    <col min="2058" max="2058" width="10.125" style="290" bestFit="1" customWidth="1"/>
    <col min="2059" max="2059" width="7.125" style="290" bestFit="1" customWidth="1"/>
    <col min="2060" max="2060" width="10.125" style="290" bestFit="1" customWidth="1"/>
    <col min="2061" max="2061" width="10.25" style="290" bestFit="1" customWidth="1"/>
    <col min="2062" max="2062" width="8.375" style="290" bestFit="1" customWidth="1"/>
    <col min="2063" max="2063" width="11.875" style="290" customWidth="1"/>
    <col min="2064" max="2304" width="9" style="290"/>
    <col min="2305" max="2305" width="4.5" style="290" customWidth="1"/>
    <col min="2306" max="2306" width="4.875" style="290" bestFit="1" customWidth="1"/>
    <col min="2307" max="2307" width="13.625" style="290" bestFit="1" customWidth="1"/>
    <col min="2308" max="2310" width="6.875" style="290" bestFit="1" customWidth="1"/>
    <col min="2311" max="2311" width="12.875" style="290" bestFit="1" customWidth="1"/>
    <col min="2312" max="2312" width="12.5" style="290" bestFit="1" customWidth="1"/>
    <col min="2313" max="2313" width="14.125" style="290" bestFit="1" customWidth="1"/>
    <col min="2314" max="2314" width="10.125" style="290" bestFit="1" customWidth="1"/>
    <col min="2315" max="2315" width="7.125" style="290" bestFit="1" customWidth="1"/>
    <col min="2316" max="2316" width="10.125" style="290" bestFit="1" customWidth="1"/>
    <col min="2317" max="2317" width="10.25" style="290" bestFit="1" customWidth="1"/>
    <col min="2318" max="2318" width="8.375" style="290" bestFit="1" customWidth="1"/>
    <col min="2319" max="2319" width="11.875" style="290" customWidth="1"/>
    <col min="2320" max="2560" width="9" style="290"/>
    <col min="2561" max="2561" width="4.5" style="290" customWidth="1"/>
    <col min="2562" max="2562" width="4.875" style="290" bestFit="1" customWidth="1"/>
    <col min="2563" max="2563" width="13.625" style="290" bestFit="1" customWidth="1"/>
    <col min="2564" max="2566" width="6.875" style="290" bestFit="1" customWidth="1"/>
    <col min="2567" max="2567" width="12.875" style="290" bestFit="1" customWidth="1"/>
    <col min="2568" max="2568" width="12.5" style="290" bestFit="1" customWidth="1"/>
    <col min="2569" max="2569" width="14.125" style="290" bestFit="1" customWidth="1"/>
    <col min="2570" max="2570" width="10.125" style="290" bestFit="1" customWidth="1"/>
    <col min="2571" max="2571" width="7.125" style="290" bestFit="1" customWidth="1"/>
    <col min="2572" max="2572" width="10.125" style="290" bestFit="1" customWidth="1"/>
    <col min="2573" max="2573" width="10.25" style="290" bestFit="1" customWidth="1"/>
    <col min="2574" max="2574" width="8.375" style="290" bestFit="1" customWidth="1"/>
    <col min="2575" max="2575" width="11.875" style="290" customWidth="1"/>
    <col min="2576" max="2816" width="9" style="290"/>
    <col min="2817" max="2817" width="4.5" style="290" customWidth="1"/>
    <col min="2818" max="2818" width="4.875" style="290" bestFit="1" customWidth="1"/>
    <col min="2819" max="2819" width="13.625" style="290" bestFit="1" customWidth="1"/>
    <col min="2820" max="2822" width="6.875" style="290" bestFit="1" customWidth="1"/>
    <col min="2823" max="2823" width="12.875" style="290" bestFit="1" customWidth="1"/>
    <col min="2824" max="2824" width="12.5" style="290" bestFit="1" customWidth="1"/>
    <col min="2825" max="2825" width="14.125" style="290" bestFit="1" customWidth="1"/>
    <col min="2826" max="2826" width="10.125" style="290" bestFit="1" customWidth="1"/>
    <col min="2827" max="2827" width="7.125" style="290" bestFit="1" customWidth="1"/>
    <col min="2828" max="2828" width="10.125" style="290" bestFit="1" customWidth="1"/>
    <col min="2829" max="2829" width="10.25" style="290" bestFit="1" customWidth="1"/>
    <col min="2830" max="2830" width="8.375" style="290" bestFit="1" customWidth="1"/>
    <col min="2831" max="2831" width="11.875" style="290" customWidth="1"/>
    <col min="2832" max="3072" width="9" style="290"/>
    <col min="3073" max="3073" width="4.5" style="290" customWidth="1"/>
    <col min="3074" max="3074" width="4.875" style="290" bestFit="1" customWidth="1"/>
    <col min="3075" max="3075" width="13.625" style="290" bestFit="1" customWidth="1"/>
    <col min="3076" max="3078" width="6.875" style="290" bestFit="1" customWidth="1"/>
    <col min="3079" max="3079" width="12.875" style="290" bestFit="1" customWidth="1"/>
    <col min="3080" max="3080" width="12.5" style="290" bestFit="1" customWidth="1"/>
    <col min="3081" max="3081" width="14.125" style="290" bestFit="1" customWidth="1"/>
    <col min="3082" max="3082" width="10.125" style="290" bestFit="1" customWidth="1"/>
    <col min="3083" max="3083" width="7.125" style="290" bestFit="1" customWidth="1"/>
    <col min="3084" max="3084" width="10.125" style="290" bestFit="1" customWidth="1"/>
    <col min="3085" max="3085" width="10.25" style="290" bestFit="1" customWidth="1"/>
    <col min="3086" max="3086" width="8.375" style="290" bestFit="1" customWidth="1"/>
    <col min="3087" max="3087" width="11.875" style="290" customWidth="1"/>
    <col min="3088" max="3328" width="9" style="290"/>
    <col min="3329" max="3329" width="4.5" style="290" customWidth="1"/>
    <col min="3330" max="3330" width="4.875" style="290" bestFit="1" customWidth="1"/>
    <col min="3331" max="3331" width="13.625" style="290" bestFit="1" customWidth="1"/>
    <col min="3332" max="3334" width="6.875" style="290" bestFit="1" customWidth="1"/>
    <col min="3335" max="3335" width="12.875" style="290" bestFit="1" customWidth="1"/>
    <col min="3336" max="3336" width="12.5" style="290" bestFit="1" customWidth="1"/>
    <col min="3337" max="3337" width="14.125" style="290" bestFit="1" customWidth="1"/>
    <col min="3338" max="3338" width="10.125" style="290" bestFit="1" customWidth="1"/>
    <col min="3339" max="3339" width="7.125" style="290" bestFit="1" customWidth="1"/>
    <col min="3340" max="3340" width="10.125" style="290" bestFit="1" customWidth="1"/>
    <col min="3341" max="3341" width="10.25" style="290" bestFit="1" customWidth="1"/>
    <col min="3342" max="3342" width="8.375" style="290" bestFit="1" customWidth="1"/>
    <col min="3343" max="3343" width="11.875" style="290" customWidth="1"/>
    <col min="3344" max="3584" width="9" style="290"/>
    <col min="3585" max="3585" width="4.5" style="290" customWidth="1"/>
    <col min="3586" max="3586" width="4.875" style="290" bestFit="1" customWidth="1"/>
    <col min="3587" max="3587" width="13.625" style="290" bestFit="1" customWidth="1"/>
    <col min="3588" max="3590" width="6.875" style="290" bestFit="1" customWidth="1"/>
    <col min="3591" max="3591" width="12.875" style="290" bestFit="1" customWidth="1"/>
    <col min="3592" max="3592" width="12.5" style="290" bestFit="1" customWidth="1"/>
    <col min="3593" max="3593" width="14.125" style="290" bestFit="1" customWidth="1"/>
    <col min="3594" max="3594" width="10.125" style="290" bestFit="1" customWidth="1"/>
    <col min="3595" max="3595" width="7.125" style="290" bestFit="1" customWidth="1"/>
    <col min="3596" max="3596" width="10.125" style="290" bestFit="1" customWidth="1"/>
    <col min="3597" max="3597" width="10.25" style="290" bestFit="1" customWidth="1"/>
    <col min="3598" max="3598" width="8.375" style="290" bestFit="1" customWidth="1"/>
    <col min="3599" max="3599" width="11.875" style="290" customWidth="1"/>
    <col min="3600" max="3840" width="9" style="290"/>
    <col min="3841" max="3841" width="4.5" style="290" customWidth="1"/>
    <col min="3842" max="3842" width="4.875" style="290" bestFit="1" customWidth="1"/>
    <col min="3843" max="3843" width="13.625" style="290" bestFit="1" customWidth="1"/>
    <col min="3844" max="3846" width="6.875" style="290" bestFit="1" customWidth="1"/>
    <col min="3847" max="3847" width="12.875" style="290" bestFit="1" customWidth="1"/>
    <col min="3848" max="3848" width="12.5" style="290" bestFit="1" customWidth="1"/>
    <col min="3849" max="3849" width="14.125" style="290" bestFit="1" customWidth="1"/>
    <col min="3850" max="3850" width="10.125" style="290" bestFit="1" customWidth="1"/>
    <col min="3851" max="3851" width="7.125" style="290" bestFit="1" customWidth="1"/>
    <col min="3852" max="3852" width="10.125" style="290" bestFit="1" customWidth="1"/>
    <col min="3853" max="3853" width="10.25" style="290" bestFit="1" customWidth="1"/>
    <col min="3854" max="3854" width="8.375" style="290" bestFit="1" customWidth="1"/>
    <col min="3855" max="3855" width="11.875" style="290" customWidth="1"/>
    <col min="3856" max="4096" width="9" style="290"/>
    <col min="4097" max="4097" width="4.5" style="290" customWidth="1"/>
    <col min="4098" max="4098" width="4.875" style="290" bestFit="1" customWidth="1"/>
    <col min="4099" max="4099" width="13.625" style="290" bestFit="1" customWidth="1"/>
    <col min="4100" max="4102" width="6.875" style="290" bestFit="1" customWidth="1"/>
    <col min="4103" max="4103" width="12.875" style="290" bestFit="1" customWidth="1"/>
    <col min="4104" max="4104" width="12.5" style="290" bestFit="1" customWidth="1"/>
    <col min="4105" max="4105" width="14.125" style="290" bestFit="1" customWidth="1"/>
    <col min="4106" max="4106" width="10.125" style="290" bestFit="1" customWidth="1"/>
    <col min="4107" max="4107" width="7.125" style="290" bestFit="1" customWidth="1"/>
    <col min="4108" max="4108" width="10.125" style="290" bestFit="1" customWidth="1"/>
    <col min="4109" max="4109" width="10.25" style="290" bestFit="1" customWidth="1"/>
    <col min="4110" max="4110" width="8.375" style="290" bestFit="1" customWidth="1"/>
    <col min="4111" max="4111" width="11.875" style="290" customWidth="1"/>
    <col min="4112" max="4352" width="9" style="290"/>
    <col min="4353" max="4353" width="4.5" style="290" customWidth="1"/>
    <col min="4354" max="4354" width="4.875" style="290" bestFit="1" customWidth="1"/>
    <col min="4355" max="4355" width="13.625" style="290" bestFit="1" customWidth="1"/>
    <col min="4356" max="4358" width="6.875" style="290" bestFit="1" customWidth="1"/>
    <col min="4359" max="4359" width="12.875" style="290" bestFit="1" customWidth="1"/>
    <col min="4360" max="4360" width="12.5" style="290" bestFit="1" customWidth="1"/>
    <col min="4361" max="4361" width="14.125" style="290" bestFit="1" customWidth="1"/>
    <col min="4362" max="4362" width="10.125" style="290" bestFit="1" customWidth="1"/>
    <col min="4363" max="4363" width="7.125" style="290" bestFit="1" customWidth="1"/>
    <col min="4364" max="4364" width="10.125" style="290" bestFit="1" customWidth="1"/>
    <col min="4365" max="4365" width="10.25" style="290" bestFit="1" customWidth="1"/>
    <col min="4366" max="4366" width="8.375" style="290" bestFit="1" customWidth="1"/>
    <col min="4367" max="4367" width="11.875" style="290" customWidth="1"/>
    <col min="4368" max="4608" width="9" style="290"/>
    <col min="4609" max="4609" width="4.5" style="290" customWidth="1"/>
    <col min="4610" max="4610" width="4.875" style="290" bestFit="1" customWidth="1"/>
    <col min="4611" max="4611" width="13.625" style="290" bestFit="1" customWidth="1"/>
    <col min="4612" max="4614" width="6.875" style="290" bestFit="1" customWidth="1"/>
    <col min="4615" max="4615" width="12.875" style="290" bestFit="1" customWidth="1"/>
    <col min="4616" max="4616" width="12.5" style="290" bestFit="1" customWidth="1"/>
    <col min="4617" max="4617" width="14.125" style="290" bestFit="1" customWidth="1"/>
    <col min="4618" max="4618" width="10.125" style="290" bestFit="1" customWidth="1"/>
    <col min="4619" max="4619" width="7.125" style="290" bestFit="1" customWidth="1"/>
    <col min="4620" max="4620" width="10.125" style="290" bestFit="1" customWidth="1"/>
    <col min="4621" max="4621" width="10.25" style="290" bestFit="1" customWidth="1"/>
    <col min="4622" max="4622" width="8.375" style="290" bestFit="1" customWidth="1"/>
    <col min="4623" max="4623" width="11.875" style="290" customWidth="1"/>
    <col min="4624" max="4864" width="9" style="290"/>
    <col min="4865" max="4865" width="4.5" style="290" customWidth="1"/>
    <col min="4866" max="4866" width="4.875" style="290" bestFit="1" customWidth="1"/>
    <col min="4867" max="4867" width="13.625" style="290" bestFit="1" customWidth="1"/>
    <col min="4868" max="4870" width="6.875" style="290" bestFit="1" customWidth="1"/>
    <col min="4871" max="4871" width="12.875" style="290" bestFit="1" customWidth="1"/>
    <col min="4872" max="4872" width="12.5" style="290" bestFit="1" customWidth="1"/>
    <col min="4873" max="4873" width="14.125" style="290" bestFit="1" customWidth="1"/>
    <col min="4874" max="4874" width="10.125" style="290" bestFit="1" customWidth="1"/>
    <col min="4875" max="4875" width="7.125" style="290" bestFit="1" customWidth="1"/>
    <col min="4876" max="4876" width="10.125" style="290" bestFit="1" customWidth="1"/>
    <col min="4877" max="4877" width="10.25" style="290" bestFit="1" customWidth="1"/>
    <col min="4878" max="4878" width="8.375" style="290" bestFit="1" customWidth="1"/>
    <col min="4879" max="4879" width="11.875" style="290" customWidth="1"/>
    <col min="4880" max="5120" width="9" style="290"/>
    <col min="5121" max="5121" width="4.5" style="290" customWidth="1"/>
    <col min="5122" max="5122" width="4.875" style="290" bestFit="1" customWidth="1"/>
    <col min="5123" max="5123" width="13.625" style="290" bestFit="1" customWidth="1"/>
    <col min="5124" max="5126" width="6.875" style="290" bestFit="1" customWidth="1"/>
    <col min="5127" max="5127" width="12.875" style="290" bestFit="1" customWidth="1"/>
    <col min="5128" max="5128" width="12.5" style="290" bestFit="1" customWidth="1"/>
    <col min="5129" max="5129" width="14.125" style="290" bestFit="1" customWidth="1"/>
    <col min="5130" max="5130" width="10.125" style="290" bestFit="1" customWidth="1"/>
    <col min="5131" max="5131" width="7.125" style="290" bestFit="1" customWidth="1"/>
    <col min="5132" max="5132" width="10.125" style="290" bestFit="1" customWidth="1"/>
    <col min="5133" max="5133" width="10.25" style="290" bestFit="1" customWidth="1"/>
    <col min="5134" max="5134" width="8.375" style="290" bestFit="1" customWidth="1"/>
    <col min="5135" max="5135" width="11.875" style="290" customWidth="1"/>
    <col min="5136" max="5376" width="9" style="290"/>
    <col min="5377" max="5377" width="4.5" style="290" customWidth="1"/>
    <col min="5378" max="5378" width="4.875" style="290" bestFit="1" customWidth="1"/>
    <col min="5379" max="5379" width="13.625" style="290" bestFit="1" customWidth="1"/>
    <col min="5380" max="5382" width="6.875" style="290" bestFit="1" customWidth="1"/>
    <col min="5383" max="5383" width="12.875" style="290" bestFit="1" customWidth="1"/>
    <col min="5384" max="5384" width="12.5" style="290" bestFit="1" customWidth="1"/>
    <col min="5385" max="5385" width="14.125" style="290" bestFit="1" customWidth="1"/>
    <col min="5386" max="5386" width="10.125" style="290" bestFit="1" customWidth="1"/>
    <col min="5387" max="5387" width="7.125" style="290" bestFit="1" customWidth="1"/>
    <col min="5388" max="5388" width="10.125" style="290" bestFit="1" customWidth="1"/>
    <col min="5389" max="5389" width="10.25" style="290" bestFit="1" customWidth="1"/>
    <col min="5390" max="5390" width="8.375" style="290" bestFit="1" customWidth="1"/>
    <col min="5391" max="5391" width="11.875" style="290" customWidth="1"/>
    <col min="5392" max="5632" width="9" style="290"/>
    <col min="5633" max="5633" width="4.5" style="290" customWidth="1"/>
    <col min="5634" max="5634" width="4.875" style="290" bestFit="1" customWidth="1"/>
    <col min="5635" max="5635" width="13.625" style="290" bestFit="1" customWidth="1"/>
    <col min="5636" max="5638" width="6.875" style="290" bestFit="1" customWidth="1"/>
    <col min="5639" max="5639" width="12.875" style="290" bestFit="1" customWidth="1"/>
    <col min="5640" max="5640" width="12.5" style="290" bestFit="1" customWidth="1"/>
    <col min="5641" max="5641" width="14.125" style="290" bestFit="1" customWidth="1"/>
    <col min="5642" max="5642" width="10.125" style="290" bestFit="1" customWidth="1"/>
    <col min="5643" max="5643" width="7.125" style="290" bestFit="1" customWidth="1"/>
    <col min="5644" max="5644" width="10.125" style="290" bestFit="1" customWidth="1"/>
    <col min="5645" max="5645" width="10.25" style="290" bestFit="1" customWidth="1"/>
    <col min="5646" max="5646" width="8.375" style="290" bestFit="1" customWidth="1"/>
    <col min="5647" max="5647" width="11.875" style="290" customWidth="1"/>
    <col min="5648" max="5888" width="9" style="290"/>
    <col min="5889" max="5889" width="4.5" style="290" customWidth="1"/>
    <col min="5890" max="5890" width="4.875" style="290" bestFit="1" customWidth="1"/>
    <col min="5891" max="5891" width="13.625" style="290" bestFit="1" customWidth="1"/>
    <col min="5892" max="5894" width="6.875" style="290" bestFit="1" customWidth="1"/>
    <col min="5895" max="5895" width="12.875" style="290" bestFit="1" customWidth="1"/>
    <col min="5896" max="5896" width="12.5" style="290" bestFit="1" customWidth="1"/>
    <col min="5897" max="5897" width="14.125" style="290" bestFit="1" customWidth="1"/>
    <col min="5898" max="5898" width="10.125" style="290" bestFit="1" customWidth="1"/>
    <col min="5899" max="5899" width="7.125" style="290" bestFit="1" customWidth="1"/>
    <col min="5900" max="5900" width="10.125" style="290" bestFit="1" customWidth="1"/>
    <col min="5901" max="5901" width="10.25" style="290" bestFit="1" customWidth="1"/>
    <col min="5902" max="5902" width="8.375" style="290" bestFit="1" customWidth="1"/>
    <col min="5903" max="5903" width="11.875" style="290" customWidth="1"/>
    <col min="5904" max="6144" width="9" style="290"/>
    <col min="6145" max="6145" width="4.5" style="290" customWidth="1"/>
    <col min="6146" max="6146" width="4.875" style="290" bestFit="1" customWidth="1"/>
    <col min="6147" max="6147" width="13.625" style="290" bestFit="1" customWidth="1"/>
    <col min="6148" max="6150" width="6.875" style="290" bestFit="1" customWidth="1"/>
    <col min="6151" max="6151" width="12.875" style="290" bestFit="1" customWidth="1"/>
    <col min="6152" max="6152" width="12.5" style="290" bestFit="1" customWidth="1"/>
    <col min="6153" max="6153" width="14.125" style="290" bestFit="1" customWidth="1"/>
    <col min="6154" max="6154" width="10.125" style="290" bestFit="1" customWidth="1"/>
    <col min="6155" max="6155" width="7.125" style="290" bestFit="1" customWidth="1"/>
    <col min="6156" max="6156" width="10.125" style="290" bestFit="1" customWidth="1"/>
    <col min="6157" max="6157" width="10.25" style="290" bestFit="1" customWidth="1"/>
    <col min="6158" max="6158" width="8.375" style="290" bestFit="1" customWidth="1"/>
    <col min="6159" max="6159" width="11.875" style="290" customWidth="1"/>
    <col min="6160" max="6400" width="9" style="290"/>
    <col min="6401" max="6401" width="4.5" style="290" customWidth="1"/>
    <col min="6402" max="6402" width="4.875" style="290" bestFit="1" customWidth="1"/>
    <col min="6403" max="6403" width="13.625" style="290" bestFit="1" customWidth="1"/>
    <col min="6404" max="6406" width="6.875" style="290" bestFit="1" customWidth="1"/>
    <col min="6407" max="6407" width="12.875" style="290" bestFit="1" customWidth="1"/>
    <col min="6408" max="6408" width="12.5" style="290" bestFit="1" customWidth="1"/>
    <col min="6409" max="6409" width="14.125" style="290" bestFit="1" customWidth="1"/>
    <col min="6410" max="6410" width="10.125" style="290" bestFit="1" customWidth="1"/>
    <col min="6411" max="6411" width="7.125" style="290" bestFit="1" customWidth="1"/>
    <col min="6412" max="6412" width="10.125" style="290" bestFit="1" customWidth="1"/>
    <col min="6413" max="6413" width="10.25" style="290" bestFit="1" customWidth="1"/>
    <col min="6414" max="6414" width="8.375" style="290" bestFit="1" customWidth="1"/>
    <col min="6415" max="6415" width="11.875" style="290" customWidth="1"/>
    <col min="6416" max="6656" width="9" style="290"/>
    <col min="6657" max="6657" width="4.5" style="290" customWidth="1"/>
    <col min="6658" max="6658" width="4.875" style="290" bestFit="1" customWidth="1"/>
    <col min="6659" max="6659" width="13.625" style="290" bestFit="1" customWidth="1"/>
    <col min="6660" max="6662" width="6.875" style="290" bestFit="1" customWidth="1"/>
    <col min="6663" max="6663" width="12.875" style="290" bestFit="1" customWidth="1"/>
    <col min="6664" max="6664" width="12.5" style="290" bestFit="1" customWidth="1"/>
    <col min="6665" max="6665" width="14.125" style="290" bestFit="1" customWidth="1"/>
    <col min="6666" max="6666" width="10.125" style="290" bestFit="1" customWidth="1"/>
    <col min="6667" max="6667" width="7.125" style="290" bestFit="1" customWidth="1"/>
    <col min="6668" max="6668" width="10.125" style="290" bestFit="1" customWidth="1"/>
    <col min="6669" max="6669" width="10.25" style="290" bestFit="1" customWidth="1"/>
    <col min="6670" max="6670" width="8.375" style="290" bestFit="1" customWidth="1"/>
    <col min="6671" max="6671" width="11.875" style="290" customWidth="1"/>
    <col min="6672" max="6912" width="9" style="290"/>
    <col min="6913" max="6913" width="4.5" style="290" customWidth="1"/>
    <col min="6914" max="6914" width="4.875" style="290" bestFit="1" customWidth="1"/>
    <col min="6915" max="6915" width="13.625" style="290" bestFit="1" customWidth="1"/>
    <col min="6916" max="6918" width="6.875" style="290" bestFit="1" customWidth="1"/>
    <col min="6919" max="6919" width="12.875" style="290" bestFit="1" customWidth="1"/>
    <col min="6920" max="6920" width="12.5" style="290" bestFit="1" customWidth="1"/>
    <col min="6921" max="6921" width="14.125" style="290" bestFit="1" customWidth="1"/>
    <col min="6922" max="6922" width="10.125" style="290" bestFit="1" customWidth="1"/>
    <col min="6923" max="6923" width="7.125" style="290" bestFit="1" customWidth="1"/>
    <col min="6924" max="6924" width="10.125" style="290" bestFit="1" customWidth="1"/>
    <col min="6925" max="6925" width="10.25" style="290" bestFit="1" customWidth="1"/>
    <col min="6926" max="6926" width="8.375" style="290" bestFit="1" customWidth="1"/>
    <col min="6927" max="6927" width="11.875" style="290" customWidth="1"/>
    <col min="6928" max="7168" width="9" style="290"/>
    <col min="7169" max="7169" width="4.5" style="290" customWidth="1"/>
    <col min="7170" max="7170" width="4.875" style="290" bestFit="1" customWidth="1"/>
    <col min="7171" max="7171" width="13.625" style="290" bestFit="1" customWidth="1"/>
    <col min="7172" max="7174" width="6.875" style="290" bestFit="1" customWidth="1"/>
    <col min="7175" max="7175" width="12.875" style="290" bestFit="1" customWidth="1"/>
    <col min="7176" max="7176" width="12.5" style="290" bestFit="1" customWidth="1"/>
    <col min="7177" max="7177" width="14.125" style="290" bestFit="1" customWidth="1"/>
    <col min="7178" max="7178" width="10.125" style="290" bestFit="1" customWidth="1"/>
    <col min="7179" max="7179" width="7.125" style="290" bestFit="1" customWidth="1"/>
    <col min="7180" max="7180" width="10.125" style="290" bestFit="1" customWidth="1"/>
    <col min="7181" max="7181" width="10.25" style="290" bestFit="1" customWidth="1"/>
    <col min="7182" max="7182" width="8.375" style="290" bestFit="1" customWidth="1"/>
    <col min="7183" max="7183" width="11.875" style="290" customWidth="1"/>
    <col min="7184" max="7424" width="9" style="290"/>
    <col min="7425" max="7425" width="4.5" style="290" customWidth="1"/>
    <col min="7426" max="7426" width="4.875" style="290" bestFit="1" customWidth="1"/>
    <col min="7427" max="7427" width="13.625" style="290" bestFit="1" customWidth="1"/>
    <col min="7428" max="7430" width="6.875" style="290" bestFit="1" customWidth="1"/>
    <col min="7431" max="7431" width="12.875" style="290" bestFit="1" customWidth="1"/>
    <col min="7432" max="7432" width="12.5" style="290" bestFit="1" customWidth="1"/>
    <col min="7433" max="7433" width="14.125" style="290" bestFit="1" customWidth="1"/>
    <col min="7434" max="7434" width="10.125" style="290" bestFit="1" customWidth="1"/>
    <col min="7435" max="7435" width="7.125" style="290" bestFit="1" customWidth="1"/>
    <col min="7436" max="7436" width="10.125" style="290" bestFit="1" customWidth="1"/>
    <col min="7437" max="7437" width="10.25" style="290" bestFit="1" customWidth="1"/>
    <col min="7438" max="7438" width="8.375" style="290" bestFit="1" customWidth="1"/>
    <col min="7439" max="7439" width="11.875" style="290" customWidth="1"/>
    <col min="7440" max="7680" width="9" style="290"/>
    <col min="7681" max="7681" width="4.5" style="290" customWidth="1"/>
    <col min="7682" max="7682" width="4.875" style="290" bestFit="1" customWidth="1"/>
    <col min="7683" max="7683" width="13.625" style="290" bestFit="1" customWidth="1"/>
    <col min="7684" max="7686" width="6.875" style="290" bestFit="1" customWidth="1"/>
    <col min="7687" max="7687" width="12.875" style="290" bestFit="1" customWidth="1"/>
    <col min="7688" max="7688" width="12.5" style="290" bestFit="1" customWidth="1"/>
    <col min="7689" max="7689" width="14.125" style="290" bestFit="1" customWidth="1"/>
    <col min="7690" max="7690" width="10.125" style="290" bestFit="1" customWidth="1"/>
    <col min="7691" max="7691" width="7.125" style="290" bestFit="1" customWidth="1"/>
    <col min="7692" max="7692" width="10.125" style="290" bestFit="1" customWidth="1"/>
    <col min="7693" max="7693" width="10.25" style="290" bestFit="1" customWidth="1"/>
    <col min="7694" max="7694" width="8.375" style="290" bestFit="1" customWidth="1"/>
    <col min="7695" max="7695" width="11.875" style="290" customWidth="1"/>
    <col min="7696" max="7936" width="9" style="290"/>
    <col min="7937" max="7937" width="4.5" style="290" customWidth="1"/>
    <col min="7938" max="7938" width="4.875" style="290" bestFit="1" customWidth="1"/>
    <col min="7939" max="7939" width="13.625" style="290" bestFit="1" customWidth="1"/>
    <col min="7940" max="7942" width="6.875" style="290" bestFit="1" customWidth="1"/>
    <col min="7943" max="7943" width="12.875" style="290" bestFit="1" customWidth="1"/>
    <col min="7944" max="7944" width="12.5" style="290" bestFit="1" customWidth="1"/>
    <col min="7945" max="7945" width="14.125" style="290" bestFit="1" customWidth="1"/>
    <col min="7946" max="7946" width="10.125" style="290" bestFit="1" customWidth="1"/>
    <col min="7947" max="7947" width="7.125" style="290" bestFit="1" customWidth="1"/>
    <col min="7948" max="7948" width="10.125" style="290" bestFit="1" customWidth="1"/>
    <col min="7949" max="7949" width="10.25" style="290" bestFit="1" customWidth="1"/>
    <col min="7950" max="7950" width="8.375" style="290" bestFit="1" customWidth="1"/>
    <col min="7951" max="7951" width="11.875" style="290" customWidth="1"/>
    <col min="7952" max="8192" width="9" style="290"/>
    <col min="8193" max="8193" width="4.5" style="290" customWidth="1"/>
    <col min="8194" max="8194" width="4.875" style="290" bestFit="1" customWidth="1"/>
    <col min="8195" max="8195" width="13.625" style="290" bestFit="1" customWidth="1"/>
    <col min="8196" max="8198" width="6.875" style="290" bestFit="1" customWidth="1"/>
    <col min="8199" max="8199" width="12.875" style="290" bestFit="1" customWidth="1"/>
    <col min="8200" max="8200" width="12.5" style="290" bestFit="1" customWidth="1"/>
    <col min="8201" max="8201" width="14.125" style="290" bestFit="1" customWidth="1"/>
    <col min="8202" max="8202" width="10.125" style="290" bestFit="1" customWidth="1"/>
    <col min="8203" max="8203" width="7.125" style="290" bestFit="1" customWidth="1"/>
    <col min="8204" max="8204" width="10.125" style="290" bestFit="1" customWidth="1"/>
    <col min="8205" max="8205" width="10.25" style="290" bestFit="1" customWidth="1"/>
    <col min="8206" max="8206" width="8.375" style="290" bestFit="1" customWidth="1"/>
    <col min="8207" max="8207" width="11.875" style="290" customWidth="1"/>
    <col min="8208" max="8448" width="9" style="290"/>
    <col min="8449" max="8449" width="4.5" style="290" customWidth="1"/>
    <col min="8450" max="8450" width="4.875" style="290" bestFit="1" customWidth="1"/>
    <col min="8451" max="8451" width="13.625" style="290" bestFit="1" customWidth="1"/>
    <col min="8452" max="8454" width="6.875" style="290" bestFit="1" customWidth="1"/>
    <col min="8455" max="8455" width="12.875" style="290" bestFit="1" customWidth="1"/>
    <col min="8456" max="8456" width="12.5" style="290" bestFit="1" customWidth="1"/>
    <col min="8457" max="8457" width="14.125" style="290" bestFit="1" customWidth="1"/>
    <col min="8458" max="8458" width="10.125" style="290" bestFit="1" customWidth="1"/>
    <col min="8459" max="8459" width="7.125" style="290" bestFit="1" customWidth="1"/>
    <col min="8460" max="8460" width="10.125" style="290" bestFit="1" customWidth="1"/>
    <col min="8461" max="8461" width="10.25" style="290" bestFit="1" customWidth="1"/>
    <col min="8462" max="8462" width="8.375" style="290" bestFit="1" customWidth="1"/>
    <col min="8463" max="8463" width="11.875" style="290" customWidth="1"/>
    <col min="8464" max="8704" width="9" style="290"/>
    <col min="8705" max="8705" width="4.5" style="290" customWidth="1"/>
    <col min="8706" max="8706" width="4.875" style="290" bestFit="1" customWidth="1"/>
    <col min="8707" max="8707" width="13.625" style="290" bestFit="1" customWidth="1"/>
    <col min="8708" max="8710" width="6.875" style="290" bestFit="1" customWidth="1"/>
    <col min="8711" max="8711" width="12.875" style="290" bestFit="1" customWidth="1"/>
    <col min="8712" max="8712" width="12.5" style="290" bestFit="1" customWidth="1"/>
    <col min="8713" max="8713" width="14.125" style="290" bestFit="1" customWidth="1"/>
    <col min="8714" max="8714" width="10.125" style="290" bestFit="1" customWidth="1"/>
    <col min="8715" max="8715" width="7.125" style="290" bestFit="1" customWidth="1"/>
    <col min="8716" max="8716" width="10.125" style="290" bestFit="1" customWidth="1"/>
    <col min="8717" max="8717" width="10.25" style="290" bestFit="1" customWidth="1"/>
    <col min="8718" max="8718" width="8.375" style="290" bestFit="1" customWidth="1"/>
    <col min="8719" max="8719" width="11.875" style="290" customWidth="1"/>
    <col min="8720" max="8960" width="9" style="290"/>
    <col min="8961" max="8961" width="4.5" style="290" customWidth="1"/>
    <col min="8962" max="8962" width="4.875" style="290" bestFit="1" customWidth="1"/>
    <col min="8963" max="8963" width="13.625" style="290" bestFit="1" customWidth="1"/>
    <col min="8964" max="8966" width="6.875" style="290" bestFit="1" customWidth="1"/>
    <col min="8967" max="8967" width="12.875" style="290" bestFit="1" customWidth="1"/>
    <col min="8968" max="8968" width="12.5" style="290" bestFit="1" customWidth="1"/>
    <col min="8969" max="8969" width="14.125" style="290" bestFit="1" customWidth="1"/>
    <col min="8970" max="8970" width="10.125" style="290" bestFit="1" customWidth="1"/>
    <col min="8971" max="8971" width="7.125" style="290" bestFit="1" customWidth="1"/>
    <col min="8972" max="8972" width="10.125" style="290" bestFit="1" customWidth="1"/>
    <col min="8973" max="8973" width="10.25" style="290" bestFit="1" customWidth="1"/>
    <col min="8974" max="8974" width="8.375" style="290" bestFit="1" customWidth="1"/>
    <col min="8975" max="8975" width="11.875" style="290" customWidth="1"/>
    <col min="8976" max="9216" width="9" style="290"/>
    <col min="9217" max="9217" width="4.5" style="290" customWidth="1"/>
    <col min="9218" max="9218" width="4.875" style="290" bestFit="1" customWidth="1"/>
    <col min="9219" max="9219" width="13.625" style="290" bestFit="1" customWidth="1"/>
    <col min="9220" max="9222" width="6.875" style="290" bestFit="1" customWidth="1"/>
    <col min="9223" max="9223" width="12.875" style="290" bestFit="1" customWidth="1"/>
    <col min="9224" max="9224" width="12.5" style="290" bestFit="1" customWidth="1"/>
    <col min="9225" max="9225" width="14.125" style="290" bestFit="1" customWidth="1"/>
    <col min="9226" max="9226" width="10.125" style="290" bestFit="1" customWidth="1"/>
    <col min="9227" max="9227" width="7.125" style="290" bestFit="1" customWidth="1"/>
    <col min="9228" max="9228" width="10.125" style="290" bestFit="1" customWidth="1"/>
    <col min="9229" max="9229" width="10.25" style="290" bestFit="1" customWidth="1"/>
    <col min="9230" max="9230" width="8.375" style="290" bestFit="1" customWidth="1"/>
    <col min="9231" max="9231" width="11.875" style="290" customWidth="1"/>
    <col min="9232" max="9472" width="9" style="290"/>
    <col min="9473" max="9473" width="4.5" style="290" customWidth="1"/>
    <col min="9474" max="9474" width="4.875" style="290" bestFit="1" customWidth="1"/>
    <col min="9475" max="9475" width="13.625" style="290" bestFit="1" customWidth="1"/>
    <col min="9476" max="9478" width="6.875" style="290" bestFit="1" customWidth="1"/>
    <col min="9479" max="9479" width="12.875" style="290" bestFit="1" customWidth="1"/>
    <col min="9480" max="9480" width="12.5" style="290" bestFit="1" customWidth="1"/>
    <col min="9481" max="9481" width="14.125" style="290" bestFit="1" customWidth="1"/>
    <col min="9482" max="9482" width="10.125" style="290" bestFit="1" customWidth="1"/>
    <col min="9483" max="9483" width="7.125" style="290" bestFit="1" customWidth="1"/>
    <col min="9484" max="9484" width="10.125" style="290" bestFit="1" customWidth="1"/>
    <col min="9485" max="9485" width="10.25" style="290" bestFit="1" customWidth="1"/>
    <col min="9486" max="9486" width="8.375" style="290" bestFit="1" customWidth="1"/>
    <col min="9487" max="9487" width="11.875" style="290" customWidth="1"/>
    <col min="9488" max="9728" width="9" style="290"/>
    <col min="9729" max="9729" width="4.5" style="290" customWidth="1"/>
    <col min="9730" max="9730" width="4.875" style="290" bestFit="1" customWidth="1"/>
    <col min="9731" max="9731" width="13.625" style="290" bestFit="1" customWidth="1"/>
    <col min="9732" max="9734" width="6.875" style="290" bestFit="1" customWidth="1"/>
    <col min="9735" max="9735" width="12.875" style="290" bestFit="1" customWidth="1"/>
    <col min="9736" max="9736" width="12.5" style="290" bestFit="1" customWidth="1"/>
    <col min="9737" max="9737" width="14.125" style="290" bestFit="1" customWidth="1"/>
    <col min="9738" max="9738" width="10.125" style="290" bestFit="1" customWidth="1"/>
    <col min="9739" max="9739" width="7.125" style="290" bestFit="1" customWidth="1"/>
    <col min="9740" max="9740" width="10.125" style="290" bestFit="1" customWidth="1"/>
    <col min="9741" max="9741" width="10.25" style="290" bestFit="1" customWidth="1"/>
    <col min="9742" max="9742" width="8.375" style="290" bestFit="1" customWidth="1"/>
    <col min="9743" max="9743" width="11.875" style="290" customWidth="1"/>
    <col min="9744" max="9984" width="9" style="290"/>
    <col min="9985" max="9985" width="4.5" style="290" customWidth="1"/>
    <col min="9986" max="9986" width="4.875" style="290" bestFit="1" customWidth="1"/>
    <col min="9987" max="9987" width="13.625" style="290" bestFit="1" customWidth="1"/>
    <col min="9988" max="9990" width="6.875" style="290" bestFit="1" customWidth="1"/>
    <col min="9991" max="9991" width="12.875" style="290" bestFit="1" customWidth="1"/>
    <col min="9992" max="9992" width="12.5" style="290" bestFit="1" customWidth="1"/>
    <col min="9993" max="9993" width="14.125" style="290" bestFit="1" customWidth="1"/>
    <col min="9994" max="9994" width="10.125" style="290" bestFit="1" customWidth="1"/>
    <col min="9995" max="9995" width="7.125" style="290" bestFit="1" customWidth="1"/>
    <col min="9996" max="9996" width="10.125" style="290" bestFit="1" customWidth="1"/>
    <col min="9997" max="9997" width="10.25" style="290" bestFit="1" customWidth="1"/>
    <col min="9998" max="9998" width="8.375" style="290" bestFit="1" customWidth="1"/>
    <col min="9999" max="9999" width="11.875" style="290" customWidth="1"/>
    <col min="10000" max="10240" width="9" style="290"/>
    <col min="10241" max="10241" width="4.5" style="290" customWidth="1"/>
    <col min="10242" max="10242" width="4.875" style="290" bestFit="1" customWidth="1"/>
    <col min="10243" max="10243" width="13.625" style="290" bestFit="1" customWidth="1"/>
    <col min="10244" max="10246" width="6.875" style="290" bestFit="1" customWidth="1"/>
    <col min="10247" max="10247" width="12.875" style="290" bestFit="1" customWidth="1"/>
    <col min="10248" max="10248" width="12.5" style="290" bestFit="1" customWidth="1"/>
    <col min="10249" max="10249" width="14.125" style="290" bestFit="1" customWidth="1"/>
    <col min="10250" max="10250" width="10.125" style="290" bestFit="1" customWidth="1"/>
    <col min="10251" max="10251" width="7.125" style="290" bestFit="1" customWidth="1"/>
    <col min="10252" max="10252" width="10.125" style="290" bestFit="1" customWidth="1"/>
    <col min="10253" max="10253" width="10.25" style="290" bestFit="1" customWidth="1"/>
    <col min="10254" max="10254" width="8.375" style="290" bestFit="1" customWidth="1"/>
    <col min="10255" max="10255" width="11.875" style="290" customWidth="1"/>
    <col min="10256" max="10496" width="9" style="290"/>
    <col min="10497" max="10497" width="4.5" style="290" customWidth="1"/>
    <col min="10498" max="10498" width="4.875" style="290" bestFit="1" customWidth="1"/>
    <col min="10499" max="10499" width="13.625" style="290" bestFit="1" customWidth="1"/>
    <col min="10500" max="10502" width="6.875" style="290" bestFit="1" customWidth="1"/>
    <col min="10503" max="10503" width="12.875" style="290" bestFit="1" customWidth="1"/>
    <col min="10504" max="10504" width="12.5" style="290" bestFit="1" customWidth="1"/>
    <col min="10505" max="10505" width="14.125" style="290" bestFit="1" customWidth="1"/>
    <col min="10506" max="10506" width="10.125" style="290" bestFit="1" customWidth="1"/>
    <col min="10507" max="10507" width="7.125" style="290" bestFit="1" customWidth="1"/>
    <col min="10508" max="10508" width="10.125" style="290" bestFit="1" customWidth="1"/>
    <col min="10509" max="10509" width="10.25" style="290" bestFit="1" customWidth="1"/>
    <col min="10510" max="10510" width="8.375" style="290" bestFit="1" customWidth="1"/>
    <col min="10511" max="10511" width="11.875" style="290" customWidth="1"/>
    <col min="10512" max="10752" width="9" style="290"/>
    <col min="10753" max="10753" width="4.5" style="290" customWidth="1"/>
    <col min="10754" max="10754" width="4.875" style="290" bestFit="1" customWidth="1"/>
    <col min="10755" max="10755" width="13.625" style="290" bestFit="1" customWidth="1"/>
    <col min="10756" max="10758" width="6.875" style="290" bestFit="1" customWidth="1"/>
    <col min="10759" max="10759" width="12.875" style="290" bestFit="1" customWidth="1"/>
    <col min="10760" max="10760" width="12.5" style="290" bestFit="1" customWidth="1"/>
    <col min="10761" max="10761" width="14.125" style="290" bestFit="1" customWidth="1"/>
    <col min="10762" max="10762" width="10.125" style="290" bestFit="1" customWidth="1"/>
    <col min="10763" max="10763" width="7.125" style="290" bestFit="1" customWidth="1"/>
    <col min="10764" max="10764" width="10.125" style="290" bestFit="1" customWidth="1"/>
    <col min="10765" max="10765" width="10.25" style="290" bestFit="1" customWidth="1"/>
    <col min="10766" max="10766" width="8.375" style="290" bestFit="1" customWidth="1"/>
    <col min="10767" max="10767" width="11.875" style="290" customWidth="1"/>
    <col min="10768" max="11008" width="9" style="290"/>
    <col min="11009" max="11009" width="4.5" style="290" customWidth="1"/>
    <col min="11010" max="11010" width="4.875" style="290" bestFit="1" customWidth="1"/>
    <col min="11011" max="11011" width="13.625" style="290" bestFit="1" customWidth="1"/>
    <col min="11012" max="11014" width="6.875" style="290" bestFit="1" customWidth="1"/>
    <col min="11015" max="11015" width="12.875" style="290" bestFit="1" customWidth="1"/>
    <col min="11016" max="11016" width="12.5" style="290" bestFit="1" customWidth="1"/>
    <col min="11017" max="11017" width="14.125" style="290" bestFit="1" customWidth="1"/>
    <col min="11018" max="11018" width="10.125" style="290" bestFit="1" customWidth="1"/>
    <col min="11019" max="11019" width="7.125" style="290" bestFit="1" customWidth="1"/>
    <col min="11020" max="11020" width="10.125" style="290" bestFit="1" customWidth="1"/>
    <col min="11021" max="11021" width="10.25" style="290" bestFit="1" customWidth="1"/>
    <col min="11022" max="11022" width="8.375" style="290" bestFit="1" customWidth="1"/>
    <col min="11023" max="11023" width="11.875" style="290" customWidth="1"/>
    <col min="11024" max="11264" width="9" style="290"/>
    <col min="11265" max="11265" width="4.5" style="290" customWidth="1"/>
    <col min="11266" max="11266" width="4.875" style="290" bestFit="1" customWidth="1"/>
    <col min="11267" max="11267" width="13.625" style="290" bestFit="1" customWidth="1"/>
    <col min="11268" max="11270" width="6.875" style="290" bestFit="1" customWidth="1"/>
    <col min="11271" max="11271" width="12.875" style="290" bestFit="1" customWidth="1"/>
    <col min="11272" max="11272" width="12.5" style="290" bestFit="1" customWidth="1"/>
    <col min="11273" max="11273" width="14.125" style="290" bestFit="1" customWidth="1"/>
    <col min="11274" max="11274" width="10.125" style="290" bestFit="1" customWidth="1"/>
    <col min="11275" max="11275" width="7.125" style="290" bestFit="1" customWidth="1"/>
    <col min="11276" max="11276" width="10.125" style="290" bestFit="1" customWidth="1"/>
    <col min="11277" max="11277" width="10.25" style="290" bestFit="1" customWidth="1"/>
    <col min="11278" max="11278" width="8.375" style="290" bestFit="1" customWidth="1"/>
    <col min="11279" max="11279" width="11.875" style="290" customWidth="1"/>
    <col min="11280" max="11520" width="9" style="290"/>
    <col min="11521" max="11521" width="4.5" style="290" customWidth="1"/>
    <col min="11522" max="11522" width="4.875" style="290" bestFit="1" customWidth="1"/>
    <col min="11523" max="11523" width="13.625" style="290" bestFit="1" customWidth="1"/>
    <col min="11524" max="11526" width="6.875" style="290" bestFit="1" customWidth="1"/>
    <col min="11527" max="11527" width="12.875" style="290" bestFit="1" customWidth="1"/>
    <col min="11528" max="11528" width="12.5" style="290" bestFit="1" customWidth="1"/>
    <col min="11529" max="11529" width="14.125" style="290" bestFit="1" customWidth="1"/>
    <col min="11530" max="11530" width="10.125" style="290" bestFit="1" customWidth="1"/>
    <col min="11531" max="11531" width="7.125" style="290" bestFit="1" customWidth="1"/>
    <col min="11532" max="11532" width="10.125" style="290" bestFit="1" customWidth="1"/>
    <col min="11533" max="11533" width="10.25" style="290" bestFit="1" customWidth="1"/>
    <col min="11534" max="11534" width="8.375" style="290" bestFit="1" customWidth="1"/>
    <col min="11535" max="11535" width="11.875" style="290" customWidth="1"/>
    <col min="11536" max="11776" width="9" style="290"/>
    <col min="11777" max="11777" width="4.5" style="290" customWidth="1"/>
    <col min="11778" max="11778" width="4.875" style="290" bestFit="1" customWidth="1"/>
    <col min="11779" max="11779" width="13.625" style="290" bestFit="1" customWidth="1"/>
    <col min="11780" max="11782" width="6.875" style="290" bestFit="1" customWidth="1"/>
    <col min="11783" max="11783" width="12.875" style="290" bestFit="1" customWidth="1"/>
    <col min="11784" max="11784" width="12.5" style="290" bestFit="1" customWidth="1"/>
    <col min="11785" max="11785" width="14.125" style="290" bestFit="1" customWidth="1"/>
    <col min="11786" max="11786" width="10.125" style="290" bestFit="1" customWidth="1"/>
    <col min="11787" max="11787" width="7.125" style="290" bestFit="1" customWidth="1"/>
    <col min="11788" max="11788" width="10.125" style="290" bestFit="1" customWidth="1"/>
    <col min="11789" max="11789" width="10.25" style="290" bestFit="1" customWidth="1"/>
    <col min="11790" max="11790" width="8.375" style="290" bestFit="1" customWidth="1"/>
    <col min="11791" max="11791" width="11.875" style="290" customWidth="1"/>
    <col min="11792" max="12032" width="9" style="290"/>
    <col min="12033" max="12033" width="4.5" style="290" customWidth="1"/>
    <col min="12034" max="12034" width="4.875" style="290" bestFit="1" customWidth="1"/>
    <col min="12035" max="12035" width="13.625" style="290" bestFit="1" customWidth="1"/>
    <col min="12036" max="12038" width="6.875" style="290" bestFit="1" customWidth="1"/>
    <col min="12039" max="12039" width="12.875" style="290" bestFit="1" customWidth="1"/>
    <col min="12040" max="12040" width="12.5" style="290" bestFit="1" customWidth="1"/>
    <col min="12041" max="12041" width="14.125" style="290" bestFit="1" customWidth="1"/>
    <col min="12042" max="12042" width="10.125" style="290" bestFit="1" customWidth="1"/>
    <col min="12043" max="12043" width="7.125" style="290" bestFit="1" customWidth="1"/>
    <col min="12044" max="12044" width="10.125" style="290" bestFit="1" customWidth="1"/>
    <col min="12045" max="12045" width="10.25" style="290" bestFit="1" customWidth="1"/>
    <col min="12046" max="12046" width="8.375" style="290" bestFit="1" customWidth="1"/>
    <col min="12047" max="12047" width="11.875" style="290" customWidth="1"/>
    <col min="12048" max="12288" width="9" style="290"/>
    <col min="12289" max="12289" width="4.5" style="290" customWidth="1"/>
    <col min="12290" max="12290" width="4.875" style="290" bestFit="1" customWidth="1"/>
    <col min="12291" max="12291" width="13.625" style="290" bestFit="1" customWidth="1"/>
    <col min="12292" max="12294" width="6.875" style="290" bestFit="1" customWidth="1"/>
    <col min="12295" max="12295" width="12.875" style="290" bestFit="1" customWidth="1"/>
    <col min="12296" max="12296" width="12.5" style="290" bestFit="1" customWidth="1"/>
    <col min="12297" max="12297" width="14.125" style="290" bestFit="1" customWidth="1"/>
    <col min="12298" max="12298" width="10.125" style="290" bestFit="1" customWidth="1"/>
    <col min="12299" max="12299" width="7.125" style="290" bestFit="1" customWidth="1"/>
    <col min="12300" max="12300" width="10.125" style="290" bestFit="1" customWidth="1"/>
    <col min="12301" max="12301" width="10.25" style="290" bestFit="1" customWidth="1"/>
    <col min="12302" max="12302" width="8.375" style="290" bestFit="1" customWidth="1"/>
    <col min="12303" max="12303" width="11.875" style="290" customWidth="1"/>
    <col min="12304" max="12544" width="9" style="290"/>
    <col min="12545" max="12545" width="4.5" style="290" customWidth="1"/>
    <col min="12546" max="12546" width="4.875" style="290" bestFit="1" customWidth="1"/>
    <col min="12547" max="12547" width="13.625" style="290" bestFit="1" customWidth="1"/>
    <col min="12548" max="12550" width="6.875" style="290" bestFit="1" customWidth="1"/>
    <col min="12551" max="12551" width="12.875" style="290" bestFit="1" customWidth="1"/>
    <col min="12552" max="12552" width="12.5" style="290" bestFit="1" customWidth="1"/>
    <col min="12553" max="12553" width="14.125" style="290" bestFit="1" customWidth="1"/>
    <col min="12554" max="12554" width="10.125" style="290" bestFit="1" customWidth="1"/>
    <col min="12555" max="12555" width="7.125" style="290" bestFit="1" customWidth="1"/>
    <col min="12556" max="12556" width="10.125" style="290" bestFit="1" customWidth="1"/>
    <col min="12557" max="12557" width="10.25" style="290" bestFit="1" customWidth="1"/>
    <col min="12558" max="12558" width="8.375" style="290" bestFit="1" customWidth="1"/>
    <col min="12559" max="12559" width="11.875" style="290" customWidth="1"/>
    <col min="12560" max="12800" width="9" style="290"/>
    <col min="12801" max="12801" width="4.5" style="290" customWidth="1"/>
    <col min="12802" max="12802" width="4.875" style="290" bestFit="1" customWidth="1"/>
    <col min="12803" max="12803" width="13.625" style="290" bestFit="1" customWidth="1"/>
    <col min="12804" max="12806" width="6.875" style="290" bestFit="1" customWidth="1"/>
    <col min="12807" max="12807" width="12.875" style="290" bestFit="1" customWidth="1"/>
    <col min="12808" max="12808" width="12.5" style="290" bestFit="1" customWidth="1"/>
    <col min="12809" max="12809" width="14.125" style="290" bestFit="1" customWidth="1"/>
    <col min="12810" max="12810" width="10.125" style="290" bestFit="1" customWidth="1"/>
    <col min="12811" max="12811" width="7.125" style="290" bestFit="1" customWidth="1"/>
    <col min="12812" max="12812" width="10.125" style="290" bestFit="1" customWidth="1"/>
    <col min="12813" max="12813" width="10.25" style="290" bestFit="1" customWidth="1"/>
    <col min="12814" max="12814" width="8.375" style="290" bestFit="1" customWidth="1"/>
    <col min="12815" max="12815" width="11.875" style="290" customWidth="1"/>
    <col min="12816" max="13056" width="9" style="290"/>
    <col min="13057" max="13057" width="4.5" style="290" customWidth="1"/>
    <col min="13058" max="13058" width="4.875" style="290" bestFit="1" customWidth="1"/>
    <col min="13059" max="13059" width="13.625" style="290" bestFit="1" customWidth="1"/>
    <col min="13060" max="13062" width="6.875" style="290" bestFit="1" customWidth="1"/>
    <col min="13063" max="13063" width="12.875" style="290" bestFit="1" customWidth="1"/>
    <col min="13064" max="13064" width="12.5" style="290" bestFit="1" customWidth="1"/>
    <col min="13065" max="13065" width="14.125" style="290" bestFit="1" customWidth="1"/>
    <col min="13066" max="13066" width="10.125" style="290" bestFit="1" customWidth="1"/>
    <col min="13067" max="13067" width="7.125" style="290" bestFit="1" customWidth="1"/>
    <col min="13068" max="13068" width="10.125" style="290" bestFit="1" customWidth="1"/>
    <col min="13069" max="13069" width="10.25" style="290" bestFit="1" customWidth="1"/>
    <col min="13070" max="13070" width="8.375" style="290" bestFit="1" customWidth="1"/>
    <col min="13071" max="13071" width="11.875" style="290" customWidth="1"/>
    <col min="13072" max="13312" width="9" style="290"/>
    <col min="13313" max="13313" width="4.5" style="290" customWidth="1"/>
    <col min="13314" max="13314" width="4.875" style="290" bestFit="1" customWidth="1"/>
    <col min="13315" max="13315" width="13.625" style="290" bestFit="1" customWidth="1"/>
    <col min="13316" max="13318" width="6.875" style="290" bestFit="1" customWidth="1"/>
    <col min="13319" max="13319" width="12.875" style="290" bestFit="1" customWidth="1"/>
    <col min="13320" max="13320" width="12.5" style="290" bestFit="1" customWidth="1"/>
    <col min="13321" max="13321" width="14.125" style="290" bestFit="1" customWidth="1"/>
    <col min="13322" max="13322" width="10.125" style="290" bestFit="1" customWidth="1"/>
    <col min="13323" max="13323" width="7.125" style="290" bestFit="1" customWidth="1"/>
    <col min="13324" max="13324" width="10.125" style="290" bestFit="1" customWidth="1"/>
    <col min="13325" max="13325" width="10.25" style="290" bestFit="1" customWidth="1"/>
    <col min="13326" max="13326" width="8.375" style="290" bestFit="1" customWidth="1"/>
    <col min="13327" max="13327" width="11.875" style="290" customWidth="1"/>
    <col min="13328" max="13568" width="9" style="290"/>
    <col min="13569" max="13569" width="4.5" style="290" customWidth="1"/>
    <col min="13570" max="13570" width="4.875" style="290" bestFit="1" customWidth="1"/>
    <col min="13571" max="13571" width="13.625" style="290" bestFit="1" customWidth="1"/>
    <col min="13572" max="13574" width="6.875" style="290" bestFit="1" customWidth="1"/>
    <col min="13575" max="13575" width="12.875" style="290" bestFit="1" customWidth="1"/>
    <col min="13576" max="13576" width="12.5" style="290" bestFit="1" customWidth="1"/>
    <col min="13577" max="13577" width="14.125" style="290" bestFit="1" customWidth="1"/>
    <col min="13578" max="13578" width="10.125" style="290" bestFit="1" customWidth="1"/>
    <col min="13579" max="13579" width="7.125" style="290" bestFit="1" customWidth="1"/>
    <col min="13580" max="13580" width="10.125" style="290" bestFit="1" customWidth="1"/>
    <col min="13581" max="13581" width="10.25" style="290" bestFit="1" customWidth="1"/>
    <col min="13582" max="13582" width="8.375" style="290" bestFit="1" customWidth="1"/>
    <col min="13583" max="13583" width="11.875" style="290" customWidth="1"/>
    <col min="13584" max="13824" width="9" style="290"/>
    <col min="13825" max="13825" width="4.5" style="290" customWidth="1"/>
    <col min="13826" max="13826" width="4.875" style="290" bestFit="1" customWidth="1"/>
    <col min="13827" max="13827" width="13.625" style="290" bestFit="1" customWidth="1"/>
    <col min="13828" max="13830" width="6.875" style="290" bestFit="1" customWidth="1"/>
    <col min="13831" max="13831" width="12.875" style="290" bestFit="1" customWidth="1"/>
    <col min="13832" max="13832" width="12.5" style="290" bestFit="1" customWidth="1"/>
    <col min="13833" max="13833" width="14.125" style="290" bestFit="1" customWidth="1"/>
    <col min="13834" max="13834" width="10.125" style="290" bestFit="1" customWidth="1"/>
    <col min="13835" max="13835" width="7.125" style="290" bestFit="1" customWidth="1"/>
    <col min="13836" max="13836" width="10.125" style="290" bestFit="1" customWidth="1"/>
    <col min="13837" max="13837" width="10.25" style="290" bestFit="1" customWidth="1"/>
    <col min="13838" max="13838" width="8.375" style="290" bestFit="1" customWidth="1"/>
    <col min="13839" max="13839" width="11.875" style="290" customWidth="1"/>
    <col min="13840" max="14080" width="9" style="290"/>
    <col min="14081" max="14081" width="4.5" style="290" customWidth="1"/>
    <col min="14082" max="14082" width="4.875" style="290" bestFit="1" customWidth="1"/>
    <col min="14083" max="14083" width="13.625" style="290" bestFit="1" customWidth="1"/>
    <col min="14084" max="14086" width="6.875" style="290" bestFit="1" customWidth="1"/>
    <col min="14087" max="14087" width="12.875" style="290" bestFit="1" customWidth="1"/>
    <col min="14088" max="14088" width="12.5" style="290" bestFit="1" customWidth="1"/>
    <col min="14089" max="14089" width="14.125" style="290" bestFit="1" customWidth="1"/>
    <col min="14090" max="14090" width="10.125" style="290" bestFit="1" customWidth="1"/>
    <col min="14091" max="14091" width="7.125" style="290" bestFit="1" customWidth="1"/>
    <col min="14092" max="14092" width="10.125" style="290" bestFit="1" customWidth="1"/>
    <col min="14093" max="14093" width="10.25" style="290" bestFit="1" customWidth="1"/>
    <col min="14094" max="14094" width="8.375" style="290" bestFit="1" customWidth="1"/>
    <col min="14095" max="14095" width="11.875" style="290" customWidth="1"/>
    <col min="14096" max="14336" width="9" style="290"/>
    <col min="14337" max="14337" width="4.5" style="290" customWidth="1"/>
    <col min="14338" max="14338" width="4.875" style="290" bestFit="1" customWidth="1"/>
    <col min="14339" max="14339" width="13.625" style="290" bestFit="1" customWidth="1"/>
    <col min="14340" max="14342" width="6.875" style="290" bestFit="1" customWidth="1"/>
    <col min="14343" max="14343" width="12.875" style="290" bestFit="1" customWidth="1"/>
    <col min="14344" max="14344" width="12.5" style="290" bestFit="1" customWidth="1"/>
    <col min="14345" max="14345" width="14.125" style="290" bestFit="1" customWidth="1"/>
    <col min="14346" max="14346" width="10.125" style="290" bestFit="1" customWidth="1"/>
    <col min="14347" max="14347" width="7.125" style="290" bestFit="1" customWidth="1"/>
    <col min="14348" max="14348" width="10.125" style="290" bestFit="1" customWidth="1"/>
    <col min="14349" max="14349" width="10.25" style="290" bestFit="1" customWidth="1"/>
    <col min="14350" max="14350" width="8.375" style="290" bestFit="1" customWidth="1"/>
    <col min="14351" max="14351" width="11.875" style="290" customWidth="1"/>
    <col min="14352" max="14592" width="9" style="290"/>
    <col min="14593" max="14593" width="4.5" style="290" customWidth="1"/>
    <col min="14594" max="14594" width="4.875" style="290" bestFit="1" customWidth="1"/>
    <col min="14595" max="14595" width="13.625" style="290" bestFit="1" customWidth="1"/>
    <col min="14596" max="14598" width="6.875" style="290" bestFit="1" customWidth="1"/>
    <col min="14599" max="14599" width="12.875" style="290" bestFit="1" customWidth="1"/>
    <col min="14600" max="14600" width="12.5" style="290" bestFit="1" customWidth="1"/>
    <col min="14601" max="14601" width="14.125" style="290" bestFit="1" customWidth="1"/>
    <col min="14602" max="14602" width="10.125" style="290" bestFit="1" customWidth="1"/>
    <col min="14603" max="14603" width="7.125" style="290" bestFit="1" customWidth="1"/>
    <col min="14604" max="14604" width="10.125" style="290" bestFit="1" customWidth="1"/>
    <col min="14605" max="14605" width="10.25" style="290" bestFit="1" customWidth="1"/>
    <col min="14606" max="14606" width="8.375" style="290" bestFit="1" customWidth="1"/>
    <col min="14607" max="14607" width="11.875" style="290" customWidth="1"/>
    <col min="14608" max="14848" width="9" style="290"/>
    <col min="14849" max="14849" width="4.5" style="290" customWidth="1"/>
    <col min="14850" max="14850" width="4.875" style="290" bestFit="1" customWidth="1"/>
    <col min="14851" max="14851" width="13.625" style="290" bestFit="1" customWidth="1"/>
    <col min="14852" max="14854" width="6.875" style="290" bestFit="1" customWidth="1"/>
    <col min="14855" max="14855" width="12.875" style="290" bestFit="1" customWidth="1"/>
    <col min="14856" max="14856" width="12.5" style="290" bestFit="1" customWidth="1"/>
    <col min="14857" max="14857" width="14.125" style="290" bestFit="1" customWidth="1"/>
    <col min="14858" max="14858" width="10.125" style="290" bestFit="1" customWidth="1"/>
    <col min="14859" max="14859" width="7.125" style="290" bestFit="1" customWidth="1"/>
    <col min="14860" max="14860" width="10.125" style="290" bestFit="1" customWidth="1"/>
    <col min="14861" max="14861" width="10.25" style="290" bestFit="1" customWidth="1"/>
    <col min="14862" max="14862" width="8.375" style="290" bestFit="1" customWidth="1"/>
    <col min="14863" max="14863" width="11.875" style="290" customWidth="1"/>
    <col min="14864" max="15104" width="9" style="290"/>
    <col min="15105" max="15105" width="4.5" style="290" customWidth="1"/>
    <col min="15106" max="15106" width="4.875" style="290" bestFit="1" customWidth="1"/>
    <col min="15107" max="15107" width="13.625" style="290" bestFit="1" customWidth="1"/>
    <col min="15108" max="15110" width="6.875" style="290" bestFit="1" customWidth="1"/>
    <col min="15111" max="15111" width="12.875" style="290" bestFit="1" customWidth="1"/>
    <col min="15112" max="15112" width="12.5" style="290" bestFit="1" customWidth="1"/>
    <col min="15113" max="15113" width="14.125" style="290" bestFit="1" customWidth="1"/>
    <col min="15114" max="15114" width="10.125" style="290" bestFit="1" customWidth="1"/>
    <col min="15115" max="15115" width="7.125" style="290" bestFit="1" customWidth="1"/>
    <col min="15116" max="15116" width="10.125" style="290" bestFit="1" customWidth="1"/>
    <col min="15117" max="15117" width="10.25" style="290" bestFit="1" customWidth="1"/>
    <col min="15118" max="15118" width="8.375" style="290" bestFit="1" customWidth="1"/>
    <col min="15119" max="15119" width="11.875" style="290" customWidth="1"/>
    <col min="15120" max="15360" width="9" style="290"/>
    <col min="15361" max="15361" width="4.5" style="290" customWidth="1"/>
    <col min="15362" max="15362" width="4.875" style="290" bestFit="1" customWidth="1"/>
    <col min="15363" max="15363" width="13.625" style="290" bestFit="1" customWidth="1"/>
    <col min="15364" max="15366" width="6.875" style="290" bestFit="1" customWidth="1"/>
    <col min="15367" max="15367" width="12.875" style="290" bestFit="1" customWidth="1"/>
    <col min="15368" max="15368" width="12.5" style="290" bestFit="1" customWidth="1"/>
    <col min="15369" max="15369" width="14.125" style="290" bestFit="1" customWidth="1"/>
    <col min="15370" max="15370" width="10.125" style="290" bestFit="1" customWidth="1"/>
    <col min="15371" max="15371" width="7.125" style="290" bestFit="1" customWidth="1"/>
    <col min="15372" max="15372" width="10.125" style="290" bestFit="1" customWidth="1"/>
    <col min="15373" max="15373" width="10.25" style="290" bestFit="1" customWidth="1"/>
    <col min="15374" max="15374" width="8.375" style="290" bestFit="1" customWidth="1"/>
    <col min="15375" max="15375" width="11.875" style="290" customWidth="1"/>
    <col min="15376" max="15616" width="9" style="290"/>
    <col min="15617" max="15617" width="4.5" style="290" customWidth="1"/>
    <col min="15618" max="15618" width="4.875" style="290" bestFit="1" customWidth="1"/>
    <col min="15619" max="15619" width="13.625" style="290" bestFit="1" customWidth="1"/>
    <col min="15620" max="15622" width="6.875" style="290" bestFit="1" customWidth="1"/>
    <col min="15623" max="15623" width="12.875" style="290" bestFit="1" customWidth="1"/>
    <col min="15624" max="15624" width="12.5" style="290" bestFit="1" customWidth="1"/>
    <col min="15625" max="15625" width="14.125" style="290" bestFit="1" customWidth="1"/>
    <col min="15626" max="15626" width="10.125" style="290" bestFit="1" customWidth="1"/>
    <col min="15627" max="15627" width="7.125" style="290" bestFit="1" customWidth="1"/>
    <col min="15628" max="15628" width="10.125" style="290" bestFit="1" customWidth="1"/>
    <col min="15629" max="15629" width="10.25" style="290" bestFit="1" customWidth="1"/>
    <col min="15630" max="15630" width="8.375" style="290" bestFit="1" customWidth="1"/>
    <col min="15631" max="15631" width="11.875" style="290" customWidth="1"/>
    <col min="15632" max="15872" width="9" style="290"/>
    <col min="15873" max="15873" width="4.5" style="290" customWidth="1"/>
    <col min="15874" max="15874" width="4.875" style="290" bestFit="1" customWidth="1"/>
    <col min="15875" max="15875" width="13.625" style="290" bestFit="1" customWidth="1"/>
    <col min="15876" max="15878" width="6.875" style="290" bestFit="1" customWidth="1"/>
    <col min="15879" max="15879" width="12.875" style="290" bestFit="1" customWidth="1"/>
    <col min="15880" max="15880" width="12.5" style="290" bestFit="1" customWidth="1"/>
    <col min="15881" max="15881" width="14.125" style="290" bestFit="1" customWidth="1"/>
    <col min="15882" max="15882" width="10.125" style="290" bestFit="1" customWidth="1"/>
    <col min="15883" max="15883" width="7.125" style="290" bestFit="1" customWidth="1"/>
    <col min="15884" max="15884" width="10.125" style="290" bestFit="1" customWidth="1"/>
    <col min="15885" max="15885" width="10.25" style="290" bestFit="1" customWidth="1"/>
    <col min="15886" max="15886" width="8.375" style="290" bestFit="1" customWidth="1"/>
    <col min="15887" max="15887" width="11.875" style="290" customWidth="1"/>
    <col min="15888" max="16128" width="9" style="290"/>
    <col min="16129" max="16129" width="4.5" style="290" customWidth="1"/>
    <col min="16130" max="16130" width="4.875" style="290" bestFit="1" customWidth="1"/>
    <col min="16131" max="16131" width="13.625" style="290" bestFit="1" customWidth="1"/>
    <col min="16132" max="16134" width="6.875" style="290" bestFit="1" customWidth="1"/>
    <col min="16135" max="16135" width="12.875" style="290" bestFit="1" customWidth="1"/>
    <col min="16136" max="16136" width="12.5" style="290" bestFit="1" customWidth="1"/>
    <col min="16137" max="16137" width="14.125" style="290" bestFit="1" customWidth="1"/>
    <col min="16138" max="16138" width="10.125" style="290" bestFit="1" customWidth="1"/>
    <col min="16139" max="16139" width="7.125" style="290" bestFit="1" customWidth="1"/>
    <col min="16140" max="16140" width="10.125" style="290" bestFit="1" customWidth="1"/>
    <col min="16141" max="16141" width="10.25" style="290" bestFit="1" customWidth="1"/>
    <col min="16142" max="16142" width="8.375" style="290" bestFit="1" customWidth="1"/>
    <col min="16143" max="16143" width="11.875" style="290" customWidth="1"/>
    <col min="16144" max="16384" width="9" style="290"/>
  </cols>
  <sheetData>
    <row r="1" spans="2:15">
      <c r="B1" s="1273" t="s">
        <v>330</v>
      </c>
      <c r="C1" s="1273"/>
      <c r="D1" s="1273"/>
      <c r="E1" s="1273"/>
      <c r="F1" s="1273"/>
      <c r="G1" s="1273"/>
    </row>
    <row r="2" spans="2:15">
      <c r="B2" s="1273" t="s">
        <v>331</v>
      </c>
      <c r="C2" s="1273"/>
      <c r="D2" s="1273"/>
      <c r="E2" s="1273"/>
      <c r="F2" s="1273"/>
      <c r="G2" s="1273"/>
    </row>
    <row r="3" spans="2:15">
      <c r="B3" s="1273" t="s">
        <v>332</v>
      </c>
      <c r="C3" s="1273"/>
      <c r="D3" s="1273"/>
      <c r="E3" s="1273"/>
      <c r="F3" s="1273"/>
      <c r="G3" s="1273"/>
    </row>
    <row r="4" spans="2:15">
      <c r="B4" s="1273" t="s">
        <v>333</v>
      </c>
      <c r="C4" s="1273"/>
      <c r="D4" s="1273"/>
      <c r="E4" s="1273"/>
      <c r="F4" s="1273"/>
      <c r="G4" s="1273"/>
    </row>
    <row r="5" spans="2:15">
      <c r="B5" s="1273" t="s">
        <v>334</v>
      </c>
      <c r="C5" s="1273"/>
      <c r="D5" s="1273"/>
      <c r="E5" s="1273"/>
      <c r="F5" s="1273"/>
      <c r="G5" s="1273"/>
    </row>
    <row r="6" spans="2:15">
      <c r="B6" s="1273" t="s">
        <v>335</v>
      </c>
      <c r="C6" s="1273"/>
      <c r="D6" s="1273"/>
      <c r="E6" s="1273"/>
      <c r="F6" s="1273"/>
      <c r="G6" s="1273"/>
    </row>
    <row r="7" spans="2:15">
      <c r="B7" s="1273" t="s">
        <v>336</v>
      </c>
      <c r="C7" s="1273"/>
      <c r="D7" s="1273"/>
      <c r="E7" s="1273"/>
      <c r="F7" s="1273"/>
      <c r="G7" s="1273"/>
    </row>
    <row r="8" spans="2:15">
      <c r="B8" s="1274" t="s">
        <v>337</v>
      </c>
      <c r="C8" s="1274"/>
      <c r="D8" s="1274"/>
      <c r="E8" s="1274"/>
      <c r="F8" s="1274"/>
      <c r="G8" s="1274"/>
    </row>
    <row r="9" spans="2:15">
      <c r="B9" s="1274" t="s">
        <v>338</v>
      </c>
      <c r="C9" s="1274"/>
      <c r="D9" s="1274"/>
      <c r="E9" s="1274"/>
      <c r="F9" s="1274"/>
      <c r="G9" s="1274"/>
      <c r="H9" s="1274"/>
      <c r="I9" s="1274"/>
      <c r="J9" s="1274"/>
    </row>
    <row r="10" spans="2:15">
      <c r="B10" s="1275"/>
      <c r="C10" s="1275"/>
      <c r="D10" s="1275"/>
      <c r="E10" s="1275"/>
      <c r="F10" s="1275"/>
      <c r="G10" s="1275"/>
      <c r="K10" s="291"/>
      <c r="L10" s="292"/>
      <c r="M10" s="1276" t="s">
        <v>339</v>
      </c>
      <c r="N10" s="1276"/>
      <c r="O10" s="1276"/>
    </row>
    <row r="11" spans="2:15">
      <c r="B11" s="1269" t="s">
        <v>340</v>
      </c>
      <c r="C11" s="1269" t="s">
        <v>108</v>
      </c>
      <c r="D11" s="1270" t="s">
        <v>341</v>
      </c>
      <c r="E11" s="1271"/>
      <c r="F11" s="1271"/>
      <c r="G11" s="1271"/>
      <c r="H11" s="1271"/>
      <c r="I11" s="1271"/>
      <c r="J11" s="1271"/>
      <c r="K11" s="1271"/>
      <c r="L11" s="1271"/>
      <c r="M11" s="1271"/>
      <c r="N11" s="1272"/>
      <c r="O11" s="1269" t="s">
        <v>342</v>
      </c>
    </row>
    <row r="12" spans="2:15" ht="49.5">
      <c r="B12" s="1269"/>
      <c r="C12" s="1269"/>
      <c r="D12" s="293">
        <v>1</v>
      </c>
      <c r="E12" s="293">
        <v>2</v>
      </c>
      <c r="F12" s="293">
        <v>3</v>
      </c>
      <c r="G12" s="293" t="s">
        <v>343</v>
      </c>
      <c r="H12" s="293" t="s">
        <v>344</v>
      </c>
      <c r="I12" s="293" t="s">
        <v>345</v>
      </c>
      <c r="J12" s="293" t="s">
        <v>346</v>
      </c>
      <c r="K12" s="293" t="s">
        <v>347</v>
      </c>
      <c r="L12" s="294" t="s">
        <v>348</v>
      </c>
      <c r="M12" s="295" t="s">
        <v>349</v>
      </c>
      <c r="N12" s="295" t="s">
        <v>350</v>
      </c>
      <c r="O12" s="1269"/>
    </row>
    <row r="13" spans="2:15">
      <c r="B13" s="293">
        <v>1</v>
      </c>
      <c r="C13" s="296" t="s">
        <v>218</v>
      </c>
      <c r="D13" s="297">
        <v>37.799999999999997</v>
      </c>
      <c r="E13" s="297">
        <v>37.869999999999997</v>
      </c>
      <c r="F13" s="297">
        <v>41.23</v>
      </c>
      <c r="G13" s="297">
        <f>MAX(D13:F13)</f>
        <v>41.23</v>
      </c>
      <c r="H13" s="297">
        <f>MIN(D13:F13)</f>
        <v>37.799999999999997</v>
      </c>
      <c r="I13" s="298">
        <f>IFERROR(AVERAGE(D13:F13),"0")</f>
        <v>38.966666666666661</v>
      </c>
      <c r="J13" s="297">
        <f>G13-H13</f>
        <v>3.4299999999999997</v>
      </c>
      <c r="K13" s="299">
        <f>IFERROR(_xlfn.STDEV.P(D13:F13),"0")</f>
        <v>1.6006734693732996</v>
      </c>
      <c r="L13" s="300">
        <v>36</v>
      </c>
      <c r="M13" s="297">
        <f>G13-L13</f>
        <v>5.2299999999999969</v>
      </c>
      <c r="N13" s="298">
        <f t="shared" ref="N13:N18" si="0">M13*100/L13</f>
        <v>14.527777777777768</v>
      </c>
      <c r="O13" s="301"/>
    </row>
    <row r="14" spans="2:15">
      <c r="B14" s="293">
        <v>2</v>
      </c>
      <c r="C14" s="296" t="s">
        <v>223</v>
      </c>
      <c r="D14" s="297">
        <v>12.8</v>
      </c>
      <c r="E14" s="297">
        <v>11.98</v>
      </c>
      <c r="F14" s="297">
        <v>12.02</v>
      </c>
      <c r="G14" s="297">
        <f t="shared" ref="G14:G40" si="1">MAX(D14:F14)</f>
        <v>12.8</v>
      </c>
      <c r="H14" s="297">
        <f t="shared" ref="H14:H40" si="2">MIN(D14:F14)</f>
        <v>11.98</v>
      </c>
      <c r="I14" s="298">
        <f t="shared" ref="I14:I40" si="3">IFERROR(AVERAGE(D14:F14),"0")</f>
        <v>12.266666666666666</v>
      </c>
      <c r="J14" s="297">
        <f t="shared" ref="J14:J40" si="4">G14-H14</f>
        <v>0.82000000000000028</v>
      </c>
      <c r="K14" s="299">
        <f t="shared" ref="K14:K40" si="5">IFERROR(_xlfn.STDEV.P(D14:F14),"0")</f>
        <v>0.3774770044504554</v>
      </c>
      <c r="L14" s="300">
        <v>12</v>
      </c>
      <c r="M14" s="297">
        <f t="shared" ref="M14:M39" si="6">G14-L14</f>
        <v>0.80000000000000071</v>
      </c>
      <c r="N14" s="298">
        <f t="shared" si="0"/>
        <v>6.6666666666666723</v>
      </c>
      <c r="O14" s="301"/>
    </row>
    <row r="15" spans="2:15">
      <c r="B15" s="293">
        <v>3</v>
      </c>
      <c r="C15" s="302" t="s">
        <v>221</v>
      </c>
      <c r="D15" s="297">
        <v>33.72</v>
      </c>
      <c r="E15" s="297">
        <v>32.1</v>
      </c>
      <c r="F15" s="297">
        <v>34.78</v>
      </c>
      <c r="G15" s="297">
        <f t="shared" si="1"/>
        <v>34.78</v>
      </c>
      <c r="H15" s="297">
        <f t="shared" si="2"/>
        <v>32.1</v>
      </c>
      <c r="I15" s="298">
        <f t="shared" si="3"/>
        <v>33.533333333333331</v>
      </c>
      <c r="J15" s="297">
        <f t="shared" si="4"/>
        <v>2.6799999999999997</v>
      </c>
      <c r="K15" s="299">
        <f t="shared" si="5"/>
        <v>1.1020385151567473</v>
      </c>
      <c r="L15" s="300">
        <v>36</v>
      </c>
      <c r="M15" s="297">
        <f t="shared" si="6"/>
        <v>-1.2199999999999989</v>
      </c>
      <c r="N15" s="298">
        <f t="shared" si="0"/>
        <v>-3.3888888888888857</v>
      </c>
      <c r="O15" s="301"/>
    </row>
    <row r="16" spans="2:15">
      <c r="B16" s="293">
        <v>4</v>
      </c>
      <c r="C16" s="302" t="s">
        <v>219</v>
      </c>
      <c r="D16" s="297">
        <v>11.82</v>
      </c>
      <c r="E16" s="297">
        <v>12.97</v>
      </c>
      <c r="F16" s="297">
        <v>12.4</v>
      </c>
      <c r="G16" s="297">
        <f t="shared" si="1"/>
        <v>12.97</v>
      </c>
      <c r="H16" s="297">
        <f t="shared" si="2"/>
        <v>11.82</v>
      </c>
      <c r="I16" s="298">
        <f t="shared" si="3"/>
        <v>12.396666666666667</v>
      </c>
      <c r="J16" s="297">
        <f t="shared" si="4"/>
        <v>1.1500000000000004</v>
      </c>
      <c r="K16" s="299">
        <f t="shared" si="5"/>
        <v>0.46949145063805192</v>
      </c>
      <c r="L16" s="300">
        <v>12</v>
      </c>
      <c r="M16" s="297">
        <f t="shared" si="6"/>
        <v>0.97000000000000064</v>
      </c>
      <c r="N16" s="298">
        <f t="shared" si="0"/>
        <v>8.0833333333333375</v>
      </c>
      <c r="O16" s="301"/>
    </row>
    <row r="17" spans="2:15">
      <c r="B17" s="293">
        <v>5</v>
      </c>
      <c r="C17" s="296" t="s">
        <v>202</v>
      </c>
      <c r="D17" s="297">
        <v>80.97</v>
      </c>
      <c r="E17" s="297">
        <v>80.319999999999993</v>
      </c>
      <c r="F17" s="297">
        <v>82.98</v>
      </c>
      <c r="G17" s="297">
        <f t="shared" si="1"/>
        <v>82.98</v>
      </c>
      <c r="H17" s="297">
        <f t="shared" si="2"/>
        <v>80.319999999999993</v>
      </c>
      <c r="I17" s="298">
        <f t="shared" si="3"/>
        <v>81.423333333333332</v>
      </c>
      <c r="J17" s="297">
        <f t="shared" si="4"/>
        <v>2.6600000000000108</v>
      </c>
      <c r="K17" s="297">
        <f t="shared" si="5"/>
        <v>1.1322642015988282</v>
      </c>
      <c r="L17" s="300">
        <v>110</v>
      </c>
      <c r="M17" s="297">
        <f t="shared" si="6"/>
        <v>-27.019999999999996</v>
      </c>
      <c r="N17" s="297">
        <f t="shared" si="0"/>
        <v>-24.563636363636359</v>
      </c>
      <c r="O17" s="301"/>
    </row>
    <row r="18" spans="2:15" hidden="1">
      <c r="B18" s="293">
        <v>6</v>
      </c>
      <c r="C18" s="296" t="s">
        <v>351</v>
      </c>
      <c r="D18" s="297"/>
      <c r="E18" s="297"/>
      <c r="F18" s="297"/>
      <c r="G18" s="297">
        <f t="shared" si="1"/>
        <v>0</v>
      </c>
      <c r="H18" s="297">
        <f t="shared" si="2"/>
        <v>0</v>
      </c>
      <c r="I18" s="297" t="str">
        <f t="shared" si="3"/>
        <v>0</v>
      </c>
      <c r="J18" s="297">
        <f t="shared" si="4"/>
        <v>0</v>
      </c>
      <c r="K18" s="297" t="str">
        <f t="shared" si="5"/>
        <v>0</v>
      </c>
      <c r="L18" s="300">
        <v>110</v>
      </c>
      <c r="M18" s="297">
        <f t="shared" si="6"/>
        <v>-110</v>
      </c>
      <c r="N18" s="297">
        <f t="shared" si="0"/>
        <v>-100</v>
      </c>
      <c r="O18" s="301" t="s">
        <v>352</v>
      </c>
    </row>
    <row r="19" spans="2:15" hidden="1">
      <c r="B19" s="1277" t="s">
        <v>353</v>
      </c>
      <c r="C19" s="1278"/>
      <c r="D19" s="303">
        <f>D17-D18</f>
        <v>80.97</v>
      </c>
      <c r="E19" s="303">
        <f>E17-E18</f>
        <v>80.319999999999993</v>
      </c>
      <c r="F19" s="303">
        <f>F17-F18</f>
        <v>82.98</v>
      </c>
      <c r="G19" s="304">
        <f t="shared" si="1"/>
        <v>82.98</v>
      </c>
      <c r="H19" s="303">
        <f t="shared" si="2"/>
        <v>80.319999999999993</v>
      </c>
      <c r="I19" s="305">
        <f t="shared" si="3"/>
        <v>81.423333333333332</v>
      </c>
      <c r="J19" s="303">
        <f t="shared" si="4"/>
        <v>2.6600000000000108</v>
      </c>
      <c r="K19" s="306">
        <f t="shared" si="5"/>
        <v>1.1322642015988282</v>
      </c>
      <c r="L19" s="300">
        <v>111</v>
      </c>
      <c r="M19" s="303"/>
      <c r="N19" s="303"/>
      <c r="O19" s="307"/>
    </row>
    <row r="20" spans="2:15">
      <c r="B20" s="293">
        <v>7</v>
      </c>
      <c r="C20" s="302" t="s">
        <v>209</v>
      </c>
      <c r="D20" s="297">
        <v>83.68</v>
      </c>
      <c r="E20" s="297">
        <v>83.68</v>
      </c>
      <c r="F20" s="297">
        <v>81.96</v>
      </c>
      <c r="G20" s="297">
        <f t="shared" si="1"/>
        <v>83.68</v>
      </c>
      <c r="H20" s="297">
        <f t="shared" si="2"/>
        <v>81.96</v>
      </c>
      <c r="I20" s="298">
        <f t="shared" si="3"/>
        <v>83.106666666666669</v>
      </c>
      <c r="J20" s="297">
        <f t="shared" si="4"/>
        <v>1.7200000000000131</v>
      </c>
      <c r="K20" s="299">
        <f t="shared" si="5"/>
        <v>0.81081577576058061</v>
      </c>
      <c r="L20" s="300">
        <v>110</v>
      </c>
      <c r="M20" s="297">
        <f>G20-L20</f>
        <v>-26.319999999999993</v>
      </c>
      <c r="N20" s="298">
        <f>M20*100/L20</f>
        <v>-23.927272727272719</v>
      </c>
      <c r="O20" s="301"/>
    </row>
    <row r="21" spans="2:15">
      <c r="B21" s="293">
        <v>8</v>
      </c>
      <c r="C21" s="302" t="s">
        <v>214</v>
      </c>
      <c r="D21" s="297">
        <v>80</v>
      </c>
      <c r="E21" s="297">
        <v>78.430000000000007</v>
      </c>
      <c r="F21" s="297">
        <v>80.97</v>
      </c>
      <c r="G21" s="297">
        <f t="shared" si="1"/>
        <v>80.97</v>
      </c>
      <c r="H21" s="297">
        <f t="shared" si="2"/>
        <v>78.430000000000007</v>
      </c>
      <c r="I21" s="297">
        <f t="shared" si="3"/>
        <v>79.8</v>
      </c>
      <c r="J21" s="297">
        <f t="shared" si="4"/>
        <v>2.539999999999992</v>
      </c>
      <c r="K21" s="299">
        <f t="shared" si="5"/>
        <v>1.046549887328196</v>
      </c>
      <c r="L21" s="300">
        <v>110</v>
      </c>
      <c r="M21" s="297">
        <f t="shared" si="6"/>
        <v>-29.03</v>
      </c>
      <c r="N21" s="298">
        <f>M21*100/L21</f>
        <v>-26.390909090909091</v>
      </c>
      <c r="O21" s="301"/>
    </row>
    <row r="22" spans="2:15" hidden="1">
      <c r="B22" s="1277" t="s">
        <v>353</v>
      </c>
      <c r="C22" s="1278"/>
      <c r="D22" s="303">
        <f>D20-D21</f>
        <v>3.6800000000000068</v>
      </c>
      <c r="E22" s="303">
        <f>E20-E21</f>
        <v>5.25</v>
      </c>
      <c r="F22" s="303">
        <f>F20-F21</f>
        <v>0.98999999999999488</v>
      </c>
      <c r="G22" s="304">
        <f>MAX(D22:F22)</f>
        <v>5.25</v>
      </c>
      <c r="H22" s="303">
        <f>MIN(D22:F22)</f>
        <v>0.98999999999999488</v>
      </c>
      <c r="I22" s="305">
        <f>IFERROR(AVERAGE(D22:F22),"0")</f>
        <v>3.3066666666666671</v>
      </c>
      <c r="J22" s="303">
        <f>G22-H22</f>
        <v>4.2600000000000051</v>
      </c>
      <c r="K22" s="306">
        <f>IFERROR(_xlfn.STDEV.P(D22:F22),"0")</f>
        <v>1.7590590919263913</v>
      </c>
      <c r="L22" s="300">
        <v>111</v>
      </c>
      <c r="M22" s="303"/>
      <c r="N22" s="303"/>
      <c r="O22" s="307"/>
    </row>
    <row r="23" spans="2:15">
      <c r="B23" s="293">
        <v>9</v>
      </c>
      <c r="C23" s="296" t="s">
        <v>203</v>
      </c>
      <c r="D23" s="298">
        <v>27.62</v>
      </c>
      <c r="E23" s="297">
        <v>27.47</v>
      </c>
      <c r="F23" s="297">
        <v>27.43</v>
      </c>
      <c r="G23" s="297">
        <f t="shared" si="1"/>
        <v>27.62</v>
      </c>
      <c r="H23" s="297">
        <f t="shared" si="2"/>
        <v>27.43</v>
      </c>
      <c r="I23" s="298">
        <f t="shared" si="3"/>
        <v>27.506666666666671</v>
      </c>
      <c r="J23" s="297">
        <f t="shared" si="4"/>
        <v>0.19000000000000128</v>
      </c>
      <c r="K23" s="299">
        <f t="shared" si="5"/>
        <v>8.1785627642569358E-2</v>
      </c>
      <c r="L23" s="300">
        <v>37</v>
      </c>
      <c r="M23" s="297">
        <f t="shared" si="6"/>
        <v>-9.379999999999999</v>
      </c>
      <c r="N23" s="297">
        <f>M23*100/L23</f>
        <v>-25.351351351351347</v>
      </c>
      <c r="O23" s="301"/>
    </row>
    <row r="24" spans="2:15" hidden="1">
      <c r="B24" s="293">
        <v>10</v>
      </c>
      <c r="C24" s="296" t="s">
        <v>354</v>
      </c>
      <c r="D24" s="297"/>
      <c r="E24" s="297"/>
      <c r="F24" s="297"/>
      <c r="G24" s="297">
        <f t="shared" si="1"/>
        <v>0</v>
      </c>
      <c r="H24" s="297">
        <f t="shared" si="2"/>
        <v>0</v>
      </c>
      <c r="I24" s="297" t="str">
        <f t="shared" si="3"/>
        <v>0</v>
      </c>
      <c r="J24" s="297">
        <f t="shared" si="4"/>
        <v>0</v>
      </c>
      <c r="K24" s="297" t="str">
        <f t="shared" si="5"/>
        <v>0</v>
      </c>
      <c r="L24" s="300">
        <v>37</v>
      </c>
      <c r="M24" s="297">
        <f t="shared" si="6"/>
        <v>-37</v>
      </c>
      <c r="N24" s="297">
        <f>M24*100/L24</f>
        <v>-100</v>
      </c>
      <c r="O24" s="301" t="s">
        <v>352</v>
      </c>
    </row>
    <row r="25" spans="2:15" hidden="1">
      <c r="B25" s="1277" t="s">
        <v>353</v>
      </c>
      <c r="C25" s="1278"/>
      <c r="D25" s="303">
        <f>D23-D24</f>
        <v>27.62</v>
      </c>
      <c r="E25" s="303">
        <f>E23-E24</f>
        <v>27.47</v>
      </c>
      <c r="F25" s="303">
        <f>F23-F24</f>
        <v>27.43</v>
      </c>
      <c r="G25" s="304">
        <f t="shared" si="1"/>
        <v>27.62</v>
      </c>
      <c r="H25" s="303">
        <f t="shared" si="2"/>
        <v>27.43</v>
      </c>
      <c r="I25" s="305">
        <f t="shared" si="3"/>
        <v>27.506666666666671</v>
      </c>
      <c r="J25" s="303">
        <f t="shared" si="4"/>
        <v>0.19000000000000128</v>
      </c>
      <c r="K25" s="306">
        <f t="shared" si="5"/>
        <v>8.1785627642569358E-2</v>
      </c>
      <c r="L25" s="300">
        <v>111</v>
      </c>
      <c r="M25" s="303"/>
      <c r="N25" s="303"/>
      <c r="O25" s="307"/>
    </row>
    <row r="26" spans="2:15">
      <c r="B26" s="293">
        <v>11</v>
      </c>
      <c r="C26" s="302" t="s">
        <v>210</v>
      </c>
      <c r="D26" s="298">
        <v>29.8</v>
      </c>
      <c r="E26" s="297">
        <v>29.85</v>
      </c>
      <c r="F26" s="297">
        <v>27.73</v>
      </c>
      <c r="G26" s="297">
        <f t="shared" si="1"/>
        <v>29.85</v>
      </c>
      <c r="H26" s="297">
        <f t="shared" si="2"/>
        <v>27.73</v>
      </c>
      <c r="I26" s="298">
        <f t="shared" si="3"/>
        <v>29.126666666666669</v>
      </c>
      <c r="J26" s="297">
        <f t="shared" si="4"/>
        <v>2.120000000000001</v>
      </c>
      <c r="K26" s="299">
        <f t="shared" si="5"/>
        <v>0.98780339924276239</v>
      </c>
      <c r="L26" s="300">
        <v>37</v>
      </c>
      <c r="M26" s="297">
        <f t="shared" si="6"/>
        <v>-7.1499999999999986</v>
      </c>
      <c r="N26" s="298">
        <f>M26*100/L26</f>
        <v>-19.324324324324323</v>
      </c>
      <c r="O26" s="301"/>
    </row>
    <row r="27" spans="2:15">
      <c r="B27" s="293">
        <v>12</v>
      </c>
      <c r="C27" s="302" t="s">
        <v>215</v>
      </c>
      <c r="D27" s="297">
        <v>27.7</v>
      </c>
      <c r="E27" s="297">
        <v>28.16</v>
      </c>
      <c r="F27" s="297">
        <v>28.94</v>
      </c>
      <c r="G27" s="297">
        <f t="shared" si="1"/>
        <v>28.94</v>
      </c>
      <c r="H27" s="297">
        <f t="shared" si="2"/>
        <v>27.7</v>
      </c>
      <c r="I27" s="298">
        <f t="shared" si="3"/>
        <v>28.266666666666666</v>
      </c>
      <c r="J27" s="297">
        <f t="shared" si="4"/>
        <v>1.240000000000002</v>
      </c>
      <c r="K27" s="299">
        <f t="shared" si="5"/>
        <v>0.51181593913784706</v>
      </c>
      <c r="L27" s="300">
        <v>37</v>
      </c>
      <c r="M27" s="297">
        <f t="shared" si="6"/>
        <v>-8.0599999999999987</v>
      </c>
      <c r="N27" s="298">
        <f>M27*100/L27</f>
        <v>-21.783783783783782</v>
      </c>
      <c r="O27" s="301"/>
    </row>
    <row r="28" spans="2:15" hidden="1">
      <c r="B28" s="1277" t="s">
        <v>353</v>
      </c>
      <c r="C28" s="1278"/>
      <c r="D28" s="303">
        <f>D26-D27</f>
        <v>2.1000000000000014</v>
      </c>
      <c r="E28" s="303">
        <f>E26-E27</f>
        <v>1.6900000000000013</v>
      </c>
      <c r="F28" s="303">
        <f>F26-F27</f>
        <v>-1.2100000000000009</v>
      </c>
      <c r="G28" s="304">
        <f t="shared" si="1"/>
        <v>2.1000000000000014</v>
      </c>
      <c r="H28" s="303">
        <f t="shared" si="2"/>
        <v>-1.2100000000000009</v>
      </c>
      <c r="I28" s="305">
        <f t="shared" si="3"/>
        <v>0.86000000000000065</v>
      </c>
      <c r="J28" s="303">
        <f t="shared" si="4"/>
        <v>3.3100000000000023</v>
      </c>
      <c r="K28" s="306">
        <f t="shared" si="5"/>
        <v>1.4732503747383436</v>
      </c>
      <c r="L28" s="300">
        <v>111</v>
      </c>
      <c r="M28" s="303"/>
      <c r="N28" s="303"/>
      <c r="O28" s="307"/>
    </row>
    <row r="29" spans="2:15">
      <c r="B29" s="293">
        <v>13</v>
      </c>
      <c r="C29" s="296" t="s">
        <v>204</v>
      </c>
      <c r="D29" s="297">
        <v>10.51</v>
      </c>
      <c r="E29" s="297"/>
      <c r="F29" s="297"/>
      <c r="G29" s="297">
        <f t="shared" si="1"/>
        <v>10.51</v>
      </c>
      <c r="H29" s="297">
        <f t="shared" si="2"/>
        <v>10.51</v>
      </c>
      <c r="I29" s="297">
        <f t="shared" si="3"/>
        <v>10.51</v>
      </c>
      <c r="J29" s="297">
        <f t="shared" si="4"/>
        <v>0</v>
      </c>
      <c r="K29" s="297">
        <f t="shared" si="5"/>
        <v>0</v>
      </c>
      <c r="L29" s="300">
        <v>12.4</v>
      </c>
      <c r="M29" s="297">
        <f t="shared" si="6"/>
        <v>-1.8900000000000006</v>
      </c>
      <c r="N29" s="297">
        <f>M29*100/L29</f>
        <v>-15.241935483870972</v>
      </c>
      <c r="O29" s="301" t="s">
        <v>355</v>
      </c>
    </row>
    <row r="30" spans="2:15" hidden="1">
      <c r="B30" s="293">
        <v>14</v>
      </c>
      <c r="C30" s="296" t="s">
        <v>356</v>
      </c>
      <c r="D30" s="297"/>
      <c r="E30" s="297"/>
      <c r="F30" s="297"/>
      <c r="G30" s="297">
        <f t="shared" si="1"/>
        <v>0</v>
      </c>
      <c r="H30" s="297">
        <f t="shared" si="2"/>
        <v>0</v>
      </c>
      <c r="I30" s="297" t="str">
        <f t="shared" si="3"/>
        <v>0</v>
      </c>
      <c r="J30" s="297">
        <f t="shared" si="4"/>
        <v>0</v>
      </c>
      <c r="K30" s="297" t="str">
        <f t="shared" si="5"/>
        <v>0</v>
      </c>
      <c r="L30" s="300">
        <v>12.4</v>
      </c>
      <c r="M30" s="297">
        <f t="shared" si="6"/>
        <v>-12.4</v>
      </c>
      <c r="N30" s="297">
        <f>M30*100/L30</f>
        <v>-100</v>
      </c>
      <c r="O30" s="301" t="s">
        <v>352</v>
      </c>
    </row>
    <row r="31" spans="2:15" hidden="1">
      <c r="B31" s="1277" t="s">
        <v>353</v>
      </c>
      <c r="C31" s="1278"/>
      <c r="D31" s="303">
        <f>D29-D30</f>
        <v>10.51</v>
      </c>
      <c r="E31" s="303">
        <f>E29-E30</f>
        <v>0</v>
      </c>
      <c r="F31" s="303">
        <f>F29-F30</f>
        <v>0</v>
      </c>
      <c r="G31" s="304">
        <f t="shared" si="1"/>
        <v>10.51</v>
      </c>
      <c r="H31" s="303">
        <f t="shared" si="2"/>
        <v>0</v>
      </c>
      <c r="I31" s="305">
        <f t="shared" si="3"/>
        <v>3.5033333333333334</v>
      </c>
      <c r="J31" s="303">
        <f t="shared" si="4"/>
        <v>10.51</v>
      </c>
      <c r="K31" s="306">
        <f t="shared" si="5"/>
        <v>4.9544615135137429</v>
      </c>
      <c r="L31" s="300">
        <v>111</v>
      </c>
      <c r="M31" s="303"/>
      <c r="N31" s="303"/>
      <c r="O31" s="307"/>
    </row>
    <row r="32" spans="2:15">
      <c r="B32" s="293">
        <v>15</v>
      </c>
      <c r="C32" s="302" t="s">
        <v>211</v>
      </c>
      <c r="D32" s="297">
        <v>10.78</v>
      </c>
      <c r="E32" s="297">
        <v>10.57</v>
      </c>
      <c r="F32" s="297">
        <v>10.55</v>
      </c>
      <c r="G32" s="297">
        <f t="shared" si="1"/>
        <v>10.78</v>
      </c>
      <c r="H32" s="297">
        <f t="shared" si="2"/>
        <v>10.55</v>
      </c>
      <c r="I32" s="298">
        <f t="shared" si="3"/>
        <v>10.633333333333335</v>
      </c>
      <c r="J32" s="297">
        <f t="shared" si="4"/>
        <v>0.22999999999999865</v>
      </c>
      <c r="K32" s="299">
        <f t="shared" si="5"/>
        <v>0.10402991022884768</v>
      </c>
      <c r="L32" s="300">
        <v>12.4</v>
      </c>
      <c r="M32" s="297">
        <f t="shared" si="6"/>
        <v>-1.620000000000001</v>
      </c>
      <c r="N32" s="298">
        <f>M32*100/L32</f>
        <v>-13.064516129032267</v>
      </c>
      <c r="O32" s="301"/>
    </row>
    <row r="33" spans="2:15" hidden="1">
      <c r="B33" s="293">
        <v>16</v>
      </c>
      <c r="C33" s="308" t="s">
        <v>216</v>
      </c>
      <c r="D33" s="297"/>
      <c r="E33" s="297"/>
      <c r="F33" s="297"/>
      <c r="G33" s="297">
        <f t="shared" si="1"/>
        <v>0</v>
      </c>
      <c r="H33" s="297">
        <f t="shared" si="2"/>
        <v>0</v>
      </c>
      <c r="I33" s="297" t="str">
        <f t="shared" si="3"/>
        <v>0</v>
      </c>
      <c r="J33" s="297">
        <f t="shared" si="4"/>
        <v>0</v>
      </c>
      <c r="K33" s="297" t="str">
        <f t="shared" si="5"/>
        <v>0</v>
      </c>
      <c r="L33" s="300">
        <v>12.4</v>
      </c>
      <c r="M33" s="297">
        <f t="shared" si="6"/>
        <v>-12.4</v>
      </c>
      <c r="N33" s="297">
        <f>M33*100/L33</f>
        <v>-100</v>
      </c>
      <c r="O33" s="301" t="s">
        <v>352</v>
      </c>
    </row>
    <row r="34" spans="2:15" hidden="1">
      <c r="B34" s="1277" t="s">
        <v>353</v>
      </c>
      <c r="C34" s="1278"/>
      <c r="D34" s="303">
        <f>D32-D33</f>
        <v>10.78</v>
      </c>
      <c r="E34" s="303">
        <f>E32-E33</f>
        <v>10.57</v>
      </c>
      <c r="F34" s="303">
        <f>F32-F33</f>
        <v>10.55</v>
      </c>
      <c r="G34" s="304">
        <f t="shared" si="1"/>
        <v>10.78</v>
      </c>
      <c r="H34" s="303">
        <f t="shared" si="2"/>
        <v>10.55</v>
      </c>
      <c r="I34" s="305">
        <f t="shared" si="3"/>
        <v>10.633333333333335</v>
      </c>
      <c r="J34" s="303">
        <f t="shared" si="4"/>
        <v>0.22999999999999865</v>
      </c>
      <c r="K34" s="306">
        <f t="shared" si="5"/>
        <v>0.10402991022884768</v>
      </c>
      <c r="L34" s="300">
        <v>111</v>
      </c>
      <c r="M34" s="303"/>
      <c r="N34" s="303"/>
      <c r="O34" s="307"/>
    </row>
    <row r="35" spans="2:15">
      <c r="B35" s="293">
        <v>17</v>
      </c>
      <c r="C35" s="296" t="s">
        <v>205</v>
      </c>
      <c r="D35" s="297"/>
      <c r="E35" s="297"/>
      <c r="F35" s="297"/>
      <c r="G35" s="297">
        <f t="shared" si="1"/>
        <v>0</v>
      </c>
      <c r="H35" s="297">
        <f t="shared" si="2"/>
        <v>0</v>
      </c>
      <c r="I35" s="297" t="str">
        <f t="shared" si="3"/>
        <v>0</v>
      </c>
      <c r="J35" s="297">
        <f t="shared" si="4"/>
        <v>0</v>
      </c>
      <c r="K35" s="297" t="str">
        <f t="shared" si="5"/>
        <v>0</v>
      </c>
      <c r="L35" s="300">
        <v>7.46</v>
      </c>
      <c r="M35" s="297">
        <f t="shared" si="6"/>
        <v>-7.46</v>
      </c>
      <c r="N35" s="297">
        <f>M35*100/L35</f>
        <v>-100</v>
      </c>
      <c r="O35" s="301" t="s">
        <v>352</v>
      </c>
    </row>
    <row r="36" spans="2:15">
      <c r="B36" s="293">
        <v>18</v>
      </c>
      <c r="C36" s="296" t="s">
        <v>357</v>
      </c>
      <c r="D36" s="297"/>
      <c r="E36" s="297"/>
      <c r="F36" s="297"/>
      <c r="G36" s="297">
        <f t="shared" si="1"/>
        <v>0</v>
      </c>
      <c r="H36" s="297">
        <f t="shared" si="2"/>
        <v>0</v>
      </c>
      <c r="I36" s="297" t="str">
        <f t="shared" si="3"/>
        <v>0</v>
      </c>
      <c r="J36" s="297">
        <f t="shared" si="4"/>
        <v>0</v>
      </c>
      <c r="K36" s="297" t="str">
        <f t="shared" si="5"/>
        <v>0</v>
      </c>
      <c r="L36" s="300">
        <v>7.46</v>
      </c>
      <c r="M36" s="297">
        <f t="shared" si="6"/>
        <v>-7.46</v>
      </c>
      <c r="N36" s="297">
        <f>M36*100/L36</f>
        <v>-100</v>
      </c>
      <c r="O36" s="301" t="s">
        <v>352</v>
      </c>
    </row>
    <row r="37" spans="2:15" hidden="1">
      <c r="B37" s="1277" t="s">
        <v>353</v>
      </c>
      <c r="C37" s="1278"/>
      <c r="D37" s="303">
        <f>D35-D36</f>
        <v>0</v>
      </c>
      <c r="E37" s="303">
        <f>E35-E36</f>
        <v>0</v>
      </c>
      <c r="F37" s="303">
        <f>F35-F36</f>
        <v>0</v>
      </c>
      <c r="G37" s="304">
        <f t="shared" si="1"/>
        <v>0</v>
      </c>
      <c r="H37" s="303">
        <f t="shared" si="2"/>
        <v>0</v>
      </c>
      <c r="I37" s="305">
        <f t="shared" si="3"/>
        <v>0</v>
      </c>
      <c r="J37" s="303">
        <f t="shared" si="4"/>
        <v>0</v>
      </c>
      <c r="K37" s="306">
        <f t="shared" si="5"/>
        <v>0</v>
      </c>
      <c r="L37" s="300">
        <v>111</v>
      </c>
      <c r="M37" s="303"/>
      <c r="N37" s="303"/>
      <c r="O37" s="307"/>
    </row>
    <row r="38" spans="2:15">
      <c r="B38" s="293">
        <v>19</v>
      </c>
      <c r="C38" s="302" t="s">
        <v>212</v>
      </c>
      <c r="D38" s="297">
        <v>7.75</v>
      </c>
      <c r="E38" s="297">
        <v>7.77</v>
      </c>
      <c r="F38" s="297">
        <v>7.66</v>
      </c>
      <c r="G38" s="297">
        <f t="shared" si="1"/>
        <v>7.77</v>
      </c>
      <c r="H38" s="297">
        <f t="shared" si="2"/>
        <v>7.66</v>
      </c>
      <c r="I38" s="298">
        <f t="shared" si="3"/>
        <v>7.7266666666666666</v>
      </c>
      <c r="J38" s="297">
        <f t="shared" si="4"/>
        <v>0.10999999999999943</v>
      </c>
      <c r="K38" s="299">
        <f t="shared" si="5"/>
        <v>4.7842333648024218E-2</v>
      </c>
      <c r="L38" s="300">
        <v>7.46</v>
      </c>
      <c r="M38" s="297">
        <f t="shared" si="6"/>
        <v>0.30999999999999961</v>
      </c>
      <c r="N38" s="298">
        <f>M38*100/L38</f>
        <v>4.155495978552274</v>
      </c>
      <c r="O38" s="301"/>
    </row>
    <row r="39" spans="2:15">
      <c r="B39" s="293">
        <v>20</v>
      </c>
      <c r="C39" s="308" t="s">
        <v>217</v>
      </c>
      <c r="D39" s="297">
        <v>7.53</v>
      </c>
      <c r="E39" s="297">
        <v>7.56</v>
      </c>
      <c r="F39" s="297"/>
      <c r="G39" s="297">
        <f t="shared" si="1"/>
        <v>7.56</v>
      </c>
      <c r="H39" s="297">
        <f t="shared" si="2"/>
        <v>7.53</v>
      </c>
      <c r="I39" s="297">
        <f t="shared" si="3"/>
        <v>7.5449999999999999</v>
      </c>
      <c r="J39" s="297">
        <f t="shared" si="4"/>
        <v>2.9999999999999361E-2</v>
      </c>
      <c r="K39" s="297">
        <f t="shared" si="5"/>
        <v>1.499999999999968E-2</v>
      </c>
      <c r="L39" s="300">
        <v>7.46</v>
      </c>
      <c r="M39" s="297">
        <f t="shared" si="6"/>
        <v>9.9999999999999645E-2</v>
      </c>
      <c r="N39" s="297">
        <f>M39*100/L39</f>
        <v>1.3404825737265369</v>
      </c>
      <c r="O39" s="301" t="s">
        <v>355</v>
      </c>
    </row>
    <row r="40" spans="2:15" hidden="1">
      <c r="B40" s="1277" t="s">
        <v>353</v>
      </c>
      <c r="C40" s="1278"/>
      <c r="D40" s="303">
        <f>D38-D39</f>
        <v>0.21999999999999975</v>
      </c>
      <c r="E40" s="303">
        <f>E38-E39</f>
        <v>0.20999999999999996</v>
      </c>
      <c r="F40" s="303">
        <f>F38-F39</f>
        <v>7.66</v>
      </c>
      <c r="G40" s="304">
        <f t="shared" si="1"/>
        <v>7.66</v>
      </c>
      <c r="H40" s="303">
        <f t="shared" si="2"/>
        <v>0.20999999999999996</v>
      </c>
      <c r="I40" s="305">
        <f t="shared" si="3"/>
        <v>2.6966666666666668</v>
      </c>
      <c r="J40" s="303">
        <f t="shared" si="4"/>
        <v>7.45</v>
      </c>
      <c r="K40" s="306">
        <f t="shared" si="5"/>
        <v>3.5096090317235564</v>
      </c>
      <c r="L40" s="303">
        <v>111</v>
      </c>
      <c r="M40" s="303"/>
      <c r="N40" s="303"/>
      <c r="O40" s="307"/>
    </row>
    <row r="41" spans="2:15">
      <c r="B41" s="388">
        <v>21</v>
      </c>
      <c r="C41" s="391" t="s">
        <v>554</v>
      </c>
      <c r="D41" s="389"/>
      <c r="E41" s="389"/>
      <c r="F41" s="389"/>
      <c r="G41" s="389"/>
      <c r="H41" s="389"/>
      <c r="I41" s="389"/>
      <c r="J41" s="389"/>
      <c r="K41" s="389"/>
      <c r="L41" s="392">
        <v>86</v>
      </c>
      <c r="M41" s="389"/>
      <c r="N41" s="389"/>
      <c r="O41" s="390"/>
    </row>
    <row r="42" spans="2:15">
      <c r="B42" s="388">
        <v>22</v>
      </c>
      <c r="C42" s="391" t="s">
        <v>555</v>
      </c>
      <c r="D42" s="389"/>
      <c r="E42" s="389"/>
      <c r="F42" s="389"/>
      <c r="G42" s="389"/>
      <c r="H42" s="389"/>
      <c r="I42" s="389"/>
      <c r="J42" s="389"/>
      <c r="K42" s="389"/>
      <c r="L42" s="392">
        <v>32</v>
      </c>
      <c r="M42" s="389"/>
      <c r="N42" s="389"/>
      <c r="O42" s="390"/>
    </row>
    <row r="43" spans="2:15">
      <c r="B43" s="388">
        <v>23</v>
      </c>
      <c r="C43" s="391" t="s">
        <v>556</v>
      </c>
      <c r="D43" s="389"/>
      <c r="E43" s="389"/>
      <c r="F43" s="389"/>
      <c r="G43" s="389"/>
      <c r="H43" s="389"/>
      <c r="I43" s="389"/>
      <c r="J43" s="389"/>
      <c r="K43" s="389"/>
      <c r="L43" s="392">
        <v>86</v>
      </c>
      <c r="M43" s="389"/>
      <c r="N43" s="389"/>
      <c r="O43" s="390"/>
    </row>
    <row r="44" spans="2:15">
      <c r="B44" s="388">
        <v>24</v>
      </c>
      <c r="C44" s="391" t="s">
        <v>557</v>
      </c>
      <c r="D44" s="389"/>
      <c r="E44" s="389"/>
      <c r="F44" s="389"/>
      <c r="G44" s="389"/>
      <c r="H44" s="389"/>
      <c r="I44" s="389"/>
      <c r="J44" s="389"/>
      <c r="K44" s="389"/>
      <c r="L44" s="392">
        <v>32</v>
      </c>
      <c r="M44" s="389"/>
      <c r="N44" s="389"/>
      <c r="O44" s="390"/>
    </row>
    <row r="45" spans="2:15">
      <c r="B45" s="388">
        <v>25</v>
      </c>
      <c r="C45" s="391" t="s">
        <v>558</v>
      </c>
      <c r="D45" s="389"/>
      <c r="E45" s="389"/>
      <c r="F45" s="389"/>
      <c r="G45" s="389"/>
      <c r="H45" s="389"/>
      <c r="I45" s="389"/>
      <c r="J45" s="389"/>
      <c r="K45" s="389"/>
      <c r="L45" s="392">
        <v>86</v>
      </c>
      <c r="M45" s="389"/>
      <c r="N45" s="389"/>
      <c r="O45" s="390"/>
    </row>
    <row r="46" spans="2:15">
      <c r="B46" s="388">
        <v>26</v>
      </c>
      <c r="C46" s="391" t="s">
        <v>559</v>
      </c>
      <c r="D46" s="390"/>
      <c r="E46" s="390"/>
      <c r="F46" s="390"/>
      <c r="G46" s="390"/>
      <c r="H46" s="390"/>
      <c r="I46" s="390"/>
      <c r="J46" s="390"/>
      <c r="K46" s="390"/>
      <c r="L46" s="392">
        <v>32</v>
      </c>
      <c r="M46" s="390"/>
      <c r="N46" s="390"/>
      <c r="O46" s="390"/>
    </row>
    <row r="47" spans="2:15">
      <c r="B47" s="388">
        <v>27</v>
      </c>
      <c r="C47" s="393" t="s">
        <v>560</v>
      </c>
      <c r="D47" s="390"/>
      <c r="E47" s="390"/>
      <c r="F47" s="390"/>
      <c r="G47" s="390"/>
      <c r="H47" s="390"/>
      <c r="I47" s="390"/>
      <c r="J47" s="390"/>
      <c r="K47" s="390"/>
      <c r="L47" s="392">
        <v>86</v>
      </c>
      <c r="M47" s="390"/>
      <c r="N47" s="390"/>
      <c r="O47" s="390"/>
    </row>
    <row r="48" spans="2:15">
      <c r="B48" s="388">
        <v>28</v>
      </c>
      <c r="C48" s="393" t="s">
        <v>561</v>
      </c>
      <c r="D48" s="390"/>
      <c r="E48" s="390"/>
      <c r="F48" s="390"/>
      <c r="G48" s="390"/>
      <c r="H48" s="390"/>
      <c r="I48" s="390"/>
      <c r="J48" s="390"/>
      <c r="K48" s="390"/>
      <c r="L48" s="392">
        <v>32</v>
      </c>
      <c r="M48" s="390"/>
      <c r="N48" s="390"/>
      <c r="O48" s="390"/>
    </row>
  </sheetData>
  <mergeCells count="23">
    <mergeCell ref="B37:C37"/>
    <mergeCell ref="B40:C40"/>
    <mergeCell ref="B19:C19"/>
    <mergeCell ref="B22:C22"/>
    <mergeCell ref="B25:C25"/>
    <mergeCell ref="B28:C28"/>
    <mergeCell ref="B31:C31"/>
    <mergeCell ref="B34:C34"/>
    <mergeCell ref="B11:B12"/>
    <mergeCell ref="C11:C12"/>
    <mergeCell ref="D11:N11"/>
    <mergeCell ref="O11:O12"/>
    <mergeCell ref="B1:G1"/>
    <mergeCell ref="B2:G2"/>
    <mergeCell ref="B3:G3"/>
    <mergeCell ref="B4:G4"/>
    <mergeCell ref="B5:G5"/>
    <mergeCell ref="B6:G6"/>
    <mergeCell ref="B7:G7"/>
    <mergeCell ref="B8:G8"/>
    <mergeCell ref="B9:J9"/>
    <mergeCell ref="B10:G10"/>
    <mergeCell ref="M10:O10"/>
  </mergeCells>
  <phoneticPr fontId="48" type="noConversion"/>
  <conditionalFormatting sqref="O13">
    <cfRule type="containsText" dxfId="17" priority="17" operator="containsText" text="재고 부족">
      <formula>NOT(ISERROR(SEARCH("재고 부족",O13)))</formula>
    </cfRule>
    <cfRule type="containsText" dxfId="16" priority="18" operator="containsText" text="재고 없음">
      <formula>NOT(ISERROR(SEARCH("재고 없음",O13)))</formula>
    </cfRule>
  </conditionalFormatting>
  <conditionalFormatting sqref="O14:O18">
    <cfRule type="containsText" dxfId="15" priority="15" operator="containsText" text="재고 부족">
      <formula>NOT(ISERROR(SEARCH("재고 부족",O14)))</formula>
    </cfRule>
    <cfRule type="containsText" dxfId="14" priority="16" operator="containsText" text="재고 없음">
      <formula>NOT(ISERROR(SEARCH("재고 없음",O14)))</formula>
    </cfRule>
  </conditionalFormatting>
  <conditionalFormatting sqref="O20:O21">
    <cfRule type="containsText" dxfId="13" priority="13" operator="containsText" text="재고 부족">
      <formula>NOT(ISERROR(SEARCH("재고 부족",O20)))</formula>
    </cfRule>
    <cfRule type="containsText" dxfId="12" priority="14" operator="containsText" text="재고 없음">
      <formula>NOT(ISERROR(SEARCH("재고 없음",O20)))</formula>
    </cfRule>
  </conditionalFormatting>
  <conditionalFormatting sqref="O23:O24">
    <cfRule type="containsText" dxfId="11" priority="11" operator="containsText" text="재고 부족">
      <formula>NOT(ISERROR(SEARCH("재고 부족",O23)))</formula>
    </cfRule>
    <cfRule type="containsText" dxfId="10" priority="12" operator="containsText" text="재고 없음">
      <formula>NOT(ISERROR(SEARCH("재고 없음",O23)))</formula>
    </cfRule>
  </conditionalFormatting>
  <conditionalFormatting sqref="O26:O27">
    <cfRule type="containsText" dxfId="9" priority="9" operator="containsText" text="재고 부족">
      <formula>NOT(ISERROR(SEARCH("재고 부족",O26)))</formula>
    </cfRule>
    <cfRule type="containsText" dxfId="8" priority="10" operator="containsText" text="재고 없음">
      <formula>NOT(ISERROR(SEARCH("재고 없음",O26)))</formula>
    </cfRule>
  </conditionalFormatting>
  <conditionalFormatting sqref="O29:O30">
    <cfRule type="containsText" dxfId="7" priority="7" operator="containsText" text="재고 부족">
      <formula>NOT(ISERROR(SEARCH("재고 부족",O29)))</formula>
    </cfRule>
    <cfRule type="containsText" dxfId="6" priority="8" operator="containsText" text="재고 없음">
      <formula>NOT(ISERROR(SEARCH("재고 없음",O29)))</formula>
    </cfRule>
  </conditionalFormatting>
  <conditionalFormatting sqref="O32:O33">
    <cfRule type="containsText" dxfId="5" priority="5" operator="containsText" text="재고 부족">
      <formula>NOT(ISERROR(SEARCH("재고 부족",O32)))</formula>
    </cfRule>
    <cfRule type="containsText" dxfId="4" priority="6" operator="containsText" text="재고 없음">
      <formula>NOT(ISERROR(SEARCH("재고 없음",O32)))</formula>
    </cfRule>
  </conditionalFormatting>
  <conditionalFormatting sqref="O35:O36">
    <cfRule type="containsText" dxfId="3" priority="3" operator="containsText" text="재고 부족">
      <formula>NOT(ISERROR(SEARCH("재고 부족",O35)))</formula>
    </cfRule>
    <cfRule type="containsText" dxfId="2" priority="4" operator="containsText" text="재고 없음">
      <formula>NOT(ISERROR(SEARCH("재고 없음",O35)))</formula>
    </cfRule>
  </conditionalFormatting>
  <conditionalFormatting sqref="O38:O39">
    <cfRule type="containsText" dxfId="1" priority="1" operator="containsText" text="재고 부족">
      <formula>NOT(ISERROR(SEARCH("재고 부족",O38)))</formula>
    </cfRule>
    <cfRule type="containsText" dxfId="0" priority="2" operator="containsText" text="재고 없음">
      <formula>NOT(ISERROR(SEARCH("재고 없음",O38)))</formula>
    </cfRule>
  </conditionalFormatting>
  <pageMargins left="0.7" right="0.7" top="0.75" bottom="0.75" header="0.3" footer="0.3"/>
  <pageSetup paperSize="9" orientation="portrait" verticalDpi="200" r:id="rId1"/>
  <drawing r:id="rId2"/>
  <legacyDrawing r:id="rId3"/>
  <oleObjects>
    <mc:AlternateContent xmlns:mc="http://schemas.openxmlformats.org/markup-compatibility/2006">
      <mc:Choice Requires="x14">
        <oleObject progId="포장기 셸 개체" shapeId="270337" r:id="rId4">
          <objectPr defaultSize="0" r:id="rId5">
            <anchor moveWithCells="1">
              <from>
                <xdr:col>7</xdr:col>
                <xdr:colOff>19050</xdr:colOff>
                <xdr:row>50</xdr:row>
                <xdr:rowOff>114300</xdr:rowOff>
              </from>
              <to>
                <xdr:col>12</xdr:col>
                <xdr:colOff>95250</xdr:colOff>
                <xdr:row>53</xdr:row>
                <xdr:rowOff>0</xdr:rowOff>
              </to>
            </anchor>
          </objectPr>
        </oleObject>
      </mc:Choice>
      <mc:Fallback>
        <oleObject progId="포장기 셸 개체" shapeId="270337" r:id="rId4"/>
      </mc:Fallback>
    </mc:AlternateContent>
    <mc:AlternateContent xmlns:mc="http://schemas.openxmlformats.org/markup-compatibility/2006">
      <mc:Choice Requires="x14">
        <oleObject progId="포장기 셸 개체" shapeId="270338" r:id="rId6">
          <objectPr defaultSize="0" autoPict="0" r:id="rId7">
            <anchor moveWithCells="1">
              <from>
                <xdr:col>7</xdr:col>
                <xdr:colOff>38100</xdr:colOff>
                <xdr:row>53</xdr:row>
                <xdr:rowOff>142875</xdr:rowOff>
              </from>
              <to>
                <xdr:col>12</xdr:col>
                <xdr:colOff>133350</xdr:colOff>
                <xdr:row>56</xdr:row>
                <xdr:rowOff>47625</xdr:rowOff>
              </to>
            </anchor>
          </objectPr>
        </oleObject>
      </mc:Choice>
      <mc:Fallback>
        <oleObject progId="포장기 셸 개체" shapeId="270338" r:id="rId6"/>
      </mc:Fallback>
    </mc:AlternateContent>
  </oleObjec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:X41"/>
  <sheetViews>
    <sheetView showGridLines="0" zoomScaleNormal="100" workbookViewId="0">
      <pane xSplit="2" ySplit="5" topLeftCell="C6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/>
  <cols>
    <col min="1" max="1" width="3.625" style="481" customWidth="1"/>
    <col min="2" max="2" width="12.25" style="481" bestFit="1" customWidth="1"/>
    <col min="3" max="3" width="15.125" style="481" customWidth="1"/>
    <col min="4" max="4" width="10.375" style="481" customWidth="1"/>
    <col min="5" max="5" width="9.25" style="481" customWidth="1"/>
    <col min="6" max="6" width="10.5" style="481" customWidth="1"/>
    <col min="7" max="7" width="8.5" style="481" bestFit="1" customWidth="1"/>
    <col min="8" max="8" width="8.75" style="481" bestFit="1" customWidth="1"/>
    <col min="9" max="9" width="11.25" style="481" customWidth="1"/>
    <col min="10" max="10" width="11.625" style="481" customWidth="1"/>
    <col min="11" max="11" width="10.125" style="481" customWidth="1"/>
    <col min="12" max="12" width="9.5" style="481" customWidth="1"/>
    <col min="13" max="13" width="7.375" style="481" bestFit="1" customWidth="1"/>
    <col min="14" max="14" width="12" style="481" customWidth="1"/>
    <col min="15" max="15" width="8.625" style="481" hidden="1" customWidth="1"/>
    <col min="16" max="17" width="8.75" style="481" bestFit="1" customWidth="1"/>
    <col min="18" max="18" width="9" style="481"/>
    <col min="19" max="19" width="10.25" style="481" customWidth="1"/>
    <col min="20" max="20" width="9.625" style="481" bestFit="1" customWidth="1"/>
    <col min="21" max="21" width="12" style="481" customWidth="1"/>
    <col min="22" max="22" width="8.875" style="481" bestFit="1" customWidth="1"/>
    <col min="23" max="23" width="10.875" style="481" customWidth="1"/>
    <col min="24" max="24" width="27.625" style="481" customWidth="1"/>
    <col min="25" max="16384" width="9" style="481"/>
  </cols>
  <sheetData>
    <row r="1" spans="2:24" ht="17.25" thickBot="1"/>
    <row r="2" spans="2:24" ht="16.5" customHeight="1">
      <c r="B2" s="1279" t="s">
        <v>884</v>
      </c>
      <c r="C2" s="1280"/>
      <c r="D2" s="1280"/>
      <c r="E2" s="1280"/>
      <c r="F2" s="1280"/>
      <c r="G2" s="1280"/>
      <c r="H2" s="1280"/>
      <c r="I2" s="1280"/>
      <c r="J2" s="1280"/>
      <c r="K2" s="1280"/>
      <c r="L2" s="1280"/>
      <c r="M2" s="1280"/>
      <c r="N2" s="1280"/>
      <c r="O2" s="1280"/>
      <c r="P2" s="1280"/>
      <c r="Q2" s="1280"/>
      <c r="R2" s="1280"/>
      <c r="S2" s="1280"/>
      <c r="T2" s="1280"/>
      <c r="U2" s="1280"/>
      <c r="V2" s="1280"/>
      <c r="W2" s="1280"/>
      <c r="X2" s="1281"/>
    </row>
    <row r="3" spans="2:24" ht="16.5" customHeight="1" thickBot="1">
      <c r="B3" s="1282"/>
      <c r="C3" s="1283"/>
      <c r="D3" s="1283"/>
      <c r="E3" s="1283"/>
      <c r="F3" s="1283"/>
      <c r="G3" s="1283"/>
      <c r="H3" s="1283"/>
      <c r="I3" s="1283"/>
      <c r="J3" s="1283"/>
      <c r="K3" s="1283"/>
      <c r="L3" s="1283"/>
      <c r="M3" s="1283"/>
      <c r="N3" s="1283"/>
      <c r="O3" s="1283"/>
      <c r="P3" s="1283"/>
      <c r="Q3" s="1283"/>
      <c r="R3" s="1283"/>
      <c r="S3" s="1283"/>
      <c r="T3" s="1283"/>
      <c r="U3" s="1283"/>
      <c r="V3" s="1283"/>
      <c r="W3" s="1283"/>
      <c r="X3" s="1284"/>
    </row>
    <row r="4" spans="2:24" ht="18" thickBot="1">
      <c r="B4" s="632" t="s">
        <v>885</v>
      </c>
      <c r="C4" s="1285" t="s">
        <v>886</v>
      </c>
      <c r="D4" s="1285"/>
      <c r="E4" s="633"/>
      <c r="F4" s="633"/>
      <c r="G4" s="633"/>
      <c r="H4" s="633"/>
      <c r="I4" s="633"/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4"/>
      <c r="W4" s="635"/>
      <c r="X4" s="636"/>
    </row>
    <row r="5" spans="2:24" ht="66.75" thickBot="1">
      <c r="B5" s="637" t="s">
        <v>887</v>
      </c>
      <c r="C5" s="638" t="s">
        <v>888</v>
      </c>
      <c r="D5" s="638" t="s">
        <v>889</v>
      </c>
      <c r="E5" s="638" t="s">
        <v>890</v>
      </c>
      <c r="F5" s="638" t="s">
        <v>891</v>
      </c>
      <c r="G5" s="638" t="s">
        <v>892</v>
      </c>
      <c r="H5" s="638" t="s">
        <v>893</v>
      </c>
      <c r="I5" s="638" t="s">
        <v>894</v>
      </c>
      <c r="J5" s="639" t="s">
        <v>895</v>
      </c>
      <c r="K5" s="638" t="s">
        <v>896</v>
      </c>
      <c r="L5" s="640" t="s">
        <v>897</v>
      </c>
      <c r="M5" s="640" t="s">
        <v>898</v>
      </c>
      <c r="N5" s="640" t="s">
        <v>899</v>
      </c>
      <c r="O5" s="639" t="s">
        <v>900</v>
      </c>
      <c r="P5" s="638" t="s">
        <v>901</v>
      </c>
      <c r="Q5" s="638" t="s">
        <v>902</v>
      </c>
      <c r="R5" s="640" t="s">
        <v>903</v>
      </c>
      <c r="S5" s="639" t="s">
        <v>904</v>
      </c>
      <c r="T5" s="639" t="s">
        <v>905</v>
      </c>
      <c r="U5" s="638" t="s">
        <v>906</v>
      </c>
      <c r="V5" s="638" t="s">
        <v>907</v>
      </c>
      <c r="W5" s="641" t="s">
        <v>908</v>
      </c>
      <c r="X5" s="642" t="s">
        <v>909</v>
      </c>
    </row>
    <row r="6" spans="2:24">
      <c r="B6" s="643" t="s">
        <v>910</v>
      </c>
      <c r="C6" s="644">
        <v>12</v>
      </c>
      <c r="D6" s="645">
        <v>12</v>
      </c>
      <c r="E6" s="645">
        <v>30</v>
      </c>
      <c r="F6" s="645">
        <v>27</v>
      </c>
      <c r="G6" s="644">
        <v>30</v>
      </c>
      <c r="H6" s="644" t="s">
        <v>911</v>
      </c>
      <c r="I6" s="645">
        <v>1700</v>
      </c>
      <c r="J6" s="644" t="s">
        <v>912</v>
      </c>
      <c r="K6" s="645">
        <v>0</v>
      </c>
      <c r="L6" s="644">
        <v>0</v>
      </c>
      <c r="M6" s="644">
        <v>0</v>
      </c>
      <c r="N6" s="644">
        <v>60</v>
      </c>
      <c r="O6" s="644">
        <v>500</v>
      </c>
      <c r="P6" s="644" t="s">
        <v>913</v>
      </c>
      <c r="Q6" s="644" t="s">
        <v>914</v>
      </c>
      <c r="R6" s="646">
        <v>110</v>
      </c>
      <c r="S6" s="647"/>
      <c r="T6" s="647"/>
      <c r="U6" s="648">
        <v>1500</v>
      </c>
      <c r="V6" s="648" t="s">
        <v>915</v>
      </c>
      <c r="W6" s="649">
        <v>10</v>
      </c>
      <c r="X6" s="1286" t="s">
        <v>916</v>
      </c>
    </row>
    <row r="7" spans="2:24">
      <c r="B7" s="650" t="s">
        <v>917</v>
      </c>
      <c r="C7" s="644">
        <v>12</v>
      </c>
      <c r="D7" s="645">
        <v>12</v>
      </c>
      <c r="E7" s="645">
        <v>30</v>
      </c>
      <c r="F7" s="645">
        <v>27</v>
      </c>
      <c r="G7" s="648">
        <v>30</v>
      </c>
      <c r="H7" s="648" t="s">
        <v>911</v>
      </c>
      <c r="I7" s="645">
        <v>1700</v>
      </c>
      <c r="J7" s="648" t="s">
        <v>912</v>
      </c>
      <c r="K7" s="645">
        <v>0</v>
      </c>
      <c r="L7" s="648">
        <v>0</v>
      </c>
      <c r="M7" s="648">
        <v>0</v>
      </c>
      <c r="N7" s="648">
        <v>60</v>
      </c>
      <c r="O7" s="648">
        <v>500</v>
      </c>
      <c r="P7" s="648" t="s">
        <v>913</v>
      </c>
      <c r="Q7" s="648" t="s">
        <v>914</v>
      </c>
      <c r="R7" s="646">
        <v>110</v>
      </c>
      <c r="S7" s="647"/>
      <c r="T7" s="647"/>
      <c r="U7" s="648">
        <v>1500</v>
      </c>
      <c r="V7" s="648" t="s">
        <v>915</v>
      </c>
      <c r="W7" s="649">
        <v>10</v>
      </c>
      <c r="X7" s="1287"/>
    </row>
    <row r="8" spans="2:24">
      <c r="B8" s="650" t="s">
        <v>918</v>
      </c>
      <c r="C8" s="651">
        <v>20</v>
      </c>
      <c r="D8" s="648">
        <v>12</v>
      </c>
      <c r="E8" s="648">
        <v>30</v>
      </c>
      <c r="F8" s="648">
        <v>27</v>
      </c>
      <c r="G8" s="648">
        <v>30</v>
      </c>
      <c r="H8" s="648" t="s">
        <v>919</v>
      </c>
      <c r="I8" s="645">
        <v>1700</v>
      </c>
      <c r="J8" s="648" t="s">
        <v>920</v>
      </c>
      <c r="K8" s="648">
        <v>0</v>
      </c>
      <c r="L8" s="648">
        <v>0</v>
      </c>
      <c r="M8" s="648">
        <v>0</v>
      </c>
      <c r="N8" s="648">
        <v>60</v>
      </c>
      <c r="O8" s="648">
        <v>500</v>
      </c>
      <c r="P8" s="648" t="s">
        <v>913</v>
      </c>
      <c r="Q8" s="648" t="s">
        <v>914</v>
      </c>
      <c r="R8" s="652">
        <v>80</v>
      </c>
      <c r="S8" s="648"/>
      <c r="T8" s="648"/>
      <c r="U8" s="648">
        <v>1500</v>
      </c>
      <c r="V8" s="648" t="s">
        <v>915</v>
      </c>
      <c r="W8" s="653">
        <v>10</v>
      </c>
      <c r="X8" s="1287"/>
    </row>
    <row r="9" spans="2:24">
      <c r="B9" s="650" t="s">
        <v>522</v>
      </c>
      <c r="C9" s="651">
        <v>20</v>
      </c>
      <c r="D9" s="648">
        <v>12</v>
      </c>
      <c r="E9" s="648">
        <v>30</v>
      </c>
      <c r="F9" s="648">
        <v>27</v>
      </c>
      <c r="G9" s="648">
        <v>30</v>
      </c>
      <c r="H9" s="648" t="s">
        <v>919</v>
      </c>
      <c r="I9" s="645">
        <v>1700</v>
      </c>
      <c r="J9" s="648" t="s">
        <v>920</v>
      </c>
      <c r="K9" s="648">
        <v>0</v>
      </c>
      <c r="L9" s="648">
        <v>0</v>
      </c>
      <c r="M9" s="648">
        <v>0</v>
      </c>
      <c r="N9" s="648">
        <v>60</v>
      </c>
      <c r="O9" s="648">
        <v>500</v>
      </c>
      <c r="P9" s="648" t="s">
        <v>913</v>
      </c>
      <c r="Q9" s="648" t="s">
        <v>914</v>
      </c>
      <c r="R9" s="652">
        <v>80</v>
      </c>
      <c r="S9" s="648"/>
      <c r="T9" s="648"/>
      <c r="U9" s="648">
        <v>1500</v>
      </c>
      <c r="V9" s="648" t="s">
        <v>915</v>
      </c>
      <c r="W9" s="653">
        <v>10</v>
      </c>
      <c r="X9" s="1287"/>
    </row>
    <row r="10" spans="2:24">
      <c r="B10" s="650" t="s">
        <v>519</v>
      </c>
      <c r="C10" s="651">
        <v>40</v>
      </c>
      <c r="D10" s="648">
        <v>12</v>
      </c>
      <c r="E10" s="648">
        <v>30</v>
      </c>
      <c r="F10" s="648">
        <v>27</v>
      </c>
      <c r="G10" s="648">
        <v>30</v>
      </c>
      <c r="H10" s="648" t="s">
        <v>919</v>
      </c>
      <c r="I10" s="645">
        <v>1700</v>
      </c>
      <c r="J10" s="648" t="s">
        <v>920</v>
      </c>
      <c r="K10" s="648">
        <v>0</v>
      </c>
      <c r="L10" s="648">
        <v>0</v>
      </c>
      <c r="M10" s="648">
        <v>0</v>
      </c>
      <c r="N10" s="648">
        <v>60</v>
      </c>
      <c r="O10" s="648">
        <v>500</v>
      </c>
      <c r="P10" s="648" t="s">
        <v>913</v>
      </c>
      <c r="Q10" s="648" t="s">
        <v>914</v>
      </c>
      <c r="R10" s="652">
        <v>28</v>
      </c>
      <c r="S10" s="648"/>
      <c r="T10" s="648"/>
      <c r="U10" s="648">
        <v>1500</v>
      </c>
      <c r="V10" s="648" t="s">
        <v>915</v>
      </c>
      <c r="W10" s="653">
        <v>10</v>
      </c>
      <c r="X10" s="1287"/>
    </row>
    <row r="11" spans="2:24">
      <c r="B11" s="650" t="s">
        <v>371</v>
      </c>
      <c r="C11" s="651">
        <v>40</v>
      </c>
      <c r="D11" s="648">
        <v>12</v>
      </c>
      <c r="E11" s="648">
        <v>30</v>
      </c>
      <c r="F11" s="648">
        <v>27</v>
      </c>
      <c r="G11" s="648">
        <v>30</v>
      </c>
      <c r="H11" s="648" t="s">
        <v>919</v>
      </c>
      <c r="I11" s="645">
        <v>1700</v>
      </c>
      <c r="J11" s="648" t="s">
        <v>920</v>
      </c>
      <c r="K11" s="648">
        <v>0</v>
      </c>
      <c r="L11" s="648">
        <v>0</v>
      </c>
      <c r="M11" s="648">
        <v>0</v>
      </c>
      <c r="N11" s="648">
        <v>60</v>
      </c>
      <c r="O11" s="648">
        <v>500</v>
      </c>
      <c r="P11" s="648" t="s">
        <v>913</v>
      </c>
      <c r="Q11" s="648" t="s">
        <v>914</v>
      </c>
      <c r="R11" s="652">
        <v>28</v>
      </c>
      <c r="S11" s="648"/>
      <c r="T11" s="648"/>
      <c r="U11" s="648">
        <v>1500</v>
      </c>
      <c r="V11" s="648" t="s">
        <v>915</v>
      </c>
      <c r="W11" s="653">
        <v>10</v>
      </c>
      <c r="X11" s="1287"/>
    </row>
    <row r="12" spans="2:24">
      <c r="B12" s="650" t="s">
        <v>921</v>
      </c>
      <c r="C12" s="651">
        <v>64</v>
      </c>
      <c r="D12" s="648">
        <v>12</v>
      </c>
      <c r="E12" s="648">
        <v>30</v>
      </c>
      <c r="F12" s="648">
        <v>27</v>
      </c>
      <c r="G12" s="648">
        <v>30</v>
      </c>
      <c r="H12" s="648" t="s">
        <v>919</v>
      </c>
      <c r="I12" s="645">
        <v>1700</v>
      </c>
      <c r="J12" s="648" t="s">
        <v>920</v>
      </c>
      <c r="K12" s="648">
        <v>0</v>
      </c>
      <c r="L12" s="648">
        <v>0</v>
      </c>
      <c r="M12" s="648">
        <v>0</v>
      </c>
      <c r="N12" s="648">
        <v>60</v>
      </c>
      <c r="O12" s="648">
        <v>500</v>
      </c>
      <c r="P12" s="648" t="s">
        <v>913</v>
      </c>
      <c r="Q12" s="648" t="s">
        <v>914</v>
      </c>
      <c r="R12" s="652">
        <v>10.5</v>
      </c>
      <c r="S12" s="648"/>
      <c r="T12" s="648"/>
      <c r="U12" s="648">
        <v>1500</v>
      </c>
      <c r="V12" s="648" t="s">
        <v>915</v>
      </c>
      <c r="W12" s="653">
        <v>30</v>
      </c>
      <c r="X12" s="1287"/>
    </row>
    <row r="13" spans="2:24">
      <c r="B13" s="650" t="s">
        <v>922</v>
      </c>
      <c r="C13" s="651">
        <v>64</v>
      </c>
      <c r="D13" s="648">
        <v>12</v>
      </c>
      <c r="E13" s="648">
        <v>30</v>
      </c>
      <c r="F13" s="648">
        <v>27</v>
      </c>
      <c r="G13" s="648">
        <v>30</v>
      </c>
      <c r="H13" s="648" t="s">
        <v>919</v>
      </c>
      <c r="I13" s="645">
        <v>1700</v>
      </c>
      <c r="J13" s="648" t="s">
        <v>920</v>
      </c>
      <c r="K13" s="648">
        <v>0</v>
      </c>
      <c r="L13" s="648">
        <v>0</v>
      </c>
      <c r="M13" s="648">
        <v>0</v>
      </c>
      <c r="N13" s="648">
        <v>60</v>
      </c>
      <c r="O13" s="648">
        <v>500</v>
      </c>
      <c r="P13" s="648" t="s">
        <v>913</v>
      </c>
      <c r="Q13" s="648" t="s">
        <v>914</v>
      </c>
      <c r="R13" s="652">
        <v>10.5</v>
      </c>
      <c r="S13" s="648"/>
      <c r="T13" s="648"/>
      <c r="U13" s="648">
        <v>1500</v>
      </c>
      <c r="V13" s="648" t="s">
        <v>915</v>
      </c>
      <c r="W13" s="653">
        <v>30</v>
      </c>
      <c r="X13" s="1287"/>
    </row>
    <row r="14" spans="2:24">
      <c r="B14" s="650" t="s">
        <v>520</v>
      </c>
      <c r="C14" s="651">
        <v>100</v>
      </c>
      <c r="D14" s="648">
        <v>12</v>
      </c>
      <c r="E14" s="648">
        <v>30</v>
      </c>
      <c r="F14" s="648">
        <v>27</v>
      </c>
      <c r="G14" s="648">
        <v>30</v>
      </c>
      <c r="H14" s="648" t="s">
        <v>919</v>
      </c>
      <c r="I14" s="645">
        <v>1700</v>
      </c>
      <c r="J14" s="648" t="s">
        <v>920</v>
      </c>
      <c r="K14" s="648">
        <v>0</v>
      </c>
      <c r="L14" s="648">
        <v>0</v>
      </c>
      <c r="M14" s="648">
        <v>0</v>
      </c>
      <c r="N14" s="648">
        <v>60</v>
      </c>
      <c r="O14" s="648">
        <v>500</v>
      </c>
      <c r="P14" s="648" t="s">
        <v>913</v>
      </c>
      <c r="Q14" s="648" t="s">
        <v>914</v>
      </c>
      <c r="R14" s="652">
        <v>7.7</v>
      </c>
      <c r="S14" s="648"/>
      <c r="T14" s="648"/>
      <c r="U14" s="648">
        <v>1500</v>
      </c>
      <c r="V14" s="648" t="s">
        <v>915</v>
      </c>
      <c r="W14" s="653">
        <v>50</v>
      </c>
      <c r="X14" s="1287"/>
    </row>
    <row r="15" spans="2:24" ht="17.25" thickBot="1">
      <c r="B15" s="654" t="s">
        <v>364</v>
      </c>
      <c r="C15" s="655">
        <v>100</v>
      </c>
      <c r="D15" s="655">
        <v>12</v>
      </c>
      <c r="E15" s="655">
        <v>30</v>
      </c>
      <c r="F15" s="655">
        <v>27</v>
      </c>
      <c r="G15" s="655">
        <v>30</v>
      </c>
      <c r="H15" s="655" t="s">
        <v>919</v>
      </c>
      <c r="I15" s="656">
        <v>1700</v>
      </c>
      <c r="J15" s="655" t="s">
        <v>920</v>
      </c>
      <c r="K15" s="655">
        <v>0</v>
      </c>
      <c r="L15" s="655">
        <v>0</v>
      </c>
      <c r="M15" s="655">
        <v>0</v>
      </c>
      <c r="N15" s="655">
        <v>60</v>
      </c>
      <c r="O15" s="655">
        <v>500</v>
      </c>
      <c r="P15" s="655" t="s">
        <v>913</v>
      </c>
      <c r="Q15" s="655" t="s">
        <v>914</v>
      </c>
      <c r="R15" s="657">
        <v>7.7</v>
      </c>
      <c r="S15" s="655"/>
      <c r="T15" s="655"/>
      <c r="U15" s="658">
        <v>1500</v>
      </c>
      <c r="V15" s="658" t="s">
        <v>915</v>
      </c>
      <c r="W15" s="659">
        <v>50</v>
      </c>
      <c r="X15" s="1287"/>
    </row>
    <row r="16" spans="2:24">
      <c r="B16" s="660" t="s">
        <v>923</v>
      </c>
      <c r="C16" s="661">
        <v>20</v>
      </c>
      <c r="D16" s="662">
        <v>12</v>
      </c>
      <c r="E16" s="662">
        <v>40</v>
      </c>
      <c r="F16" s="662">
        <v>40</v>
      </c>
      <c r="G16" s="661">
        <v>30</v>
      </c>
      <c r="H16" s="661" t="s">
        <v>911</v>
      </c>
      <c r="I16" s="662">
        <v>1700</v>
      </c>
      <c r="J16" s="661" t="s">
        <v>912</v>
      </c>
      <c r="K16" s="662">
        <v>0</v>
      </c>
      <c r="L16" s="661">
        <v>0</v>
      </c>
      <c r="M16" s="661">
        <v>0</v>
      </c>
      <c r="N16" s="661">
        <v>60</v>
      </c>
      <c r="O16" s="661">
        <v>500</v>
      </c>
      <c r="P16" s="661" t="s">
        <v>913</v>
      </c>
      <c r="Q16" s="661" t="s">
        <v>914</v>
      </c>
      <c r="R16" s="663">
        <v>80</v>
      </c>
      <c r="S16" s="664"/>
      <c r="T16" s="664"/>
      <c r="U16" s="661">
        <v>1500</v>
      </c>
      <c r="V16" s="661" t="s">
        <v>915</v>
      </c>
      <c r="W16" s="665">
        <v>10</v>
      </c>
      <c r="X16" s="1287"/>
    </row>
    <row r="17" spans="2:24">
      <c r="B17" s="666" t="s">
        <v>924</v>
      </c>
      <c r="C17" s="644">
        <v>20</v>
      </c>
      <c r="D17" s="645">
        <v>12</v>
      </c>
      <c r="E17" s="645">
        <v>40</v>
      </c>
      <c r="F17" s="645">
        <v>40</v>
      </c>
      <c r="G17" s="648">
        <v>30</v>
      </c>
      <c r="H17" s="648" t="s">
        <v>911</v>
      </c>
      <c r="I17" s="645">
        <v>1700</v>
      </c>
      <c r="J17" s="648" t="s">
        <v>912</v>
      </c>
      <c r="K17" s="645">
        <v>0</v>
      </c>
      <c r="L17" s="648">
        <v>0</v>
      </c>
      <c r="M17" s="648">
        <v>0</v>
      </c>
      <c r="N17" s="648">
        <v>60</v>
      </c>
      <c r="O17" s="648">
        <v>500</v>
      </c>
      <c r="P17" s="648" t="s">
        <v>913</v>
      </c>
      <c r="Q17" s="648" t="s">
        <v>914</v>
      </c>
      <c r="R17" s="646">
        <v>80</v>
      </c>
      <c r="S17" s="647"/>
      <c r="T17" s="647"/>
      <c r="U17" s="648">
        <v>1500</v>
      </c>
      <c r="V17" s="648" t="s">
        <v>915</v>
      </c>
      <c r="W17" s="649">
        <v>10</v>
      </c>
      <c r="X17" s="1287"/>
    </row>
    <row r="18" spans="2:24">
      <c r="B18" s="666" t="s">
        <v>925</v>
      </c>
      <c r="C18" s="651">
        <v>30</v>
      </c>
      <c r="D18" s="648">
        <v>12</v>
      </c>
      <c r="E18" s="648">
        <v>40</v>
      </c>
      <c r="F18" s="648">
        <v>40</v>
      </c>
      <c r="G18" s="648">
        <v>30</v>
      </c>
      <c r="H18" s="648" t="s">
        <v>919</v>
      </c>
      <c r="I18" s="645">
        <v>1700</v>
      </c>
      <c r="J18" s="648" t="s">
        <v>920</v>
      </c>
      <c r="K18" s="648">
        <v>0</v>
      </c>
      <c r="L18" s="648">
        <v>0</v>
      </c>
      <c r="M18" s="648">
        <v>0</v>
      </c>
      <c r="N18" s="648">
        <v>60</v>
      </c>
      <c r="O18" s="648">
        <v>500</v>
      </c>
      <c r="P18" s="648" t="s">
        <v>913</v>
      </c>
      <c r="Q18" s="648" t="s">
        <v>914</v>
      </c>
      <c r="R18" s="652">
        <v>28</v>
      </c>
      <c r="S18" s="648"/>
      <c r="T18" s="648"/>
      <c r="U18" s="648">
        <v>1500</v>
      </c>
      <c r="V18" s="648" t="s">
        <v>915</v>
      </c>
      <c r="W18" s="653">
        <v>10</v>
      </c>
      <c r="X18" s="1287"/>
    </row>
    <row r="19" spans="2:24">
      <c r="B19" s="666" t="s">
        <v>926</v>
      </c>
      <c r="C19" s="651">
        <v>30</v>
      </c>
      <c r="D19" s="648">
        <v>12</v>
      </c>
      <c r="E19" s="648">
        <v>40</v>
      </c>
      <c r="F19" s="648">
        <v>40</v>
      </c>
      <c r="G19" s="648">
        <v>30</v>
      </c>
      <c r="H19" s="648" t="s">
        <v>919</v>
      </c>
      <c r="I19" s="645">
        <v>1700</v>
      </c>
      <c r="J19" s="648" t="s">
        <v>920</v>
      </c>
      <c r="K19" s="648">
        <v>0</v>
      </c>
      <c r="L19" s="648">
        <v>0</v>
      </c>
      <c r="M19" s="648">
        <v>0</v>
      </c>
      <c r="N19" s="648">
        <v>60</v>
      </c>
      <c r="O19" s="648">
        <v>500</v>
      </c>
      <c r="P19" s="648" t="s">
        <v>913</v>
      </c>
      <c r="Q19" s="648" t="s">
        <v>914</v>
      </c>
      <c r="R19" s="652">
        <v>28</v>
      </c>
      <c r="S19" s="648"/>
      <c r="T19" s="648"/>
      <c r="U19" s="648">
        <v>1500</v>
      </c>
      <c r="V19" s="648" t="s">
        <v>915</v>
      </c>
      <c r="W19" s="653">
        <v>10</v>
      </c>
      <c r="X19" s="1287"/>
    </row>
    <row r="20" spans="2:24">
      <c r="B20" s="666" t="s">
        <v>927</v>
      </c>
      <c r="C20" s="651">
        <v>50</v>
      </c>
      <c r="D20" s="648">
        <v>12</v>
      </c>
      <c r="E20" s="648">
        <v>40</v>
      </c>
      <c r="F20" s="648">
        <v>40</v>
      </c>
      <c r="G20" s="648">
        <v>30</v>
      </c>
      <c r="H20" s="648" t="s">
        <v>919</v>
      </c>
      <c r="I20" s="645">
        <v>1700</v>
      </c>
      <c r="J20" s="648" t="s">
        <v>920</v>
      </c>
      <c r="K20" s="648">
        <v>0</v>
      </c>
      <c r="L20" s="648">
        <v>0</v>
      </c>
      <c r="M20" s="648">
        <v>0</v>
      </c>
      <c r="N20" s="648">
        <v>60</v>
      </c>
      <c r="O20" s="648">
        <v>500</v>
      </c>
      <c r="P20" s="648" t="s">
        <v>913</v>
      </c>
      <c r="Q20" s="648" t="s">
        <v>914</v>
      </c>
      <c r="R20" s="652">
        <v>10.5</v>
      </c>
      <c r="S20" s="648"/>
      <c r="T20" s="648"/>
      <c r="U20" s="648">
        <v>1500</v>
      </c>
      <c r="V20" s="648" t="s">
        <v>915</v>
      </c>
      <c r="W20" s="653">
        <v>30</v>
      </c>
      <c r="X20" s="1287"/>
    </row>
    <row r="21" spans="2:24">
      <c r="B21" s="666" t="s">
        <v>928</v>
      </c>
      <c r="C21" s="651">
        <v>50</v>
      </c>
      <c r="D21" s="648">
        <v>12</v>
      </c>
      <c r="E21" s="648">
        <v>40</v>
      </c>
      <c r="F21" s="648">
        <v>40</v>
      </c>
      <c r="G21" s="648">
        <v>30</v>
      </c>
      <c r="H21" s="648" t="s">
        <v>919</v>
      </c>
      <c r="I21" s="645">
        <v>1700</v>
      </c>
      <c r="J21" s="648" t="s">
        <v>920</v>
      </c>
      <c r="K21" s="648">
        <v>0</v>
      </c>
      <c r="L21" s="648">
        <v>0</v>
      </c>
      <c r="M21" s="648">
        <v>0</v>
      </c>
      <c r="N21" s="648">
        <v>60</v>
      </c>
      <c r="O21" s="648">
        <v>500</v>
      </c>
      <c r="P21" s="648" t="s">
        <v>913</v>
      </c>
      <c r="Q21" s="648" t="s">
        <v>914</v>
      </c>
      <c r="R21" s="652">
        <v>10.5</v>
      </c>
      <c r="S21" s="648"/>
      <c r="T21" s="648"/>
      <c r="U21" s="648">
        <v>1500</v>
      </c>
      <c r="V21" s="648" t="s">
        <v>915</v>
      </c>
      <c r="W21" s="653">
        <v>30</v>
      </c>
      <c r="X21" s="1287"/>
    </row>
    <row r="22" spans="2:24">
      <c r="B22" s="666" t="s">
        <v>929</v>
      </c>
      <c r="C22" s="651">
        <v>80</v>
      </c>
      <c r="D22" s="648">
        <v>12</v>
      </c>
      <c r="E22" s="648">
        <v>40</v>
      </c>
      <c r="F22" s="648">
        <v>40</v>
      </c>
      <c r="G22" s="648">
        <v>30</v>
      </c>
      <c r="H22" s="648" t="s">
        <v>919</v>
      </c>
      <c r="I22" s="645">
        <v>1700</v>
      </c>
      <c r="J22" s="648" t="s">
        <v>920</v>
      </c>
      <c r="K22" s="648">
        <v>0</v>
      </c>
      <c r="L22" s="648">
        <v>0</v>
      </c>
      <c r="M22" s="648">
        <v>0</v>
      </c>
      <c r="N22" s="648">
        <v>60</v>
      </c>
      <c r="O22" s="648">
        <v>500</v>
      </c>
      <c r="P22" s="648" t="s">
        <v>913</v>
      </c>
      <c r="Q22" s="648" t="s">
        <v>914</v>
      </c>
      <c r="R22" s="652">
        <v>7.7</v>
      </c>
      <c r="S22" s="648"/>
      <c r="T22" s="648"/>
      <c r="U22" s="648">
        <v>1500</v>
      </c>
      <c r="V22" s="648" t="s">
        <v>915</v>
      </c>
      <c r="W22" s="653">
        <v>50</v>
      </c>
      <c r="X22" s="1287"/>
    </row>
    <row r="23" spans="2:24" ht="17.25" thickBot="1">
      <c r="B23" s="667" t="s">
        <v>930</v>
      </c>
      <c r="C23" s="655">
        <v>80</v>
      </c>
      <c r="D23" s="655">
        <v>12</v>
      </c>
      <c r="E23" s="655">
        <v>40</v>
      </c>
      <c r="F23" s="655">
        <v>40</v>
      </c>
      <c r="G23" s="655">
        <v>30</v>
      </c>
      <c r="H23" s="655" t="s">
        <v>919</v>
      </c>
      <c r="I23" s="656">
        <v>1700</v>
      </c>
      <c r="J23" s="655" t="s">
        <v>920</v>
      </c>
      <c r="K23" s="655">
        <v>0</v>
      </c>
      <c r="L23" s="655">
        <v>0</v>
      </c>
      <c r="M23" s="655">
        <v>0</v>
      </c>
      <c r="N23" s="655">
        <v>60</v>
      </c>
      <c r="O23" s="655">
        <v>500</v>
      </c>
      <c r="P23" s="655" t="s">
        <v>913</v>
      </c>
      <c r="Q23" s="655" t="s">
        <v>914</v>
      </c>
      <c r="R23" s="657">
        <v>7.7</v>
      </c>
      <c r="S23" s="655"/>
      <c r="T23" s="655"/>
      <c r="U23" s="658">
        <v>1500</v>
      </c>
      <c r="V23" s="658" t="s">
        <v>915</v>
      </c>
      <c r="W23" s="659">
        <v>50</v>
      </c>
      <c r="X23" s="1287"/>
    </row>
    <row r="24" spans="2:24">
      <c r="B24" s="668" t="s">
        <v>931</v>
      </c>
      <c r="C24" s="661">
        <v>20</v>
      </c>
      <c r="D24" s="662">
        <v>12</v>
      </c>
      <c r="E24" s="662">
        <v>60</v>
      </c>
      <c r="F24" s="662">
        <v>60</v>
      </c>
      <c r="G24" s="661">
        <v>30</v>
      </c>
      <c r="H24" s="661" t="s">
        <v>911</v>
      </c>
      <c r="I24" s="662">
        <v>1700</v>
      </c>
      <c r="J24" s="661" t="s">
        <v>912</v>
      </c>
      <c r="K24" s="662">
        <v>0</v>
      </c>
      <c r="L24" s="661">
        <v>0</v>
      </c>
      <c r="M24" s="661">
        <v>0</v>
      </c>
      <c r="N24" s="661">
        <v>80</v>
      </c>
      <c r="O24" s="661">
        <v>500</v>
      </c>
      <c r="P24" s="661" t="s">
        <v>913</v>
      </c>
      <c r="Q24" s="661" t="s">
        <v>914</v>
      </c>
      <c r="R24" s="663">
        <v>80</v>
      </c>
      <c r="S24" s="664"/>
      <c r="T24" s="664"/>
      <c r="U24" s="661">
        <v>1500</v>
      </c>
      <c r="V24" s="661" t="s">
        <v>915</v>
      </c>
      <c r="W24" s="665">
        <v>10</v>
      </c>
      <c r="X24" s="1287"/>
    </row>
    <row r="25" spans="2:24">
      <c r="B25" s="669" t="s">
        <v>932</v>
      </c>
      <c r="C25" s="644">
        <v>20</v>
      </c>
      <c r="D25" s="645">
        <v>12</v>
      </c>
      <c r="E25" s="645">
        <v>60</v>
      </c>
      <c r="F25" s="645">
        <v>60</v>
      </c>
      <c r="G25" s="648">
        <v>30</v>
      </c>
      <c r="H25" s="648" t="s">
        <v>911</v>
      </c>
      <c r="I25" s="645">
        <v>1700</v>
      </c>
      <c r="J25" s="648" t="s">
        <v>912</v>
      </c>
      <c r="K25" s="645">
        <v>0</v>
      </c>
      <c r="L25" s="648">
        <v>0</v>
      </c>
      <c r="M25" s="648">
        <v>0</v>
      </c>
      <c r="N25" s="648">
        <v>80</v>
      </c>
      <c r="O25" s="648">
        <v>500</v>
      </c>
      <c r="P25" s="648" t="s">
        <v>913</v>
      </c>
      <c r="Q25" s="648" t="s">
        <v>914</v>
      </c>
      <c r="R25" s="646">
        <v>80</v>
      </c>
      <c r="S25" s="647"/>
      <c r="T25" s="647"/>
      <c r="U25" s="648">
        <v>1500</v>
      </c>
      <c r="V25" s="648" t="s">
        <v>915</v>
      </c>
      <c r="W25" s="649">
        <v>10</v>
      </c>
      <c r="X25" s="1287"/>
    </row>
    <row r="26" spans="2:24">
      <c r="B26" s="669" t="s">
        <v>933</v>
      </c>
      <c r="C26" s="651">
        <v>30</v>
      </c>
      <c r="D26" s="648">
        <v>12</v>
      </c>
      <c r="E26" s="648">
        <v>60</v>
      </c>
      <c r="F26" s="648">
        <v>60</v>
      </c>
      <c r="G26" s="648">
        <v>30</v>
      </c>
      <c r="H26" s="648" t="s">
        <v>919</v>
      </c>
      <c r="I26" s="645">
        <v>1700</v>
      </c>
      <c r="J26" s="648" t="s">
        <v>920</v>
      </c>
      <c r="K26" s="648">
        <v>0</v>
      </c>
      <c r="L26" s="648">
        <v>0</v>
      </c>
      <c r="M26" s="648">
        <v>0</v>
      </c>
      <c r="N26" s="648">
        <v>80</v>
      </c>
      <c r="O26" s="648">
        <v>500</v>
      </c>
      <c r="P26" s="648" t="s">
        <v>913</v>
      </c>
      <c r="Q26" s="648" t="s">
        <v>914</v>
      </c>
      <c r="R26" s="652">
        <v>28</v>
      </c>
      <c r="S26" s="648"/>
      <c r="T26" s="648"/>
      <c r="U26" s="648">
        <v>1500</v>
      </c>
      <c r="V26" s="648" t="s">
        <v>915</v>
      </c>
      <c r="W26" s="653">
        <v>10</v>
      </c>
      <c r="X26" s="1287"/>
    </row>
    <row r="27" spans="2:24">
      <c r="B27" s="669" t="s">
        <v>934</v>
      </c>
      <c r="C27" s="651">
        <v>30</v>
      </c>
      <c r="D27" s="648">
        <v>12</v>
      </c>
      <c r="E27" s="648">
        <v>60</v>
      </c>
      <c r="F27" s="648">
        <v>60</v>
      </c>
      <c r="G27" s="648">
        <v>30</v>
      </c>
      <c r="H27" s="648" t="s">
        <v>919</v>
      </c>
      <c r="I27" s="645">
        <v>1700</v>
      </c>
      <c r="J27" s="648" t="s">
        <v>920</v>
      </c>
      <c r="K27" s="648">
        <v>0</v>
      </c>
      <c r="L27" s="648">
        <v>0</v>
      </c>
      <c r="M27" s="648">
        <v>0</v>
      </c>
      <c r="N27" s="648">
        <v>80</v>
      </c>
      <c r="O27" s="648">
        <v>500</v>
      </c>
      <c r="P27" s="648" t="s">
        <v>913</v>
      </c>
      <c r="Q27" s="648" t="s">
        <v>914</v>
      </c>
      <c r="R27" s="652">
        <v>28</v>
      </c>
      <c r="S27" s="648"/>
      <c r="T27" s="648"/>
      <c r="U27" s="648">
        <v>1500</v>
      </c>
      <c r="V27" s="648" t="s">
        <v>915</v>
      </c>
      <c r="W27" s="653">
        <v>10</v>
      </c>
      <c r="X27" s="1287"/>
    </row>
    <row r="28" spans="2:24">
      <c r="B28" s="669" t="s">
        <v>935</v>
      </c>
      <c r="C28" s="651">
        <v>50</v>
      </c>
      <c r="D28" s="648">
        <v>12</v>
      </c>
      <c r="E28" s="648">
        <v>60</v>
      </c>
      <c r="F28" s="648">
        <v>60</v>
      </c>
      <c r="G28" s="648">
        <v>30</v>
      </c>
      <c r="H28" s="648" t="s">
        <v>919</v>
      </c>
      <c r="I28" s="645">
        <v>1700</v>
      </c>
      <c r="J28" s="648" t="s">
        <v>920</v>
      </c>
      <c r="K28" s="648">
        <v>0</v>
      </c>
      <c r="L28" s="648">
        <v>0</v>
      </c>
      <c r="M28" s="648">
        <v>0</v>
      </c>
      <c r="N28" s="648">
        <v>80</v>
      </c>
      <c r="O28" s="648">
        <v>500</v>
      </c>
      <c r="P28" s="648" t="s">
        <v>913</v>
      </c>
      <c r="Q28" s="648" t="s">
        <v>914</v>
      </c>
      <c r="R28" s="652">
        <v>10.5</v>
      </c>
      <c r="S28" s="648"/>
      <c r="T28" s="648"/>
      <c r="U28" s="648">
        <v>1500</v>
      </c>
      <c r="V28" s="648" t="s">
        <v>915</v>
      </c>
      <c r="W28" s="653">
        <v>30</v>
      </c>
      <c r="X28" s="1287"/>
    </row>
    <row r="29" spans="2:24">
      <c r="B29" s="669" t="s">
        <v>936</v>
      </c>
      <c r="C29" s="651">
        <v>50</v>
      </c>
      <c r="D29" s="648">
        <v>12</v>
      </c>
      <c r="E29" s="648">
        <v>60</v>
      </c>
      <c r="F29" s="648">
        <v>60</v>
      </c>
      <c r="G29" s="648">
        <v>30</v>
      </c>
      <c r="H29" s="648" t="s">
        <v>919</v>
      </c>
      <c r="I29" s="645">
        <v>1700</v>
      </c>
      <c r="J29" s="648" t="s">
        <v>920</v>
      </c>
      <c r="K29" s="648">
        <v>0</v>
      </c>
      <c r="L29" s="648">
        <v>0</v>
      </c>
      <c r="M29" s="648">
        <v>0</v>
      </c>
      <c r="N29" s="648">
        <v>80</v>
      </c>
      <c r="O29" s="648">
        <v>500</v>
      </c>
      <c r="P29" s="648" t="s">
        <v>913</v>
      </c>
      <c r="Q29" s="648" t="s">
        <v>914</v>
      </c>
      <c r="R29" s="652">
        <v>10.5</v>
      </c>
      <c r="S29" s="648"/>
      <c r="T29" s="648"/>
      <c r="U29" s="648">
        <v>1500</v>
      </c>
      <c r="V29" s="648" t="s">
        <v>915</v>
      </c>
      <c r="W29" s="653">
        <v>30</v>
      </c>
      <c r="X29" s="1287"/>
    </row>
    <row r="30" spans="2:24">
      <c r="B30" s="669" t="s">
        <v>937</v>
      </c>
      <c r="C30" s="651">
        <v>80</v>
      </c>
      <c r="D30" s="648">
        <v>12</v>
      </c>
      <c r="E30" s="648">
        <v>60</v>
      </c>
      <c r="F30" s="648">
        <v>60</v>
      </c>
      <c r="G30" s="648">
        <v>30</v>
      </c>
      <c r="H30" s="648" t="s">
        <v>919</v>
      </c>
      <c r="I30" s="645">
        <v>1700</v>
      </c>
      <c r="J30" s="648" t="s">
        <v>920</v>
      </c>
      <c r="K30" s="648">
        <v>0</v>
      </c>
      <c r="L30" s="648">
        <v>0</v>
      </c>
      <c r="M30" s="648">
        <v>0</v>
      </c>
      <c r="N30" s="648">
        <v>80</v>
      </c>
      <c r="O30" s="648">
        <v>500</v>
      </c>
      <c r="P30" s="648" t="s">
        <v>913</v>
      </c>
      <c r="Q30" s="648" t="s">
        <v>914</v>
      </c>
      <c r="R30" s="652">
        <v>7.7</v>
      </c>
      <c r="S30" s="648"/>
      <c r="T30" s="648"/>
      <c r="U30" s="648">
        <v>1500</v>
      </c>
      <c r="V30" s="648" t="s">
        <v>915</v>
      </c>
      <c r="W30" s="653">
        <v>50</v>
      </c>
      <c r="X30" s="1287"/>
    </row>
    <row r="31" spans="2:24" ht="17.25" thickBot="1">
      <c r="B31" s="670" t="s">
        <v>938</v>
      </c>
      <c r="C31" s="655">
        <v>80</v>
      </c>
      <c r="D31" s="655">
        <v>12</v>
      </c>
      <c r="E31" s="655">
        <v>60</v>
      </c>
      <c r="F31" s="655">
        <v>60</v>
      </c>
      <c r="G31" s="655">
        <v>30</v>
      </c>
      <c r="H31" s="655" t="s">
        <v>919</v>
      </c>
      <c r="I31" s="656">
        <v>1700</v>
      </c>
      <c r="J31" s="655" t="s">
        <v>920</v>
      </c>
      <c r="K31" s="655">
        <v>0</v>
      </c>
      <c r="L31" s="655">
        <v>0</v>
      </c>
      <c r="M31" s="655">
        <v>0</v>
      </c>
      <c r="N31" s="655">
        <v>80</v>
      </c>
      <c r="O31" s="655">
        <v>500</v>
      </c>
      <c r="P31" s="655" t="s">
        <v>913</v>
      </c>
      <c r="Q31" s="655" t="s">
        <v>914</v>
      </c>
      <c r="R31" s="657">
        <v>7.7</v>
      </c>
      <c r="S31" s="655"/>
      <c r="T31" s="655"/>
      <c r="U31" s="658">
        <v>1500</v>
      </c>
      <c r="V31" s="658" t="s">
        <v>915</v>
      </c>
      <c r="W31" s="659">
        <v>50</v>
      </c>
      <c r="X31" s="1287"/>
    </row>
    <row r="32" spans="2:24">
      <c r="B32" s="671" t="s">
        <v>939</v>
      </c>
      <c r="C32" s="661">
        <v>20</v>
      </c>
      <c r="D32" s="662">
        <v>12</v>
      </c>
      <c r="E32" s="662">
        <v>100</v>
      </c>
      <c r="F32" s="662">
        <v>100</v>
      </c>
      <c r="G32" s="661">
        <v>30</v>
      </c>
      <c r="H32" s="661" t="s">
        <v>911</v>
      </c>
      <c r="I32" s="662">
        <v>1700</v>
      </c>
      <c r="J32" s="661" t="s">
        <v>912</v>
      </c>
      <c r="K32" s="662">
        <v>0</v>
      </c>
      <c r="L32" s="661">
        <v>0</v>
      </c>
      <c r="M32" s="661">
        <v>0</v>
      </c>
      <c r="N32" s="661">
        <v>100</v>
      </c>
      <c r="O32" s="661">
        <v>500</v>
      </c>
      <c r="P32" s="661" t="s">
        <v>913</v>
      </c>
      <c r="Q32" s="661" t="s">
        <v>914</v>
      </c>
      <c r="R32" s="663">
        <v>80</v>
      </c>
      <c r="S32" s="664"/>
      <c r="T32" s="664"/>
      <c r="U32" s="661">
        <v>1500</v>
      </c>
      <c r="V32" s="661" t="s">
        <v>915</v>
      </c>
      <c r="W32" s="665">
        <v>10</v>
      </c>
      <c r="X32" s="1287"/>
    </row>
    <row r="33" spans="2:24">
      <c r="B33" s="672" t="s">
        <v>940</v>
      </c>
      <c r="C33" s="644">
        <v>20</v>
      </c>
      <c r="D33" s="645">
        <v>12</v>
      </c>
      <c r="E33" s="645">
        <v>100</v>
      </c>
      <c r="F33" s="645">
        <v>100</v>
      </c>
      <c r="G33" s="648">
        <v>30</v>
      </c>
      <c r="H33" s="648" t="s">
        <v>911</v>
      </c>
      <c r="I33" s="645">
        <v>1700</v>
      </c>
      <c r="J33" s="648" t="s">
        <v>912</v>
      </c>
      <c r="K33" s="645">
        <v>0</v>
      </c>
      <c r="L33" s="648">
        <v>0</v>
      </c>
      <c r="M33" s="648">
        <v>0</v>
      </c>
      <c r="N33" s="648">
        <v>100</v>
      </c>
      <c r="O33" s="648">
        <v>500</v>
      </c>
      <c r="P33" s="648" t="s">
        <v>913</v>
      </c>
      <c r="Q33" s="648" t="s">
        <v>914</v>
      </c>
      <c r="R33" s="646">
        <v>80</v>
      </c>
      <c r="S33" s="647"/>
      <c r="T33" s="647"/>
      <c r="U33" s="648">
        <v>1500</v>
      </c>
      <c r="V33" s="648" t="s">
        <v>915</v>
      </c>
      <c r="W33" s="649">
        <v>10</v>
      </c>
      <c r="X33" s="1287"/>
    </row>
    <row r="34" spans="2:24">
      <c r="B34" s="672" t="s">
        <v>941</v>
      </c>
      <c r="C34" s="651">
        <v>30</v>
      </c>
      <c r="D34" s="648">
        <v>12</v>
      </c>
      <c r="E34" s="648">
        <v>100</v>
      </c>
      <c r="F34" s="648">
        <v>100</v>
      </c>
      <c r="G34" s="648">
        <v>30</v>
      </c>
      <c r="H34" s="648" t="s">
        <v>919</v>
      </c>
      <c r="I34" s="645">
        <v>1700</v>
      </c>
      <c r="J34" s="648" t="s">
        <v>920</v>
      </c>
      <c r="K34" s="648">
        <v>0</v>
      </c>
      <c r="L34" s="648">
        <v>0</v>
      </c>
      <c r="M34" s="648">
        <v>0</v>
      </c>
      <c r="N34" s="648">
        <v>100</v>
      </c>
      <c r="O34" s="648">
        <v>500</v>
      </c>
      <c r="P34" s="648" t="s">
        <v>913</v>
      </c>
      <c r="Q34" s="648" t="s">
        <v>914</v>
      </c>
      <c r="R34" s="652">
        <v>28</v>
      </c>
      <c r="S34" s="648"/>
      <c r="T34" s="648"/>
      <c r="U34" s="648">
        <v>1500</v>
      </c>
      <c r="V34" s="648" t="s">
        <v>915</v>
      </c>
      <c r="W34" s="653">
        <v>10</v>
      </c>
      <c r="X34" s="1287"/>
    </row>
    <row r="35" spans="2:24">
      <c r="B35" s="672" t="s">
        <v>942</v>
      </c>
      <c r="C35" s="651">
        <v>30</v>
      </c>
      <c r="D35" s="648">
        <v>12</v>
      </c>
      <c r="E35" s="648">
        <v>100</v>
      </c>
      <c r="F35" s="648">
        <v>100</v>
      </c>
      <c r="G35" s="648">
        <v>30</v>
      </c>
      <c r="H35" s="648" t="s">
        <v>919</v>
      </c>
      <c r="I35" s="645">
        <v>1700</v>
      </c>
      <c r="J35" s="648" t="s">
        <v>920</v>
      </c>
      <c r="K35" s="648">
        <v>0</v>
      </c>
      <c r="L35" s="648">
        <v>0</v>
      </c>
      <c r="M35" s="648">
        <v>0</v>
      </c>
      <c r="N35" s="648">
        <v>100</v>
      </c>
      <c r="O35" s="648">
        <v>500</v>
      </c>
      <c r="P35" s="648" t="s">
        <v>913</v>
      </c>
      <c r="Q35" s="648" t="s">
        <v>914</v>
      </c>
      <c r="R35" s="652">
        <v>28</v>
      </c>
      <c r="S35" s="648"/>
      <c r="T35" s="648"/>
      <c r="U35" s="648">
        <v>1500</v>
      </c>
      <c r="V35" s="648" t="s">
        <v>915</v>
      </c>
      <c r="W35" s="653">
        <v>10</v>
      </c>
      <c r="X35" s="1287"/>
    </row>
    <row r="36" spans="2:24">
      <c r="B36" s="672" t="s">
        <v>943</v>
      </c>
      <c r="C36" s="651">
        <v>50</v>
      </c>
      <c r="D36" s="648">
        <v>12</v>
      </c>
      <c r="E36" s="648">
        <v>100</v>
      </c>
      <c r="F36" s="648">
        <v>100</v>
      </c>
      <c r="G36" s="648">
        <v>30</v>
      </c>
      <c r="H36" s="648" t="s">
        <v>919</v>
      </c>
      <c r="I36" s="645">
        <v>1700</v>
      </c>
      <c r="J36" s="648" t="s">
        <v>920</v>
      </c>
      <c r="K36" s="648">
        <v>0</v>
      </c>
      <c r="L36" s="648">
        <v>0</v>
      </c>
      <c r="M36" s="648">
        <v>0</v>
      </c>
      <c r="N36" s="648">
        <v>100</v>
      </c>
      <c r="O36" s="648">
        <v>500</v>
      </c>
      <c r="P36" s="648" t="s">
        <v>913</v>
      </c>
      <c r="Q36" s="648" t="s">
        <v>914</v>
      </c>
      <c r="R36" s="652">
        <v>10.5</v>
      </c>
      <c r="S36" s="648"/>
      <c r="T36" s="648"/>
      <c r="U36" s="648">
        <v>1500</v>
      </c>
      <c r="V36" s="648" t="s">
        <v>915</v>
      </c>
      <c r="W36" s="653">
        <v>30</v>
      </c>
      <c r="X36" s="1287"/>
    </row>
    <row r="37" spans="2:24">
      <c r="B37" s="672" t="s">
        <v>944</v>
      </c>
      <c r="C37" s="651">
        <v>50</v>
      </c>
      <c r="D37" s="648">
        <v>12</v>
      </c>
      <c r="E37" s="648">
        <v>100</v>
      </c>
      <c r="F37" s="648">
        <v>100</v>
      </c>
      <c r="G37" s="648">
        <v>30</v>
      </c>
      <c r="H37" s="648" t="s">
        <v>919</v>
      </c>
      <c r="I37" s="645">
        <v>1700</v>
      </c>
      <c r="J37" s="648" t="s">
        <v>920</v>
      </c>
      <c r="K37" s="648">
        <v>0</v>
      </c>
      <c r="L37" s="648">
        <v>0</v>
      </c>
      <c r="M37" s="648">
        <v>0</v>
      </c>
      <c r="N37" s="648">
        <v>100</v>
      </c>
      <c r="O37" s="648">
        <v>500</v>
      </c>
      <c r="P37" s="648" t="s">
        <v>913</v>
      </c>
      <c r="Q37" s="648" t="s">
        <v>914</v>
      </c>
      <c r="R37" s="652">
        <v>10.5</v>
      </c>
      <c r="S37" s="648"/>
      <c r="T37" s="648"/>
      <c r="U37" s="648">
        <v>1500</v>
      </c>
      <c r="V37" s="648" t="s">
        <v>915</v>
      </c>
      <c r="W37" s="653">
        <v>30</v>
      </c>
      <c r="X37" s="1287"/>
    </row>
    <row r="38" spans="2:24">
      <c r="B38" s="672" t="s">
        <v>945</v>
      </c>
      <c r="C38" s="651">
        <v>80</v>
      </c>
      <c r="D38" s="648">
        <v>12</v>
      </c>
      <c r="E38" s="648">
        <v>100</v>
      </c>
      <c r="F38" s="648">
        <v>100</v>
      </c>
      <c r="G38" s="648">
        <v>30</v>
      </c>
      <c r="H38" s="648" t="s">
        <v>919</v>
      </c>
      <c r="I38" s="645">
        <v>1700</v>
      </c>
      <c r="J38" s="648" t="s">
        <v>920</v>
      </c>
      <c r="K38" s="648">
        <v>0</v>
      </c>
      <c r="L38" s="648">
        <v>0</v>
      </c>
      <c r="M38" s="648">
        <v>0</v>
      </c>
      <c r="N38" s="648">
        <v>100</v>
      </c>
      <c r="O38" s="648">
        <v>500</v>
      </c>
      <c r="P38" s="648" t="s">
        <v>913</v>
      </c>
      <c r="Q38" s="648" t="s">
        <v>914</v>
      </c>
      <c r="R38" s="652">
        <v>7.7</v>
      </c>
      <c r="S38" s="648"/>
      <c r="T38" s="648"/>
      <c r="U38" s="648">
        <v>1500</v>
      </c>
      <c r="V38" s="648" t="s">
        <v>915</v>
      </c>
      <c r="W38" s="653">
        <v>50</v>
      </c>
      <c r="X38" s="1287"/>
    </row>
    <row r="39" spans="2:24" ht="17.25" thickBot="1">
      <c r="B39" s="673" t="s">
        <v>946</v>
      </c>
      <c r="C39" s="655">
        <v>80</v>
      </c>
      <c r="D39" s="655">
        <v>12</v>
      </c>
      <c r="E39" s="655">
        <v>100</v>
      </c>
      <c r="F39" s="655">
        <v>100</v>
      </c>
      <c r="G39" s="655">
        <v>30</v>
      </c>
      <c r="H39" s="655" t="s">
        <v>919</v>
      </c>
      <c r="I39" s="656">
        <v>1700</v>
      </c>
      <c r="J39" s="655" t="s">
        <v>920</v>
      </c>
      <c r="K39" s="655">
        <v>0</v>
      </c>
      <c r="L39" s="655">
        <v>0</v>
      </c>
      <c r="M39" s="655">
        <v>0</v>
      </c>
      <c r="N39" s="655">
        <v>100</v>
      </c>
      <c r="O39" s="655">
        <v>500</v>
      </c>
      <c r="P39" s="655" t="s">
        <v>913</v>
      </c>
      <c r="Q39" s="655" t="s">
        <v>914</v>
      </c>
      <c r="R39" s="657">
        <v>7.7</v>
      </c>
      <c r="S39" s="655"/>
      <c r="T39" s="655"/>
      <c r="U39" s="658">
        <v>1500</v>
      </c>
      <c r="V39" s="658" t="s">
        <v>915</v>
      </c>
      <c r="W39" s="659">
        <v>50</v>
      </c>
      <c r="X39" s="1288"/>
    </row>
    <row r="41" spans="2:24">
      <c r="B41" s="674" t="s">
        <v>947</v>
      </c>
    </row>
  </sheetData>
  <mergeCells count="3">
    <mergeCell ref="B2:X3"/>
    <mergeCell ref="C4:D4"/>
    <mergeCell ref="X6:X39"/>
  </mergeCells>
  <phoneticPr fontId="48" type="noConversion"/>
  <hyperlinks>
    <hyperlink ref="B41" r:id="rId1" location="'Specification old(심봉규)'!A1"/>
  </hyperlinks>
  <pageMargins left="0.7" right="0.7" top="0.75" bottom="0.75" header="0.3" footer="0.3"/>
  <pageSetup paperSize="9" orientation="portrait" verticalDpi="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B1:AB59"/>
  <sheetViews>
    <sheetView showGridLines="0" zoomScaleNormal="100" workbookViewId="0">
      <pane xSplit="2" ySplit="5" topLeftCell="C4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RowHeight="16.5"/>
  <cols>
    <col min="1" max="1" width="3.625" style="481" customWidth="1"/>
    <col min="2" max="2" width="12.125" style="481" bestFit="1" customWidth="1"/>
    <col min="3" max="3" width="15.125" style="481" customWidth="1"/>
    <col min="4" max="5" width="10.375" style="481" customWidth="1"/>
    <col min="6" max="7" width="10.625" style="481" customWidth="1"/>
    <col min="8" max="8" width="8.5" style="481" bestFit="1" customWidth="1"/>
    <col min="9" max="9" width="8.75" style="481" bestFit="1" customWidth="1"/>
    <col min="10" max="10" width="11.25" style="481" customWidth="1"/>
    <col min="11" max="11" width="11.625" style="481" hidden="1" customWidth="1"/>
    <col min="12" max="12" width="10.125" style="481" customWidth="1"/>
    <col min="13" max="13" width="9.5" style="481" customWidth="1"/>
    <col min="14" max="14" width="7.375" style="481" bestFit="1" customWidth="1"/>
    <col min="15" max="15" width="12" style="481" customWidth="1"/>
    <col min="16" max="16" width="8.625" style="481" customWidth="1"/>
    <col min="17" max="18" width="8.75" style="481" bestFit="1" customWidth="1"/>
    <col min="19" max="19" width="9" style="481"/>
    <col min="20" max="20" width="10.25" style="481" customWidth="1"/>
    <col min="21" max="21" width="9.625" style="481" bestFit="1" customWidth="1"/>
    <col min="22" max="22" width="12" style="481" customWidth="1"/>
    <col min="23" max="23" width="8.875" style="481" bestFit="1" customWidth="1"/>
    <col min="24" max="25" width="8.875" style="481" customWidth="1"/>
    <col min="26" max="26" width="10.875" style="481" customWidth="1"/>
    <col min="27" max="27" width="18.75" style="481" bestFit="1" customWidth="1"/>
    <col min="28" max="28" width="22.625" style="481" bestFit="1" customWidth="1"/>
    <col min="29" max="16384" width="9" style="481"/>
  </cols>
  <sheetData>
    <row r="1" spans="2:28" ht="17.25" thickBot="1"/>
    <row r="2" spans="2:28" ht="16.5" customHeight="1">
      <c r="B2" s="1289" t="s">
        <v>948</v>
      </c>
      <c r="C2" s="1290"/>
      <c r="D2" s="1290"/>
      <c r="E2" s="1290"/>
      <c r="F2" s="1290"/>
      <c r="G2" s="1290"/>
      <c r="H2" s="1290"/>
      <c r="I2" s="1290"/>
      <c r="J2" s="1290"/>
      <c r="K2" s="1290"/>
      <c r="L2" s="1290"/>
      <c r="M2" s="1290"/>
      <c r="N2" s="1290"/>
      <c r="O2" s="1290"/>
      <c r="P2" s="1290"/>
      <c r="Q2" s="1290"/>
      <c r="R2" s="1290"/>
      <c r="S2" s="1290"/>
      <c r="T2" s="1290"/>
      <c r="U2" s="1290"/>
      <c r="V2" s="1290"/>
      <c r="W2" s="1290"/>
      <c r="X2" s="1290"/>
      <c r="Y2" s="1290"/>
      <c r="Z2" s="1290"/>
      <c r="AA2" s="1290"/>
      <c r="AB2" s="1291"/>
    </row>
    <row r="3" spans="2:28" ht="16.5" customHeight="1">
      <c r="B3" s="1292"/>
      <c r="C3" s="1293"/>
      <c r="D3" s="1293"/>
      <c r="E3" s="1293"/>
      <c r="F3" s="1293"/>
      <c r="G3" s="1293"/>
      <c r="H3" s="1293"/>
      <c r="I3" s="1293"/>
      <c r="J3" s="1293"/>
      <c r="K3" s="1293"/>
      <c r="L3" s="1293"/>
      <c r="M3" s="1293"/>
      <c r="N3" s="1293"/>
      <c r="O3" s="1293"/>
      <c r="P3" s="1293"/>
      <c r="Q3" s="1293"/>
      <c r="R3" s="1293"/>
      <c r="S3" s="1293"/>
      <c r="T3" s="1293"/>
      <c r="U3" s="1293"/>
      <c r="V3" s="1293"/>
      <c r="W3" s="1293"/>
      <c r="X3" s="1293"/>
      <c r="Y3" s="1293"/>
      <c r="Z3" s="1293"/>
      <c r="AA3" s="1293"/>
      <c r="AB3" s="1294"/>
    </row>
    <row r="4" spans="2:28" ht="18" thickBot="1">
      <c r="B4" s="632" t="s">
        <v>885</v>
      </c>
      <c r="C4" s="1295" t="s">
        <v>886</v>
      </c>
      <c r="D4" s="1295"/>
      <c r="E4" s="675"/>
      <c r="F4" s="633"/>
      <c r="G4" s="633"/>
      <c r="H4" s="1296"/>
      <c r="I4" s="1296"/>
      <c r="J4" s="1296"/>
      <c r="K4" s="1296"/>
      <c r="L4" s="1296"/>
      <c r="M4" s="1296"/>
      <c r="N4" s="1296"/>
      <c r="O4" s="1296"/>
      <c r="P4" s="1296"/>
      <c r="Q4" s="1296"/>
      <c r="R4" s="1296"/>
      <c r="S4" s="1296"/>
      <c r="T4" s="1296"/>
      <c r="U4" s="1296"/>
      <c r="V4" s="1296"/>
      <c r="W4" s="1296"/>
      <c r="X4" s="1296"/>
      <c r="Y4" s="1296"/>
      <c r="Z4" s="1296"/>
      <c r="AA4" s="1296"/>
      <c r="AB4" s="1297"/>
    </row>
    <row r="5" spans="2:28" ht="99.75" thickBot="1">
      <c r="B5" s="676" t="s">
        <v>887</v>
      </c>
      <c r="C5" s="677" t="s">
        <v>949</v>
      </c>
      <c r="D5" s="638" t="s">
        <v>889</v>
      </c>
      <c r="E5" s="638" t="s">
        <v>950</v>
      </c>
      <c r="F5" s="638" t="s">
        <v>890</v>
      </c>
      <c r="G5" s="638" t="s">
        <v>891</v>
      </c>
      <c r="H5" s="638" t="s">
        <v>892</v>
      </c>
      <c r="I5" s="638" t="s">
        <v>893</v>
      </c>
      <c r="J5" s="638" t="s">
        <v>894</v>
      </c>
      <c r="K5" s="639" t="s">
        <v>895</v>
      </c>
      <c r="L5" s="638" t="s">
        <v>896</v>
      </c>
      <c r="M5" s="640" t="s">
        <v>897</v>
      </c>
      <c r="N5" s="640" t="s">
        <v>898</v>
      </c>
      <c r="O5" s="640" t="s">
        <v>951</v>
      </c>
      <c r="P5" s="639" t="s">
        <v>900</v>
      </c>
      <c r="Q5" s="638" t="s">
        <v>901</v>
      </c>
      <c r="R5" s="638" t="s">
        <v>902</v>
      </c>
      <c r="S5" s="640" t="s">
        <v>952</v>
      </c>
      <c r="T5" s="639" t="s">
        <v>904</v>
      </c>
      <c r="U5" s="639" t="s">
        <v>905</v>
      </c>
      <c r="V5" s="638" t="s">
        <v>906</v>
      </c>
      <c r="W5" s="638" t="s">
        <v>907</v>
      </c>
      <c r="X5" s="678" t="s">
        <v>953</v>
      </c>
      <c r="Y5" s="678" t="s">
        <v>954</v>
      </c>
      <c r="Z5" s="641" t="s">
        <v>908</v>
      </c>
      <c r="AA5" s="679" t="s">
        <v>909</v>
      </c>
      <c r="AB5" s="641" t="s">
        <v>746</v>
      </c>
    </row>
    <row r="6" spans="2:28" ht="16.5" customHeight="1">
      <c r="B6" s="680" t="s">
        <v>283</v>
      </c>
      <c r="C6" s="681">
        <v>12</v>
      </c>
      <c r="D6" s="645">
        <v>12</v>
      </c>
      <c r="E6" s="645"/>
      <c r="F6" s="645">
        <v>30</v>
      </c>
      <c r="G6" s="645">
        <v>27</v>
      </c>
      <c r="H6" s="645">
        <v>30</v>
      </c>
      <c r="I6" s="644" t="s">
        <v>911</v>
      </c>
      <c r="J6" s="645">
        <v>1700</v>
      </c>
      <c r="K6" s="644" t="s">
        <v>912</v>
      </c>
      <c r="L6" s="645">
        <v>0</v>
      </c>
      <c r="M6" s="644">
        <v>0</v>
      </c>
      <c r="N6" s="644">
        <v>0</v>
      </c>
      <c r="O6" s="644">
        <v>60</v>
      </c>
      <c r="P6" s="682"/>
      <c r="Q6" s="644" t="s">
        <v>913</v>
      </c>
      <c r="R6" s="644" t="s">
        <v>914</v>
      </c>
      <c r="S6" s="683"/>
      <c r="T6" s="682"/>
      <c r="U6" s="682"/>
      <c r="V6" s="644">
        <v>1500</v>
      </c>
      <c r="W6" s="644" t="s">
        <v>915</v>
      </c>
      <c r="X6" s="644">
        <v>15</v>
      </c>
      <c r="Y6" s="684" t="s">
        <v>955</v>
      </c>
      <c r="Z6" s="685"/>
      <c r="AA6" s="1298" t="s">
        <v>956</v>
      </c>
      <c r="AB6" s="530"/>
    </row>
    <row r="7" spans="2:28">
      <c r="B7" s="686" t="s">
        <v>284</v>
      </c>
      <c r="C7" s="687">
        <v>20</v>
      </c>
      <c r="D7" s="688">
        <v>12</v>
      </c>
      <c r="E7" s="688"/>
      <c r="F7" s="688">
        <v>30</v>
      </c>
      <c r="G7" s="688">
        <v>27</v>
      </c>
      <c r="H7" s="688">
        <v>30</v>
      </c>
      <c r="I7" s="648" t="s">
        <v>911</v>
      </c>
      <c r="J7" s="688">
        <v>1700</v>
      </c>
      <c r="K7" s="648" t="s">
        <v>912</v>
      </c>
      <c r="L7" s="688">
        <v>0</v>
      </c>
      <c r="M7" s="648">
        <v>0</v>
      </c>
      <c r="N7" s="648">
        <v>0</v>
      </c>
      <c r="O7" s="648">
        <v>60</v>
      </c>
      <c r="P7" s="689"/>
      <c r="Q7" s="648" t="s">
        <v>913</v>
      </c>
      <c r="R7" s="648" t="s">
        <v>914</v>
      </c>
      <c r="S7" s="690"/>
      <c r="T7" s="689"/>
      <c r="U7" s="689"/>
      <c r="V7" s="648">
        <v>1500</v>
      </c>
      <c r="W7" s="648" t="s">
        <v>915</v>
      </c>
      <c r="X7" s="648">
        <v>15</v>
      </c>
      <c r="Y7" s="691" t="s">
        <v>955</v>
      </c>
      <c r="Z7" s="692"/>
      <c r="AA7" s="1298"/>
      <c r="AB7" s="540"/>
    </row>
    <row r="8" spans="2:28" ht="16.5" hidden="1" customHeight="1">
      <c r="B8" s="686" t="s">
        <v>285</v>
      </c>
      <c r="C8" s="687">
        <v>35</v>
      </c>
      <c r="D8" s="688">
        <v>12</v>
      </c>
      <c r="E8" s="688"/>
      <c r="F8" s="688">
        <v>30</v>
      </c>
      <c r="G8" s="688">
        <v>27</v>
      </c>
      <c r="H8" s="688">
        <v>30</v>
      </c>
      <c r="I8" s="648" t="s">
        <v>911</v>
      </c>
      <c r="J8" s="688">
        <v>1700</v>
      </c>
      <c r="K8" s="648" t="s">
        <v>912</v>
      </c>
      <c r="L8" s="688">
        <v>0</v>
      </c>
      <c r="M8" s="648">
        <v>0</v>
      </c>
      <c r="N8" s="648">
        <v>0</v>
      </c>
      <c r="O8" s="648">
        <v>60</v>
      </c>
      <c r="P8" s="689"/>
      <c r="Q8" s="648" t="s">
        <v>913</v>
      </c>
      <c r="R8" s="648" t="s">
        <v>914</v>
      </c>
      <c r="S8" s="690"/>
      <c r="T8" s="689"/>
      <c r="U8" s="689"/>
      <c r="V8" s="648">
        <v>1500</v>
      </c>
      <c r="W8" s="648" t="s">
        <v>915</v>
      </c>
      <c r="X8" s="648">
        <v>15</v>
      </c>
      <c r="Y8" s="691" t="s">
        <v>955</v>
      </c>
      <c r="Z8" s="692"/>
      <c r="AA8" s="1298"/>
      <c r="AB8" s="540"/>
    </row>
    <row r="9" spans="2:28">
      <c r="B9" s="686" t="s">
        <v>286</v>
      </c>
      <c r="C9" s="687">
        <v>55</v>
      </c>
      <c r="D9" s="688">
        <v>12</v>
      </c>
      <c r="E9" s="688"/>
      <c r="F9" s="688">
        <v>30</v>
      </c>
      <c r="G9" s="688">
        <v>27</v>
      </c>
      <c r="H9" s="688">
        <v>30</v>
      </c>
      <c r="I9" s="648" t="s">
        <v>911</v>
      </c>
      <c r="J9" s="688">
        <v>1700</v>
      </c>
      <c r="K9" s="648" t="s">
        <v>912</v>
      </c>
      <c r="L9" s="688">
        <v>0</v>
      </c>
      <c r="M9" s="648">
        <v>0</v>
      </c>
      <c r="N9" s="648">
        <v>0</v>
      </c>
      <c r="O9" s="648">
        <v>60</v>
      </c>
      <c r="P9" s="689"/>
      <c r="Q9" s="648" t="s">
        <v>913</v>
      </c>
      <c r="R9" s="648" t="s">
        <v>914</v>
      </c>
      <c r="S9" s="690"/>
      <c r="T9" s="689"/>
      <c r="U9" s="689"/>
      <c r="V9" s="648">
        <v>1500</v>
      </c>
      <c r="W9" s="648" t="s">
        <v>915</v>
      </c>
      <c r="X9" s="648">
        <v>15</v>
      </c>
      <c r="Y9" s="691" t="s">
        <v>955</v>
      </c>
      <c r="Z9" s="692"/>
      <c r="AA9" s="1298"/>
      <c r="AB9" s="540"/>
    </row>
    <row r="10" spans="2:28">
      <c r="B10" s="686" t="s">
        <v>287</v>
      </c>
      <c r="C10" s="687">
        <v>100</v>
      </c>
      <c r="D10" s="688">
        <v>12</v>
      </c>
      <c r="E10" s="688"/>
      <c r="F10" s="688">
        <v>30</v>
      </c>
      <c r="G10" s="688">
        <v>27</v>
      </c>
      <c r="H10" s="688">
        <v>30</v>
      </c>
      <c r="I10" s="648" t="s">
        <v>911</v>
      </c>
      <c r="J10" s="688">
        <v>1700</v>
      </c>
      <c r="K10" s="648" t="s">
        <v>912</v>
      </c>
      <c r="L10" s="688">
        <v>0</v>
      </c>
      <c r="M10" s="648">
        <v>0</v>
      </c>
      <c r="N10" s="648">
        <v>0</v>
      </c>
      <c r="O10" s="648">
        <v>60</v>
      </c>
      <c r="P10" s="689"/>
      <c r="Q10" s="648" t="s">
        <v>913</v>
      </c>
      <c r="R10" s="648" t="s">
        <v>914</v>
      </c>
      <c r="S10" s="690"/>
      <c r="T10" s="689"/>
      <c r="U10" s="689"/>
      <c r="V10" s="648">
        <v>1500</v>
      </c>
      <c r="W10" s="648" t="s">
        <v>915</v>
      </c>
      <c r="X10" s="648">
        <v>15</v>
      </c>
      <c r="Y10" s="691" t="s">
        <v>955</v>
      </c>
      <c r="Z10" s="692"/>
      <c r="AA10" s="1298"/>
      <c r="AB10" s="540"/>
    </row>
    <row r="11" spans="2:28">
      <c r="B11" s="686" t="s">
        <v>282</v>
      </c>
      <c r="C11" s="687">
        <v>12</v>
      </c>
      <c r="D11" s="688">
        <v>12</v>
      </c>
      <c r="E11" s="688"/>
      <c r="F11" s="688">
        <v>30</v>
      </c>
      <c r="G11" s="688">
        <v>27</v>
      </c>
      <c r="H11" s="688">
        <v>30</v>
      </c>
      <c r="I11" s="648" t="s">
        <v>911</v>
      </c>
      <c r="J11" s="688">
        <v>1700</v>
      </c>
      <c r="K11" s="648" t="s">
        <v>912</v>
      </c>
      <c r="L11" s="688">
        <v>0</v>
      </c>
      <c r="M11" s="648">
        <v>0</v>
      </c>
      <c r="N11" s="648">
        <v>0</v>
      </c>
      <c r="O11" s="648">
        <v>60</v>
      </c>
      <c r="P11" s="689"/>
      <c r="Q11" s="648" t="s">
        <v>913</v>
      </c>
      <c r="R11" s="648" t="s">
        <v>914</v>
      </c>
      <c r="S11" s="690"/>
      <c r="T11" s="689"/>
      <c r="U11" s="689"/>
      <c r="V11" s="648">
        <v>1500</v>
      </c>
      <c r="W11" s="648" t="s">
        <v>915</v>
      </c>
      <c r="X11" s="648">
        <v>15</v>
      </c>
      <c r="Y11" s="691" t="s">
        <v>955</v>
      </c>
      <c r="Z11" s="692"/>
      <c r="AA11" s="1298"/>
      <c r="AB11" s="540"/>
    </row>
    <row r="12" spans="2:28">
      <c r="B12" s="686" t="s">
        <v>281</v>
      </c>
      <c r="C12" s="687">
        <v>20</v>
      </c>
      <c r="D12" s="688">
        <v>12</v>
      </c>
      <c r="E12" s="688"/>
      <c r="F12" s="688">
        <v>30</v>
      </c>
      <c r="G12" s="688">
        <v>27</v>
      </c>
      <c r="H12" s="688">
        <v>30</v>
      </c>
      <c r="I12" s="648" t="s">
        <v>911</v>
      </c>
      <c r="J12" s="688">
        <v>1700</v>
      </c>
      <c r="K12" s="648" t="s">
        <v>912</v>
      </c>
      <c r="L12" s="688">
        <v>0</v>
      </c>
      <c r="M12" s="648">
        <v>0</v>
      </c>
      <c r="N12" s="648">
        <v>0</v>
      </c>
      <c r="O12" s="648">
        <v>60</v>
      </c>
      <c r="P12" s="689"/>
      <c r="Q12" s="648" t="s">
        <v>913</v>
      </c>
      <c r="R12" s="648" t="s">
        <v>914</v>
      </c>
      <c r="S12" s="690"/>
      <c r="T12" s="689"/>
      <c r="U12" s="689"/>
      <c r="V12" s="648">
        <v>1500</v>
      </c>
      <c r="W12" s="648" t="s">
        <v>915</v>
      </c>
      <c r="X12" s="648">
        <v>15</v>
      </c>
      <c r="Y12" s="691" t="s">
        <v>955</v>
      </c>
      <c r="Z12" s="692"/>
      <c r="AA12" s="1298"/>
      <c r="AB12" s="540"/>
    </row>
    <row r="13" spans="2:28">
      <c r="B13" s="686" t="s">
        <v>278</v>
      </c>
      <c r="C13" s="687">
        <v>35</v>
      </c>
      <c r="D13" s="688">
        <v>12</v>
      </c>
      <c r="E13" s="688"/>
      <c r="F13" s="688">
        <v>30</v>
      </c>
      <c r="G13" s="688">
        <v>27</v>
      </c>
      <c r="H13" s="688">
        <v>30</v>
      </c>
      <c r="I13" s="648" t="s">
        <v>911</v>
      </c>
      <c r="J13" s="688">
        <v>1700</v>
      </c>
      <c r="K13" s="648" t="s">
        <v>912</v>
      </c>
      <c r="L13" s="688">
        <v>0</v>
      </c>
      <c r="M13" s="648">
        <v>0</v>
      </c>
      <c r="N13" s="648">
        <v>0</v>
      </c>
      <c r="O13" s="648">
        <v>60</v>
      </c>
      <c r="P13" s="689"/>
      <c r="Q13" s="648" t="s">
        <v>913</v>
      </c>
      <c r="R13" s="648" t="s">
        <v>914</v>
      </c>
      <c r="S13" s="690"/>
      <c r="T13" s="689"/>
      <c r="U13" s="689"/>
      <c r="V13" s="648">
        <v>1500</v>
      </c>
      <c r="W13" s="648" t="s">
        <v>915</v>
      </c>
      <c r="X13" s="648">
        <v>15</v>
      </c>
      <c r="Y13" s="691" t="s">
        <v>955</v>
      </c>
      <c r="Z13" s="692"/>
      <c r="AA13" s="1298"/>
      <c r="AB13" s="540"/>
    </row>
    <row r="14" spans="2:28">
      <c r="B14" s="686" t="s">
        <v>280</v>
      </c>
      <c r="C14" s="687">
        <v>55</v>
      </c>
      <c r="D14" s="688">
        <v>12</v>
      </c>
      <c r="E14" s="688"/>
      <c r="F14" s="688">
        <v>30</v>
      </c>
      <c r="G14" s="688">
        <v>27</v>
      </c>
      <c r="H14" s="688">
        <v>30</v>
      </c>
      <c r="I14" s="648" t="s">
        <v>911</v>
      </c>
      <c r="J14" s="688">
        <v>1700</v>
      </c>
      <c r="K14" s="648" t="s">
        <v>912</v>
      </c>
      <c r="L14" s="688">
        <v>0</v>
      </c>
      <c r="M14" s="648">
        <v>0</v>
      </c>
      <c r="N14" s="648">
        <v>0</v>
      </c>
      <c r="O14" s="648">
        <v>60</v>
      </c>
      <c r="P14" s="689"/>
      <c r="Q14" s="648" t="s">
        <v>913</v>
      </c>
      <c r="R14" s="648" t="s">
        <v>914</v>
      </c>
      <c r="S14" s="690"/>
      <c r="T14" s="689"/>
      <c r="U14" s="689"/>
      <c r="V14" s="648">
        <v>1500</v>
      </c>
      <c r="W14" s="648" t="s">
        <v>915</v>
      </c>
      <c r="X14" s="648">
        <v>15</v>
      </c>
      <c r="Y14" s="691" t="s">
        <v>955</v>
      </c>
      <c r="Z14" s="692"/>
      <c r="AA14" s="1298"/>
      <c r="AB14" s="540"/>
    </row>
    <row r="15" spans="2:28" ht="16.5" hidden="1" customHeight="1">
      <c r="B15" s="686" t="s">
        <v>279</v>
      </c>
      <c r="C15" s="687">
        <v>100</v>
      </c>
      <c r="D15" s="688">
        <v>12</v>
      </c>
      <c r="E15" s="688"/>
      <c r="F15" s="688">
        <v>30</v>
      </c>
      <c r="G15" s="688">
        <v>27</v>
      </c>
      <c r="H15" s="688">
        <v>30</v>
      </c>
      <c r="I15" s="648" t="s">
        <v>911</v>
      </c>
      <c r="J15" s="688">
        <v>1700</v>
      </c>
      <c r="K15" s="648" t="s">
        <v>912</v>
      </c>
      <c r="L15" s="688">
        <v>0</v>
      </c>
      <c r="M15" s="648">
        <v>0</v>
      </c>
      <c r="N15" s="648">
        <v>0</v>
      </c>
      <c r="O15" s="648">
        <v>60</v>
      </c>
      <c r="P15" s="689"/>
      <c r="Q15" s="648" t="s">
        <v>913</v>
      </c>
      <c r="R15" s="648" t="s">
        <v>914</v>
      </c>
      <c r="S15" s="690"/>
      <c r="T15" s="689"/>
      <c r="U15" s="689"/>
      <c r="V15" s="648">
        <v>1500</v>
      </c>
      <c r="W15" s="648" t="s">
        <v>915</v>
      </c>
      <c r="X15" s="648">
        <v>15</v>
      </c>
      <c r="Y15" s="691" t="s">
        <v>955</v>
      </c>
      <c r="Z15" s="692"/>
      <c r="AA15" s="1298"/>
      <c r="AB15" s="540"/>
    </row>
    <row r="16" spans="2:28">
      <c r="B16" s="686" t="s">
        <v>123</v>
      </c>
      <c r="C16" s="693">
        <v>12</v>
      </c>
      <c r="D16" s="688">
        <v>12</v>
      </c>
      <c r="E16" s="688"/>
      <c r="F16" s="688">
        <v>40</v>
      </c>
      <c r="G16" s="688">
        <v>40</v>
      </c>
      <c r="H16" s="648">
        <v>30</v>
      </c>
      <c r="I16" s="648" t="s">
        <v>911</v>
      </c>
      <c r="J16" s="688">
        <v>1700</v>
      </c>
      <c r="K16" s="648" t="s">
        <v>912</v>
      </c>
      <c r="L16" s="688">
        <v>0</v>
      </c>
      <c r="M16" s="648">
        <v>0</v>
      </c>
      <c r="N16" s="648">
        <v>0</v>
      </c>
      <c r="O16" s="648">
        <v>60</v>
      </c>
      <c r="P16" s="648">
        <v>500</v>
      </c>
      <c r="Q16" s="648" t="s">
        <v>913</v>
      </c>
      <c r="R16" s="648" t="s">
        <v>914</v>
      </c>
      <c r="S16" s="694"/>
      <c r="T16" s="695"/>
      <c r="U16" s="695"/>
      <c r="V16" s="648">
        <v>1500</v>
      </c>
      <c r="W16" s="648" t="s">
        <v>915</v>
      </c>
      <c r="X16" s="648">
        <v>15</v>
      </c>
      <c r="Y16" s="691" t="s">
        <v>955</v>
      </c>
      <c r="Z16" s="696"/>
      <c r="AA16" s="1298"/>
      <c r="AB16" s="540"/>
    </row>
    <row r="17" spans="2:28">
      <c r="B17" s="686" t="s">
        <v>288</v>
      </c>
      <c r="C17" s="693">
        <v>17</v>
      </c>
      <c r="D17" s="688">
        <v>12</v>
      </c>
      <c r="E17" s="688"/>
      <c r="F17" s="688">
        <v>40</v>
      </c>
      <c r="G17" s="688">
        <v>40</v>
      </c>
      <c r="H17" s="648">
        <v>30</v>
      </c>
      <c r="I17" s="648" t="s">
        <v>911</v>
      </c>
      <c r="J17" s="688">
        <v>1700</v>
      </c>
      <c r="K17" s="648" t="s">
        <v>912</v>
      </c>
      <c r="L17" s="688">
        <v>0</v>
      </c>
      <c r="M17" s="648">
        <v>0</v>
      </c>
      <c r="N17" s="648">
        <v>0</v>
      </c>
      <c r="O17" s="648">
        <v>60</v>
      </c>
      <c r="P17" s="648">
        <v>500</v>
      </c>
      <c r="Q17" s="648" t="s">
        <v>913</v>
      </c>
      <c r="R17" s="648" t="s">
        <v>914</v>
      </c>
      <c r="S17" s="694"/>
      <c r="T17" s="695"/>
      <c r="U17" s="695"/>
      <c r="V17" s="648">
        <v>1500</v>
      </c>
      <c r="W17" s="648" t="s">
        <v>915</v>
      </c>
      <c r="X17" s="648">
        <v>15</v>
      </c>
      <c r="Y17" s="691" t="s">
        <v>955</v>
      </c>
      <c r="Z17" s="696"/>
      <c r="AA17" s="1298"/>
      <c r="AB17" s="540"/>
    </row>
    <row r="18" spans="2:28">
      <c r="B18" s="686" t="s">
        <v>124</v>
      </c>
      <c r="C18" s="697">
        <v>20</v>
      </c>
      <c r="D18" s="648">
        <v>12</v>
      </c>
      <c r="E18" s="648"/>
      <c r="F18" s="648">
        <v>30</v>
      </c>
      <c r="G18" s="688">
        <v>40</v>
      </c>
      <c r="H18" s="648">
        <v>30</v>
      </c>
      <c r="I18" s="648" t="s">
        <v>919</v>
      </c>
      <c r="J18" s="688">
        <v>1700</v>
      </c>
      <c r="K18" s="648" t="s">
        <v>920</v>
      </c>
      <c r="L18" s="648">
        <v>0</v>
      </c>
      <c r="M18" s="648">
        <v>0</v>
      </c>
      <c r="N18" s="648">
        <v>0</v>
      </c>
      <c r="O18" s="648">
        <v>60</v>
      </c>
      <c r="P18" s="648">
        <v>500</v>
      </c>
      <c r="Q18" s="648" t="s">
        <v>913</v>
      </c>
      <c r="R18" s="648" t="s">
        <v>914</v>
      </c>
      <c r="S18" s="652"/>
      <c r="T18" s="648"/>
      <c r="U18" s="648"/>
      <c r="V18" s="648">
        <v>1500</v>
      </c>
      <c r="W18" s="648" t="s">
        <v>915</v>
      </c>
      <c r="X18" s="648">
        <v>15</v>
      </c>
      <c r="Y18" s="691" t="s">
        <v>955</v>
      </c>
      <c r="Z18" s="698"/>
      <c r="AA18" s="1298"/>
      <c r="AB18" s="540"/>
    </row>
    <row r="19" spans="2:28">
      <c r="B19" s="686" t="s">
        <v>289</v>
      </c>
      <c r="C19" s="697">
        <v>27</v>
      </c>
      <c r="D19" s="648">
        <v>12</v>
      </c>
      <c r="E19" s="648"/>
      <c r="F19" s="648">
        <v>40</v>
      </c>
      <c r="G19" s="688">
        <v>40</v>
      </c>
      <c r="H19" s="648">
        <v>30</v>
      </c>
      <c r="I19" s="648" t="s">
        <v>919</v>
      </c>
      <c r="J19" s="688">
        <v>1700</v>
      </c>
      <c r="K19" s="648" t="s">
        <v>920</v>
      </c>
      <c r="L19" s="648">
        <v>0</v>
      </c>
      <c r="M19" s="648">
        <v>0</v>
      </c>
      <c r="N19" s="648">
        <v>0</v>
      </c>
      <c r="O19" s="648">
        <v>60</v>
      </c>
      <c r="P19" s="648">
        <v>500</v>
      </c>
      <c r="Q19" s="648" t="s">
        <v>913</v>
      </c>
      <c r="R19" s="648" t="s">
        <v>914</v>
      </c>
      <c r="S19" s="652"/>
      <c r="T19" s="648"/>
      <c r="U19" s="648"/>
      <c r="V19" s="648">
        <v>1500</v>
      </c>
      <c r="W19" s="648" t="s">
        <v>915</v>
      </c>
      <c r="X19" s="648">
        <v>15</v>
      </c>
      <c r="Y19" s="691" t="s">
        <v>955</v>
      </c>
      <c r="Z19" s="698"/>
      <c r="AA19" s="1298"/>
      <c r="AB19" s="540"/>
    </row>
    <row r="20" spans="2:28">
      <c r="B20" s="686" t="s">
        <v>125</v>
      </c>
      <c r="C20" s="697">
        <v>42</v>
      </c>
      <c r="D20" s="648">
        <v>12</v>
      </c>
      <c r="E20" s="648"/>
      <c r="F20" s="648">
        <v>40</v>
      </c>
      <c r="G20" s="688">
        <v>40</v>
      </c>
      <c r="H20" s="648">
        <v>30</v>
      </c>
      <c r="I20" s="648" t="s">
        <v>919</v>
      </c>
      <c r="J20" s="688">
        <v>1700</v>
      </c>
      <c r="K20" s="648" t="s">
        <v>920</v>
      </c>
      <c r="L20" s="648">
        <v>0</v>
      </c>
      <c r="M20" s="648">
        <v>0</v>
      </c>
      <c r="N20" s="648">
        <v>0</v>
      </c>
      <c r="O20" s="648">
        <v>60</v>
      </c>
      <c r="P20" s="648">
        <v>500</v>
      </c>
      <c r="Q20" s="648" t="s">
        <v>913</v>
      </c>
      <c r="R20" s="648" t="s">
        <v>914</v>
      </c>
      <c r="S20" s="652"/>
      <c r="T20" s="648"/>
      <c r="U20" s="648"/>
      <c r="V20" s="648">
        <v>1500</v>
      </c>
      <c r="W20" s="648" t="s">
        <v>915</v>
      </c>
      <c r="X20" s="648">
        <v>15</v>
      </c>
      <c r="Y20" s="691" t="s">
        <v>955</v>
      </c>
      <c r="Z20" s="698"/>
      <c r="AA20" s="1298"/>
      <c r="AB20" s="540"/>
    </row>
    <row r="21" spans="2:28">
      <c r="B21" s="686" t="s">
        <v>126</v>
      </c>
      <c r="C21" s="697">
        <v>55</v>
      </c>
      <c r="D21" s="648">
        <v>12</v>
      </c>
      <c r="E21" s="648"/>
      <c r="F21" s="648">
        <v>40</v>
      </c>
      <c r="G21" s="688">
        <v>40</v>
      </c>
      <c r="H21" s="648">
        <v>30</v>
      </c>
      <c r="I21" s="648" t="s">
        <v>919</v>
      </c>
      <c r="J21" s="688">
        <v>1700</v>
      </c>
      <c r="K21" s="648" t="s">
        <v>920</v>
      </c>
      <c r="L21" s="648">
        <v>0</v>
      </c>
      <c r="M21" s="648">
        <v>0</v>
      </c>
      <c r="N21" s="648">
        <v>0</v>
      </c>
      <c r="O21" s="648">
        <v>60</v>
      </c>
      <c r="P21" s="648">
        <v>500</v>
      </c>
      <c r="Q21" s="648" t="s">
        <v>913</v>
      </c>
      <c r="R21" s="648" t="s">
        <v>914</v>
      </c>
      <c r="S21" s="652"/>
      <c r="T21" s="648"/>
      <c r="U21" s="648"/>
      <c r="V21" s="648">
        <v>1500</v>
      </c>
      <c r="W21" s="648" t="s">
        <v>915</v>
      </c>
      <c r="X21" s="648">
        <v>15</v>
      </c>
      <c r="Y21" s="691" t="s">
        <v>955</v>
      </c>
      <c r="Z21" s="698"/>
      <c r="AA21" s="1298"/>
      <c r="AB21" s="540"/>
    </row>
    <row r="22" spans="2:28" ht="16.5" hidden="1" customHeight="1">
      <c r="B22" s="686" t="s">
        <v>127</v>
      </c>
      <c r="C22" s="697">
        <v>78</v>
      </c>
      <c r="D22" s="648">
        <v>12</v>
      </c>
      <c r="E22" s="648"/>
      <c r="F22" s="648">
        <v>40</v>
      </c>
      <c r="G22" s="688">
        <v>40</v>
      </c>
      <c r="H22" s="648">
        <v>30</v>
      </c>
      <c r="I22" s="648" t="s">
        <v>919</v>
      </c>
      <c r="J22" s="688">
        <v>1700</v>
      </c>
      <c r="K22" s="648" t="s">
        <v>920</v>
      </c>
      <c r="L22" s="648">
        <v>0</v>
      </c>
      <c r="M22" s="648">
        <v>0</v>
      </c>
      <c r="N22" s="648">
        <v>0</v>
      </c>
      <c r="O22" s="648">
        <v>60</v>
      </c>
      <c r="P22" s="648">
        <v>500</v>
      </c>
      <c r="Q22" s="648" t="s">
        <v>913</v>
      </c>
      <c r="R22" s="648" t="s">
        <v>914</v>
      </c>
      <c r="S22" s="652"/>
      <c r="T22" s="648"/>
      <c r="U22" s="648"/>
      <c r="V22" s="648">
        <v>1500</v>
      </c>
      <c r="W22" s="648" t="s">
        <v>915</v>
      </c>
      <c r="X22" s="648">
        <v>15</v>
      </c>
      <c r="Y22" s="691" t="s">
        <v>955</v>
      </c>
      <c r="Z22" s="698"/>
      <c r="AA22" s="1298"/>
      <c r="AB22" s="540"/>
    </row>
    <row r="23" spans="2:28">
      <c r="B23" s="686" t="s">
        <v>128</v>
      </c>
      <c r="C23" s="697">
        <v>12</v>
      </c>
      <c r="D23" s="648">
        <v>12</v>
      </c>
      <c r="E23" s="648"/>
      <c r="F23" s="648">
        <v>40</v>
      </c>
      <c r="G23" s="688">
        <v>40</v>
      </c>
      <c r="H23" s="648">
        <v>30</v>
      </c>
      <c r="I23" s="648" t="s">
        <v>919</v>
      </c>
      <c r="J23" s="688">
        <v>1700</v>
      </c>
      <c r="K23" s="648" t="s">
        <v>920</v>
      </c>
      <c r="L23" s="648">
        <v>0</v>
      </c>
      <c r="M23" s="648">
        <v>0</v>
      </c>
      <c r="N23" s="648">
        <v>0</v>
      </c>
      <c r="O23" s="648">
        <v>60</v>
      </c>
      <c r="P23" s="648">
        <v>500</v>
      </c>
      <c r="Q23" s="648" t="s">
        <v>913</v>
      </c>
      <c r="R23" s="648" t="s">
        <v>914</v>
      </c>
      <c r="S23" s="652"/>
      <c r="T23" s="648"/>
      <c r="U23" s="648"/>
      <c r="V23" s="648">
        <v>1500</v>
      </c>
      <c r="W23" s="648" t="s">
        <v>915</v>
      </c>
      <c r="X23" s="648">
        <v>15</v>
      </c>
      <c r="Y23" s="691" t="s">
        <v>955</v>
      </c>
      <c r="Z23" s="698"/>
      <c r="AA23" s="1298"/>
      <c r="AB23" s="540"/>
    </row>
    <row r="24" spans="2:28">
      <c r="B24" s="686" t="s">
        <v>290</v>
      </c>
      <c r="C24" s="697">
        <v>17</v>
      </c>
      <c r="D24" s="648">
        <v>12</v>
      </c>
      <c r="E24" s="648"/>
      <c r="F24" s="648">
        <v>40</v>
      </c>
      <c r="G24" s="688">
        <v>40</v>
      </c>
      <c r="H24" s="648">
        <v>30</v>
      </c>
      <c r="I24" s="648" t="s">
        <v>919</v>
      </c>
      <c r="J24" s="688">
        <v>1700</v>
      </c>
      <c r="K24" s="648" t="s">
        <v>920</v>
      </c>
      <c r="L24" s="648">
        <v>0</v>
      </c>
      <c r="M24" s="648">
        <v>0</v>
      </c>
      <c r="N24" s="648">
        <v>0</v>
      </c>
      <c r="O24" s="648">
        <v>60</v>
      </c>
      <c r="P24" s="648">
        <v>500</v>
      </c>
      <c r="Q24" s="648" t="s">
        <v>913</v>
      </c>
      <c r="R24" s="648" t="s">
        <v>914</v>
      </c>
      <c r="S24" s="652"/>
      <c r="T24" s="648"/>
      <c r="U24" s="648"/>
      <c r="V24" s="648">
        <v>1500</v>
      </c>
      <c r="W24" s="648" t="s">
        <v>915</v>
      </c>
      <c r="X24" s="648">
        <v>15</v>
      </c>
      <c r="Y24" s="691" t="s">
        <v>955</v>
      </c>
      <c r="Z24" s="698"/>
      <c r="AA24" s="1298"/>
      <c r="AB24" s="540"/>
    </row>
    <row r="25" spans="2:28">
      <c r="B25" s="686" t="s">
        <v>129</v>
      </c>
      <c r="C25" s="697">
        <v>20</v>
      </c>
      <c r="D25" s="651">
        <v>12</v>
      </c>
      <c r="E25" s="651"/>
      <c r="F25" s="648">
        <v>40</v>
      </c>
      <c r="G25" s="651">
        <v>27</v>
      </c>
      <c r="H25" s="651">
        <v>30</v>
      </c>
      <c r="I25" s="651" t="s">
        <v>919</v>
      </c>
      <c r="J25" s="699">
        <v>1700</v>
      </c>
      <c r="K25" s="651" t="s">
        <v>920</v>
      </c>
      <c r="L25" s="651">
        <v>0</v>
      </c>
      <c r="M25" s="651">
        <v>0</v>
      </c>
      <c r="N25" s="651">
        <v>0</v>
      </c>
      <c r="O25" s="648">
        <v>60</v>
      </c>
      <c r="P25" s="651">
        <v>500</v>
      </c>
      <c r="Q25" s="651" t="s">
        <v>913</v>
      </c>
      <c r="R25" s="651" t="s">
        <v>914</v>
      </c>
      <c r="S25" s="652"/>
      <c r="T25" s="651"/>
      <c r="U25" s="651"/>
      <c r="V25" s="648">
        <v>1500</v>
      </c>
      <c r="W25" s="648" t="s">
        <v>915</v>
      </c>
      <c r="X25" s="648">
        <v>15</v>
      </c>
      <c r="Y25" s="691" t="s">
        <v>955</v>
      </c>
      <c r="Z25" s="698"/>
      <c r="AA25" s="1298"/>
      <c r="AB25" s="540"/>
    </row>
    <row r="26" spans="2:28">
      <c r="B26" s="686" t="s">
        <v>291</v>
      </c>
      <c r="C26" s="693">
        <v>27</v>
      </c>
      <c r="D26" s="688">
        <v>12</v>
      </c>
      <c r="E26" s="688"/>
      <c r="F26" s="648">
        <v>40</v>
      </c>
      <c r="G26" s="688">
        <v>40</v>
      </c>
      <c r="H26" s="648">
        <v>30</v>
      </c>
      <c r="I26" s="648" t="s">
        <v>911</v>
      </c>
      <c r="J26" s="688">
        <v>1700</v>
      </c>
      <c r="K26" s="648" t="s">
        <v>912</v>
      </c>
      <c r="L26" s="688">
        <v>0</v>
      </c>
      <c r="M26" s="648">
        <v>0</v>
      </c>
      <c r="N26" s="648">
        <v>0</v>
      </c>
      <c r="O26" s="648">
        <v>60</v>
      </c>
      <c r="P26" s="648">
        <v>500</v>
      </c>
      <c r="Q26" s="648" t="s">
        <v>913</v>
      </c>
      <c r="R26" s="648" t="s">
        <v>914</v>
      </c>
      <c r="S26" s="694"/>
      <c r="T26" s="695"/>
      <c r="U26" s="695"/>
      <c r="V26" s="648">
        <v>1500</v>
      </c>
      <c r="W26" s="648" t="s">
        <v>915</v>
      </c>
      <c r="X26" s="648">
        <v>15</v>
      </c>
      <c r="Y26" s="691" t="s">
        <v>955</v>
      </c>
      <c r="Z26" s="696"/>
      <c r="AA26" s="1298"/>
      <c r="AB26" s="540"/>
    </row>
    <row r="27" spans="2:28">
      <c r="B27" s="686" t="s">
        <v>130</v>
      </c>
      <c r="C27" s="693">
        <v>42</v>
      </c>
      <c r="D27" s="688">
        <v>12</v>
      </c>
      <c r="E27" s="688"/>
      <c r="F27" s="648">
        <v>40</v>
      </c>
      <c r="G27" s="688">
        <v>40</v>
      </c>
      <c r="H27" s="648">
        <v>30</v>
      </c>
      <c r="I27" s="648" t="s">
        <v>911</v>
      </c>
      <c r="J27" s="688">
        <v>1700</v>
      </c>
      <c r="K27" s="648" t="s">
        <v>912</v>
      </c>
      <c r="L27" s="688">
        <v>0</v>
      </c>
      <c r="M27" s="648">
        <v>0</v>
      </c>
      <c r="N27" s="648">
        <v>0</v>
      </c>
      <c r="O27" s="648">
        <v>60</v>
      </c>
      <c r="P27" s="648">
        <v>500</v>
      </c>
      <c r="Q27" s="648" t="s">
        <v>913</v>
      </c>
      <c r="R27" s="648" t="s">
        <v>914</v>
      </c>
      <c r="S27" s="694"/>
      <c r="T27" s="695"/>
      <c r="U27" s="695"/>
      <c r="V27" s="648">
        <v>1500</v>
      </c>
      <c r="W27" s="648" t="s">
        <v>915</v>
      </c>
      <c r="X27" s="648">
        <v>15</v>
      </c>
      <c r="Y27" s="691" t="s">
        <v>955</v>
      </c>
      <c r="Z27" s="696"/>
      <c r="AA27" s="1298"/>
      <c r="AB27" s="540"/>
    </row>
    <row r="28" spans="2:28">
      <c r="B28" s="686" t="s">
        <v>131</v>
      </c>
      <c r="C28" s="697">
        <v>55</v>
      </c>
      <c r="D28" s="648">
        <v>12</v>
      </c>
      <c r="E28" s="648"/>
      <c r="F28" s="648">
        <v>40</v>
      </c>
      <c r="G28" s="648">
        <v>40</v>
      </c>
      <c r="H28" s="648">
        <v>30</v>
      </c>
      <c r="I28" s="648" t="s">
        <v>919</v>
      </c>
      <c r="J28" s="688">
        <v>1700</v>
      </c>
      <c r="K28" s="648" t="s">
        <v>920</v>
      </c>
      <c r="L28" s="648">
        <v>0</v>
      </c>
      <c r="M28" s="648">
        <v>0</v>
      </c>
      <c r="N28" s="648">
        <v>0</v>
      </c>
      <c r="O28" s="648">
        <v>60</v>
      </c>
      <c r="P28" s="648">
        <v>500</v>
      </c>
      <c r="Q28" s="648" t="s">
        <v>913</v>
      </c>
      <c r="R28" s="648" t="s">
        <v>914</v>
      </c>
      <c r="S28" s="652"/>
      <c r="T28" s="648"/>
      <c r="U28" s="648"/>
      <c r="V28" s="648">
        <v>1500</v>
      </c>
      <c r="W28" s="648" t="s">
        <v>915</v>
      </c>
      <c r="X28" s="648">
        <v>15</v>
      </c>
      <c r="Y28" s="691" t="s">
        <v>955</v>
      </c>
      <c r="Z28" s="698"/>
      <c r="AA28" s="1298"/>
      <c r="AB28" s="540"/>
    </row>
    <row r="29" spans="2:28" ht="16.5" hidden="1" customHeight="1">
      <c r="B29" s="686" t="s">
        <v>132</v>
      </c>
      <c r="C29" s="697">
        <v>78</v>
      </c>
      <c r="D29" s="648">
        <v>12</v>
      </c>
      <c r="E29" s="648"/>
      <c r="F29" s="648">
        <v>40</v>
      </c>
      <c r="G29" s="648">
        <v>40</v>
      </c>
      <c r="H29" s="648">
        <v>30</v>
      </c>
      <c r="I29" s="648" t="s">
        <v>919</v>
      </c>
      <c r="J29" s="688">
        <v>1700</v>
      </c>
      <c r="K29" s="648" t="s">
        <v>920</v>
      </c>
      <c r="L29" s="648">
        <v>0</v>
      </c>
      <c r="M29" s="648">
        <v>0</v>
      </c>
      <c r="N29" s="648">
        <v>0</v>
      </c>
      <c r="O29" s="648">
        <v>60</v>
      </c>
      <c r="P29" s="648">
        <v>500</v>
      </c>
      <c r="Q29" s="648" t="s">
        <v>913</v>
      </c>
      <c r="R29" s="648" t="s">
        <v>914</v>
      </c>
      <c r="S29" s="652"/>
      <c r="T29" s="648"/>
      <c r="U29" s="648"/>
      <c r="V29" s="648">
        <v>1500</v>
      </c>
      <c r="W29" s="648" t="s">
        <v>915</v>
      </c>
      <c r="X29" s="648">
        <v>15</v>
      </c>
      <c r="Y29" s="691" t="s">
        <v>955</v>
      </c>
      <c r="Z29" s="698"/>
      <c r="AA29" s="1298"/>
      <c r="AB29" s="540"/>
    </row>
    <row r="30" spans="2:28">
      <c r="B30" s="686" t="s">
        <v>133</v>
      </c>
      <c r="C30" s="697">
        <v>12</v>
      </c>
      <c r="D30" s="648">
        <v>12</v>
      </c>
      <c r="E30" s="648"/>
      <c r="F30" s="648">
        <v>53</v>
      </c>
      <c r="G30" s="648">
        <v>40</v>
      </c>
      <c r="H30" s="648">
        <v>30</v>
      </c>
      <c r="I30" s="648" t="s">
        <v>919</v>
      </c>
      <c r="J30" s="688">
        <v>1700</v>
      </c>
      <c r="K30" s="648" t="s">
        <v>920</v>
      </c>
      <c r="L30" s="648">
        <v>0</v>
      </c>
      <c r="M30" s="648">
        <v>0</v>
      </c>
      <c r="N30" s="648">
        <v>0</v>
      </c>
      <c r="O30" s="648">
        <v>80</v>
      </c>
      <c r="P30" s="648">
        <v>500</v>
      </c>
      <c r="Q30" s="648" t="s">
        <v>913</v>
      </c>
      <c r="R30" s="648" t="s">
        <v>914</v>
      </c>
      <c r="S30" s="652"/>
      <c r="T30" s="648"/>
      <c r="U30" s="648"/>
      <c r="V30" s="648">
        <v>1500</v>
      </c>
      <c r="W30" s="648" t="s">
        <v>915</v>
      </c>
      <c r="X30" s="648">
        <v>15</v>
      </c>
      <c r="Y30" s="691" t="s">
        <v>955</v>
      </c>
      <c r="Z30" s="698"/>
      <c r="AA30" s="1298"/>
      <c r="AB30" s="540"/>
    </row>
    <row r="31" spans="2:28">
      <c r="B31" s="686" t="s">
        <v>292</v>
      </c>
      <c r="C31" s="697">
        <v>17</v>
      </c>
      <c r="D31" s="648">
        <v>12</v>
      </c>
      <c r="E31" s="648"/>
      <c r="F31" s="648">
        <v>53</v>
      </c>
      <c r="G31" s="648">
        <v>40</v>
      </c>
      <c r="H31" s="648">
        <v>30</v>
      </c>
      <c r="I31" s="648" t="s">
        <v>919</v>
      </c>
      <c r="J31" s="688">
        <v>1700</v>
      </c>
      <c r="K31" s="648" t="s">
        <v>920</v>
      </c>
      <c r="L31" s="648">
        <v>0</v>
      </c>
      <c r="M31" s="648">
        <v>0</v>
      </c>
      <c r="N31" s="648">
        <v>0</v>
      </c>
      <c r="O31" s="648">
        <v>80</v>
      </c>
      <c r="P31" s="648">
        <v>500</v>
      </c>
      <c r="Q31" s="648" t="s">
        <v>913</v>
      </c>
      <c r="R31" s="648" t="s">
        <v>914</v>
      </c>
      <c r="S31" s="652"/>
      <c r="T31" s="648"/>
      <c r="U31" s="648"/>
      <c r="V31" s="648">
        <v>1500</v>
      </c>
      <c r="W31" s="648" t="s">
        <v>915</v>
      </c>
      <c r="X31" s="648">
        <v>15</v>
      </c>
      <c r="Y31" s="691" t="s">
        <v>955</v>
      </c>
      <c r="Z31" s="698"/>
      <c r="AA31" s="1298"/>
      <c r="AB31" s="540"/>
    </row>
    <row r="32" spans="2:28">
      <c r="B32" s="686" t="s">
        <v>134</v>
      </c>
      <c r="C32" s="697">
        <v>20</v>
      </c>
      <c r="D32" s="648">
        <v>12</v>
      </c>
      <c r="E32" s="648"/>
      <c r="F32" s="648">
        <v>53</v>
      </c>
      <c r="G32" s="648">
        <v>40</v>
      </c>
      <c r="H32" s="648">
        <v>30</v>
      </c>
      <c r="I32" s="648" t="s">
        <v>919</v>
      </c>
      <c r="J32" s="688">
        <v>1700</v>
      </c>
      <c r="K32" s="648" t="s">
        <v>920</v>
      </c>
      <c r="L32" s="648">
        <v>0</v>
      </c>
      <c r="M32" s="648">
        <v>0</v>
      </c>
      <c r="N32" s="648">
        <v>0</v>
      </c>
      <c r="O32" s="648">
        <v>80</v>
      </c>
      <c r="P32" s="648">
        <v>500</v>
      </c>
      <c r="Q32" s="648" t="s">
        <v>913</v>
      </c>
      <c r="R32" s="648" t="s">
        <v>914</v>
      </c>
      <c r="S32" s="652"/>
      <c r="T32" s="648"/>
      <c r="U32" s="648"/>
      <c r="V32" s="648">
        <v>1500</v>
      </c>
      <c r="W32" s="648" t="s">
        <v>915</v>
      </c>
      <c r="X32" s="648">
        <v>15</v>
      </c>
      <c r="Y32" s="691" t="s">
        <v>955</v>
      </c>
      <c r="Z32" s="698"/>
      <c r="AA32" s="1298"/>
      <c r="AB32" s="540"/>
    </row>
    <row r="33" spans="2:28">
      <c r="B33" s="686" t="s">
        <v>135</v>
      </c>
      <c r="C33" s="697">
        <v>27</v>
      </c>
      <c r="D33" s="651">
        <v>12</v>
      </c>
      <c r="E33" s="651"/>
      <c r="F33" s="648">
        <v>53</v>
      </c>
      <c r="G33" s="651">
        <v>40</v>
      </c>
      <c r="H33" s="651">
        <v>30</v>
      </c>
      <c r="I33" s="651" t="s">
        <v>919</v>
      </c>
      <c r="J33" s="699">
        <v>1700</v>
      </c>
      <c r="K33" s="651" t="s">
        <v>920</v>
      </c>
      <c r="L33" s="651">
        <v>0</v>
      </c>
      <c r="M33" s="651">
        <v>0</v>
      </c>
      <c r="N33" s="651">
        <v>0</v>
      </c>
      <c r="O33" s="648">
        <v>80</v>
      </c>
      <c r="P33" s="651">
        <v>500</v>
      </c>
      <c r="Q33" s="651" t="s">
        <v>913</v>
      </c>
      <c r="R33" s="651" t="s">
        <v>914</v>
      </c>
      <c r="S33" s="652"/>
      <c r="T33" s="651"/>
      <c r="U33" s="651"/>
      <c r="V33" s="648">
        <v>1500</v>
      </c>
      <c r="W33" s="648" t="s">
        <v>915</v>
      </c>
      <c r="X33" s="648">
        <v>15</v>
      </c>
      <c r="Y33" s="691" t="s">
        <v>955</v>
      </c>
      <c r="Z33" s="698"/>
      <c r="AA33" s="1298"/>
      <c r="AB33" s="540"/>
    </row>
    <row r="34" spans="2:28">
      <c r="B34" s="686" t="s">
        <v>136</v>
      </c>
      <c r="C34" s="693">
        <v>42</v>
      </c>
      <c r="D34" s="688">
        <v>12</v>
      </c>
      <c r="E34" s="688"/>
      <c r="F34" s="648">
        <v>53</v>
      </c>
      <c r="G34" s="688">
        <v>60</v>
      </c>
      <c r="H34" s="648">
        <v>30</v>
      </c>
      <c r="I34" s="648" t="s">
        <v>911</v>
      </c>
      <c r="J34" s="688">
        <v>1700</v>
      </c>
      <c r="K34" s="648" t="s">
        <v>912</v>
      </c>
      <c r="L34" s="688">
        <v>0</v>
      </c>
      <c r="M34" s="648">
        <v>0</v>
      </c>
      <c r="N34" s="648">
        <v>0</v>
      </c>
      <c r="O34" s="648">
        <v>80</v>
      </c>
      <c r="P34" s="648">
        <v>500</v>
      </c>
      <c r="Q34" s="648" t="s">
        <v>913</v>
      </c>
      <c r="R34" s="648" t="s">
        <v>914</v>
      </c>
      <c r="S34" s="694"/>
      <c r="T34" s="695"/>
      <c r="U34" s="695"/>
      <c r="V34" s="648">
        <v>1500</v>
      </c>
      <c r="W34" s="648" t="s">
        <v>915</v>
      </c>
      <c r="X34" s="648">
        <v>15</v>
      </c>
      <c r="Y34" s="691" t="s">
        <v>955</v>
      </c>
      <c r="Z34" s="696"/>
      <c r="AA34" s="1298"/>
      <c r="AB34" s="540"/>
    </row>
    <row r="35" spans="2:28">
      <c r="B35" s="686" t="s">
        <v>146</v>
      </c>
      <c r="C35" s="693">
        <v>55</v>
      </c>
      <c r="D35" s="688">
        <v>12</v>
      </c>
      <c r="E35" s="688"/>
      <c r="F35" s="648">
        <v>53</v>
      </c>
      <c r="G35" s="688">
        <v>60</v>
      </c>
      <c r="H35" s="648">
        <v>30</v>
      </c>
      <c r="I35" s="648" t="s">
        <v>911</v>
      </c>
      <c r="J35" s="688">
        <v>1700</v>
      </c>
      <c r="K35" s="648" t="s">
        <v>912</v>
      </c>
      <c r="L35" s="688">
        <v>0</v>
      </c>
      <c r="M35" s="648">
        <v>0</v>
      </c>
      <c r="N35" s="648">
        <v>0</v>
      </c>
      <c r="O35" s="648">
        <v>80</v>
      </c>
      <c r="P35" s="648">
        <v>500</v>
      </c>
      <c r="Q35" s="648" t="s">
        <v>913</v>
      </c>
      <c r="R35" s="648" t="s">
        <v>914</v>
      </c>
      <c r="S35" s="694"/>
      <c r="T35" s="695"/>
      <c r="U35" s="695"/>
      <c r="V35" s="648">
        <v>1500</v>
      </c>
      <c r="W35" s="648" t="s">
        <v>915</v>
      </c>
      <c r="X35" s="648">
        <v>15</v>
      </c>
      <c r="Y35" s="691" t="s">
        <v>955</v>
      </c>
      <c r="Z35" s="696"/>
      <c r="AA35" s="1298"/>
      <c r="AB35" s="540"/>
    </row>
    <row r="36" spans="2:28">
      <c r="B36" s="686" t="s">
        <v>137</v>
      </c>
      <c r="C36" s="697">
        <v>78</v>
      </c>
      <c r="D36" s="648">
        <v>12</v>
      </c>
      <c r="E36" s="648"/>
      <c r="F36" s="648">
        <v>53</v>
      </c>
      <c r="G36" s="648">
        <v>60</v>
      </c>
      <c r="H36" s="648">
        <v>30</v>
      </c>
      <c r="I36" s="648" t="s">
        <v>919</v>
      </c>
      <c r="J36" s="688">
        <v>1700</v>
      </c>
      <c r="K36" s="648" t="s">
        <v>920</v>
      </c>
      <c r="L36" s="648">
        <v>0</v>
      </c>
      <c r="M36" s="648">
        <v>0</v>
      </c>
      <c r="N36" s="648">
        <v>0</v>
      </c>
      <c r="O36" s="648">
        <v>80</v>
      </c>
      <c r="P36" s="648">
        <v>500</v>
      </c>
      <c r="Q36" s="648" t="s">
        <v>913</v>
      </c>
      <c r="R36" s="648" t="s">
        <v>914</v>
      </c>
      <c r="S36" s="652"/>
      <c r="T36" s="648"/>
      <c r="U36" s="648"/>
      <c r="V36" s="648">
        <v>1500</v>
      </c>
      <c r="W36" s="648" t="s">
        <v>915</v>
      </c>
      <c r="X36" s="648">
        <v>15</v>
      </c>
      <c r="Y36" s="691" t="s">
        <v>955</v>
      </c>
      <c r="Z36" s="698"/>
      <c r="AA36" s="1298"/>
      <c r="AB36" s="540"/>
    </row>
    <row r="37" spans="2:28">
      <c r="B37" s="686" t="s">
        <v>138</v>
      </c>
      <c r="C37" s="697">
        <v>12</v>
      </c>
      <c r="D37" s="648">
        <v>12</v>
      </c>
      <c r="E37" s="648"/>
      <c r="F37" s="648">
        <v>53</v>
      </c>
      <c r="G37" s="648">
        <v>60</v>
      </c>
      <c r="H37" s="648">
        <v>30</v>
      </c>
      <c r="I37" s="648" t="s">
        <v>919</v>
      </c>
      <c r="J37" s="688">
        <v>1700</v>
      </c>
      <c r="K37" s="648" t="s">
        <v>920</v>
      </c>
      <c r="L37" s="648">
        <v>0</v>
      </c>
      <c r="M37" s="648">
        <v>0</v>
      </c>
      <c r="N37" s="648">
        <v>0</v>
      </c>
      <c r="O37" s="648">
        <v>80</v>
      </c>
      <c r="P37" s="648">
        <v>500</v>
      </c>
      <c r="Q37" s="648" t="s">
        <v>913</v>
      </c>
      <c r="R37" s="648" t="s">
        <v>914</v>
      </c>
      <c r="S37" s="652"/>
      <c r="T37" s="648"/>
      <c r="U37" s="648"/>
      <c r="V37" s="648">
        <v>1500</v>
      </c>
      <c r="W37" s="648" t="s">
        <v>915</v>
      </c>
      <c r="X37" s="648">
        <v>15</v>
      </c>
      <c r="Y37" s="691" t="s">
        <v>955</v>
      </c>
      <c r="Z37" s="698"/>
      <c r="AA37" s="1298"/>
      <c r="AB37" s="540"/>
    </row>
    <row r="38" spans="2:28">
      <c r="B38" s="686" t="s">
        <v>293</v>
      </c>
      <c r="C38" s="697">
        <v>17</v>
      </c>
      <c r="D38" s="648">
        <v>12</v>
      </c>
      <c r="E38" s="648"/>
      <c r="F38" s="648">
        <v>53</v>
      </c>
      <c r="G38" s="648">
        <v>60</v>
      </c>
      <c r="H38" s="648">
        <v>30</v>
      </c>
      <c r="I38" s="648" t="s">
        <v>919</v>
      </c>
      <c r="J38" s="688">
        <v>1700</v>
      </c>
      <c r="K38" s="648" t="s">
        <v>920</v>
      </c>
      <c r="L38" s="648">
        <v>0</v>
      </c>
      <c r="M38" s="648">
        <v>0</v>
      </c>
      <c r="N38" s="648">
        <v>0</v>
      </c>
      <c r="O38" s="648">
        <v>80</v>
      </c>
      <c r="P38" s="648">
        <v>500</v>
      </c>
      <c r="Q38" s="648" t="s">
        <v>913</v>
      </c>
      <c r="R38" s="648" t="s">
        <v>914</v>
      </c>
      <c r="S38" s="652"/>
      <c r="T38" s="648"/>
      <c r="U38" s="648"/>
      <c r="V38" s="648">
        <v>1500</v>
      </c>
      <c r="W38" s="648" t="s">
        <v>915</v>
      </c>
      <c r="X38" s="648">
        <v>15</v>
      </c>
      <c r="Y38" s="691" t="s">
        <v>955</v>
      </c>
      <c r="Z38" s="698"/>
      <c r="AA38" s="1298"/>
      <c r="AB38" s="540"/>
    </row>
    <row r="39" spans="2:28">
      <c r="B39" s="686" t="s">
        <v>139</v>
      </c>
      <c r="C39" s="697">
        <v>20</v>
      </c>
      <c r="D39" s="648">
        <v>12</v>
      </c>
      <c r="E39" s="648"/>
      <c r="F39" s="648">
        <v>53</v>
      </c>
      <c r="G39" s="648">
        <v>60</v>
      </c>
      <c r="H39" s="648">
        <v>30</v>
      </c>
      <c r="I39" s="648" t="s">
        <v>919</v>
      </c>
      <c r="J39" s="688">
        <v>1700</v>
      </c>
      <c r="K39" s="648" t="s">
        <v>920</v>
      </c>
      <c r="L39" s="648">
        <v>0</v>
      </c>
      <c r="M39" s="648">
        <v>0</v>
      </c>
      <c r="N39" s="648">
        <v>0</v>
      </c>
      <c r="O39" s="648">
        <v>80</v>
      </c>
      <c r="P39" s="648">
        <v>500</v>
      </c>
      <c r="Q39" s="648" t="s">
        <v>913</v>
      </c>
      <c r="R39" s="648" t="s">
        <v>914</v>
      </c>
      <c r="S39" s="652"/>
      <c r="T39" s="648"/>
      <c r="U39" s="648"/>
      <c r="V39" s="648">
        <v>1500</v>
      </c>
      <c r="W39" s="648" t="s">
        <v>915</v>
      </c>
      <c r="X39" s="648">
        <v>15</v>
      </c>
      <c r="Y39" s="691" t="s">
        <v>955</v>
      </c>
      <c r="Z39" s="698"/>
      <c r="AA39" s="1298"/>
      <c r="AB39" s="540"/>
    </row>
    <row r="40" spans="2:28">
      <c r="B40" s="686" t="s">
        <v>140</v>
      </c>
      <c r="C40" s="697">
        <v>27</v>
      </c>
      <c r="D40" s="648">
        <v>12</v>
      </c>
      <c r="E40" s="648"/>
      <c r="F40" s="648">
        <v>53</v>
      </c>
      <c r="G40" s="648">
        <v>60</v>
      </c>
      <c r="H40" s="648">
        <v>30</v>
      </c>
      <c r="I40" s="648" t="s">
        <v>919</v>
      </c>
      <c r="J40" s="688">
        <v>1700</v>
      </c>
      <c r="K40" s="648" t="s">
        <v>920</v>
      </c>
      <c r="L40" s="648">
        <v>0</v>
      </c>
      <c r="M40" s="648">
        <v>0</v>
      </c>
      <c r="N40" s="648">
        <v>0</v>
      </c>
      <c r="O40" s="648">
        <v>80</v>
      </c>
      <c r="P40" s="648">
        <v>500</v>
      </c>
      <c r="Q40" s="648" t="s">
        <v>913</v>
      </c>
      <c r="R40" s="648" t="s">
        <v>914</v>
      </c>
      <c r="S40" s="652"/>
      <c r="T40" s="648"/>
      <c r="U40" s="648"/>
      <c r="V40" s="648">
        <v>1500</v>
      </c>
      <c r="W40" s="648" t="s">
        <v>915</v>
      </c>
      <c r="X40" s="648">
        <v>15</v>
      </c>
      <c r="Y40" s="691" t="s">
        <v>955</v>
      </c>
      <c r="Z40" s="698"/>
      <c r="AA40" s="1298"/>
      <c r="AB40" s="540"/>
    </row>
    <row r="41" spans="2:28">
      <c r="B41" s="686" t="s">
        <v>141</v>
      </c>
      <c r="C41" s="697">
        <v>42</v>
      </c>
      <c r="D41" s="651">
        <v>12</v>
      </c>
      <c r="E41" s="651"/>
      <c r="F41" s="648">
        <v>53</v>
      </c>
      <c r="G41" s="651">
        <v>60</v>
      </c>
      <c r="H41" s="651">
        <v>30</v>
      </c>
      <c r="I41" s="651" t="s">
        <v>919</v>
      </c>
      <c r="J41" s="699">
        <v>1700</v>
      </c>
      <c r="K41" s="651" t="s">
        <v>920</v>
      </c>
      <c r="L41" s="651">
        <v>0</v>
      </c>
      <c r="M41" s="651">
        <v>0</v>
      </c>
      <c r="N41" s="651">
        <v>0</v>
      </c>
      <c r="O41" s="648">
        <v>80</v>
      </c>
      <c r="P41" s="651">
        <v>500</v>
      </c>
      <c r="Q41" s="651" t="s">
        <v>913</v>
      </c>
      <c r="R41" s="651" t="s">
        <v>914</v>
      </c>
      <c r="S41" s="652"/>
      <c r="T41" s="651"/>
      <c r="U41" s="651"/>
      <c r="V41" s="648">
        <v>1500</v>
      </c>
      <c r="W41" s="648" t="s">
        <v>915</v>
      </c>
      <c r="X41" s="648">
        <v>15</v>
      </c>
      <c r="Y41" s="691" t="s">
        <v>955</v>
      </c>
      <c r="Z41" s="698"/>
      <c r="AA41" s="1298"/>
      <c r="AB41" s="540"/>
    </row>
    <row r="42" spans="2:28">
      <c r="B42" s="686" t="s">
        <v>142</v>
      </c>
      <c r="C42" s="693">
        <v>55</v>
      </c>
      <c r="D42" s="688">
        <v>12</v>
      </c>
      <c r="E42" s="688"/>
      <c r="F42" s="648">
        <v>53</v>
      </c>
      <c r="G42" s="688">
        <v>100</v>
      </c>
      <c r="H42" s="648">
        <v>30</v>
      </c>
      <c r="I42" s="648" t="s">
        <v>911</v>
      </c>
      <c r="J42" s="688">
        <v>1700</v>
      </c>
      <c r="K42" s="648" t="s">
        <v>912</v>
      </c>
      <c r="L42" s="688">
        <v>0</v>
      </c>
      <c r="M42" s="648">
        <v>0</v>
      </c>
      <c r="N42" s="648">
        <v>0</v>
      </c>
      <c r="O42" s="648">
        <v>80</v>
      </c>
      <c r="P42" s="648">
        <v>500</v>
      </c>
      <c r="Q42" s="648" t="s">
        <v>913</v>
      </c>
      <c r="R42" s="648" t="s">
        <v>914</v>
      </c>
      <c r="S42" s="694"/>
      <c r="T42" s="695"/>
      <c r="U42" s="695"/>
      <c r="V42" s="648">
        <v>1500</v>
      </c>
      <c r="W42" s="648" t="s">
        <v>915</v>
      </c>
      <c r="X42" s="648">
        <v>15</v>
      </c>
      <c r="Y42" s="691" t="s">
        <v>955</v>
      </c>
      <c r="Z42" s="696"/>
      <c r="AA42" s="1298"/>
      <c r="AB42" s="540"/>
    </row>
    <row r="43" spans="2:28">
      <c r="B43" s="686" t="s">
        <v>143</v>
      </c>
      <c r="C43" s="693">
        <v>78</v>
      </c>
      <c r="D43" s="688">
        <v>12</v>
      </c>
      <c r="E43" s="688"/>
      <c r="F43" s="648">
        <v>53</v>
      </c>
      <c r="G43" s="688">
        <v>100</v>
      </c>
      <c r="H43" s="648">
        <v>30</v>
      </c>
      <c r="I43" s="648" t="s">
        <v>911</v>
      </c>
      <c r="J43" s="688">
        <v>1700</v>
      </c>
      <c r="K43" s="648" t="s">
        <v>912</v>
      </c>
      <c r="L43" s="688">
        <v>0</v>
      </c>
      <c r="M43" s="648">
        <v>0</v>
      </c>
      <c r="N43" s="648">
        <v>0</v>
      </c>
      <c r="O43" s="648">
        <v>80</v>
      </c>
      <c r="P43" s="648">
        <v>500</v>
      </c>
      <c r="Q43" s="648" t="s">
        <v>913</v>
      </c>
      <c r="R43" s="648" t="s">
        <v>914</v>
      </c>
      <c r="S43" s="694"/>
      <c r="T43" s="695"/>
      <c r="U43" s="695"/>
      <c r="V43" s="648">
        <v>1500</v>
      </c>
      <c r="W43" s="648" t="s">
        <v>915</v>
      </c>
      <c r="X43" s="648">
        <v>15</v>
      </c>
      <c r="Y43" s="691" t="s">
        <v>955</v>
      </c>
      <c r="Z43" s="696"/>
      <c r="AA43" s="1298"/>
      <c r="AB43" s="540"/>
    </row>
    <row r="44" spans="2:28">
      <c r="B44" s="686" t="s">
        <v>147</v>
      </c>
      <c r="C44" s="697">
        <v>17</v>
      </c>
      <c r="D44" s="648">
        <v>12</v>
      </c>
      <c r="E44" s="648"/>
      <c r="F44" s="648">
        <v>90.5</v>
      </c>
      <c r="G44" s="648">
        <v>100</v>
      </c>
      <c r="H44" s="648">
        <v>30</v>
      </c>
      <c r="I44" s="648" t="s">
        <v>919</v>
      </c>
      <c r="J44" s="688">
        <v>1700</v>
      </c>
      <c r="K44" s="648" t="s">
        <v>920</v>
      </c>
      <c r="L44" s="648">
        <v>0</v>
      </c>
      <c r="M44" s="648">
        <v>0</v>
      </c>
      <c r="N44" s="648">
        <v>0</v>
      </c>
      <c r="O44" s="648">
        <v>100</v>
      </c>
      <c r="P44" s="648">
        <v>500</v>
      </c>
      <c r="Q44" s="648" t="s">
        <v>913</v>
      </c>
      <c r="R44" s="648" t="s">
        <v>914</v>
      </c>
      <c r="S44" s="652">
        <v>80</v>
      </c>
      <c r="T44" s="648"/>
      <c r="U44" s="648"/>
      <c r="V44" s="648">
        <v>1500</v>
      </c>
      <c r="W44" s="648" t="s">
        <v>915</v>
      </c>
      <c r="X44" s="648">
        <v>15</v>
      </c>
      <c r="Y44" s="691" t="s">
        <v>955</v>
      </c>
      <c r="Z44" s="698"/>
      <c r="AA44" s="1298"/>
      <c r="AB44" s="540"/>
    </row>
    <row r="45" spans="2:28">
      <c r="B45" s="686" t="s">
        <v>144</v>
      </c>
      <c r="C45" s="697">
        <v>27</v>
      </c>
      <c r="D45" s="648">
        <v>12</v>
      </c>
      <c r="E45" s="648"/>
      <c r="F45" s="648">
        <v>90.5</v>
      </c>
      <c r="G45" s="648">
        <v>100</v>
      </c>
      <c r="H45" s="648">
        <v>30</v>
      </c>
      <c r="I45" s="648" t="s">
        <v>919</v>
      </c>
      <c r="J45" s="688">
        <v>1700</v>
      </c>
      <c r="K45" s="648" t="s">
        <v>920</v>
      </c>
      <c r="L45" s="648">
        <v>0</v>
      </c>
      <c r="M45" s="648">
        <v>0</v>
      </c>
      <c r="N45" s="648">
        <v>0</v>
      </c>
      <c r="O45" s="648">
        <v>100</v>
      </c>
      <c r="P45" s="648">
        <v>500</v>
      </c>
      <c r="Q45" s="648" t="s">
        <v>913</v>
      </c>
      <c r="R45" s="648" t="s">
        <v>914</v>
      </c>
      <c r="S45" s="652">
        <v>80</v>
      </c>
      <c r="T45" s="648"/>
      <c r="U45" s="648"/>
      <c r="V45" s="648">
        <v>1500</v>
      </c>
      <c r="W45" s="648" t="s">
        <v>915</v>
      </c>
      <c r="X45" s="648">
        <v>15</v>
      </c>
      <c r="Y45" s="691" t="s">
        <v>955</v>
      </c>
      <c r="Z45" s="698"/>
      <c r="AA45" s="1298"/>
      <c r="AB45" s="540"/>
    </row>
    <row r="46" spans="2:28">
      <c r="B46" s="686" t="s">
        <v>148</v>
      </c>
      <c r="C46" s="697">
        <v>17</v>
      </c>
      <c r="D46" s="648">
        <v>12</v>
      </c>
      <c r="E46" s="648"/>
      <c r="F46" s="648">
        <v>90.5</v>
      </c>
      <c r="G46" s="648">
        <v>100</v>
      </c>
      <c r="H46" s="648">
        <v>30</v>
      </c>
      <c r="I46" s="648" t="s">
        <v>919</v>
      </c>
      <c r="J46" s="688">
        <v>1700</v>
      </c>
      <c r="K46" s="648" t="s">
        <v>920</v>
      </c>
      <c r="L46" s="648">
        <v>0</v>
      </c>
      <c r="M46" s="648">
        <v>0</v>
      </c>
      <c r="N46" s="648">
        <v>0</v>
      </c>
      <c r="O46" s="648">
        <v>100</v>
      </c>
      <c r="P46" s="648">
        <v>500</v>
      </c>
      <c r="Q46" s="648" t="s">
        <v>913</v>
      </c>
      <c r="R46" s="648" t="s">
        <v>914</v>
      </c>
      <c r="S46" s="652">
        <v>28</v>
      </c>
      <c r="T46" s="648"/>
      <c r="U46" s="648"/>
      <c r="V46" s="648">
        <v>1500</v>
      </c>
      <c r="W46" s="648" t="s">
        <v>915</v>
      </c>
      <c r="X46" s="648">
        <v>15</v>
      </c>
      <c r="Y46" s="691" t="s">
        <v>955</v>
      </c>
      <c r="Z46" s="698"/>
      <c r="AA46" s="1298"/>
      <c r="AB46" s="540"/>
    </row>
    <row r="47" spans="2:28" ht="17.25" thickBot="1">
      <c r="B47" s="700" t="s">
        <v>145</v>
      </c>
      <c r="C47" s="701">
        <v>27</v>
      </c>
      <c r="D47" s="702">
        <v>12</v>
      </c>
      <c r="E47" s="702"/>
      <c r="F47" s="702">
        <v>90.5</v>
      </c>
      <c r="G47" s="702">
        <v>100</v>
      </c>
      <c r="H47" s="702">
        <v>30</v>
      </c>
      <c r="I47" s="702" t="s">
        <v>919</v>
      </c>
      <c r="J47" s="703">
        <v>1700</v>
      </c>
      <c r="K47" s="702" t="s">
        <v>920</v>
      </c>
      <c r="L47" s="702">
        <v>0</v>
      </c>
      <c r="M47" s="702">
        <v>0</v>
      </c>
      <c r="N47" s="702">
        <v>0</v>
      </c>
      <c r="O47" s="702">
        <v>100</v>
      </c>
      <c r="P47" s="702">
        <v>500</v>
      </c>
      <c r="Q47" s="702" t="s">
        <v>913</v>
      </c>
      <c r="R47" s="702" t="s">
        <v>914</v>
      </c>
      <c r="S47" s="704">
        <v>28</v>
      </c>
      <c r="T47" s="702"/>
      <c r="U47" s="702"/>
      <c r="V47" s="702">
        <v>1500</v>
      </c>
      <c r="W47" s="702" t="s">
        <v>915</v>
      </c>
      <c r="X47" s="702">
        <v>15</v>
      </c>
      <c r="Y47" s="705" t="s">
        <v>955</v>
      </c>
      <c r="Z47" s="706"/>
      <c r="AA47" s="1298"/>
      <c r="AB47" s="707" t="s">
        <v>957</v>
      </c>
    </row>
    <row r="48" spans="2:28">
      <c r="B48" s="708" t="s">
        <v>635</v>
      </c>
      <c r="C48" s="709">
        <v>20</v>
      </c>
      <c r="D48" s="710" t="s">
        <v>958</v>
      </c>
      <c r="E48" s="710">
        <v>3.8</v>
      </c>
      <c r="F48" s="710">
        <v>30.8</v>
      </c>
      <c r="G48" s="710">
        <v>27</v>
      </c>
      <c r="H48" s="710">
        <v>20</v>
      </c>
      <c r="I48" s="710" t="s">
        <v>959</v>
      </c>
      <c r="J48" s="710" t="s">
        <v>960</v>
      </c>
      <c r="K48" s="710" t="s">
        <v>961</v>
      </c>
      <c r="L48" s="710">
        <v>0</v>
      </c>
      <c r="M48" s="711"/>
      <c r="N48" s="711"/>
      <c r="O48" s="710">
        <v>60</v>
      </c>
      <c r="P48" s="711"/>
      <c r="Q48" s="710" t="s">
        <v>962</v>
      </c>
      <c r="R48" s="710" t="s">
        <v>963</v>
      </c>
      <c r="S48" s="712">
        <v>117</v>
      </c>
      <c r="T48" s="710" t="s">
        <v>964</v>
      </c>
      <c r="U48" s="711"/>
      <c r="V48" s="711"/>
      <c r="W48" s="711"/>
      <c r="X48" s="711"/>
      <c r="Y48" s="711"/>
      <c r="Z48" s="710" t="s">
        <v>965</v>
      </c>
      <c r="AA48" s="711"/>
      <c r="AB48" s="713"/>
    </row>
    <row r="49" spans="2:28">
      <c r="B49" s="714" t="s">
        <v>554</v>
      </c>
      <c r="C49" s="715">
        <v>35</v>
      </c>
      <c r="D49" s="716" t="s">
        <v>958</v>
      </c>
      <c r="E49" s="716">
        <v>3.8</v>
      </c>
      <c r="F49" s="716">
        <v>30.8</v>
      </c>
      <c r="G49" s="716">
        <v>27</v>
      </c>
      <c r="H49" s="716">
        <v>20</v>
      </c>
      <c r="I49" s="716" t="s">
        <v>959</v>
      </c>
      <c r="J49" s="716" t="s">
        <v>960</v>
      </c>
      <c r="K49" s="716" t="s">
        <v>961</v>
      </c>
      <c r="L49" s="716">
        <v>0</v>
      </c>
      <c r="M49" s="717"/>
      <c r="N49" s="717"/>
      <c r="O49" s="716">
        <v>60</v>
      </c>
      <c r="P49" s="717"/>
      <c r="Q49" s="716" t="s">
        <v>962</v>
      </c>
      <c r="R49" s="716" t="s">
        <v>963</v>
      </c>
      <c r="S49" s="712">
        <v>90</v>
      </c>
      <c r="T49" s="716" t="s">
        <v>964</v>
      </c>
      <c r="U49" s="717"/>
      <c r="V49" s="717"/>
      <c r="W49" s="717"/>
      <c r="X49" s="717"/>
      <c r="Y49" s="717"/>
      <c r="Z49" s="716" t="s">
        <v>965</v>
      </c>
      <c r="AA49" s="717"/>
      <c r="AB49" s="718"/>
    </row>
    <row r="50" spans="2:28">
      <c r="B50" s="714" t="s">
        <v>555</v>
      </c>
      <c r="C50" s="715">
        <v>70</v>
      </c>
      <c r="D50" s="716" t="s">
        <v>958</v>
      </c>
      <c r="E50" s="716">
        <v>3.8</v>
      </c>
      <c r="F50" s="716">
        <v>30.8</v>
      </c>
      <c r="G50" s="716">
        <v>27</v>
      </c>
      <c r="H50" s="716">
        <v>20</v>
      </c>
      <c r="I50" s="716" t="s">
        <v>959</v>
      </c>
      <c r="J50" s="716" t="s">
        <v>960</v>
      </c>
      <c r="K50" s="716" t="s">
        <v>961</v>
      </c>
      <c r="L50" s="716">
        <v>0</v>
      </c>
      <c r="M50" s="717"/>
      <c r="N50" s="717"/>
      <c r="O50" s="716">
        <v>60</v>
      </c>
      <c r="P50" s="717"/>
      <c r="Q50" s="716" t="s">
        <v>962</v>
      </c>
      <c r="R50" s="716" t="s">
        <v>963</v>
      </c>
      <c r="S50" s="712">
        <v>30</v>
      </c>
      <c r="T50" s="716" t="s">
        <v>964</v>
      </c>
      <c r="U50" s="717"/>
      <c r="V50" s="717"/>
      <c r="W50" s="717"/>
      <c r="X50" s="717"/>
      <c r="Y50" s="717"/>
      <c r="Z50" s="716" t="s">
        <v>965</v>
      </c>
      <c r="AA50" s="717"/>
      <c r="AB50" s="718"/>
    </row>
    <row r="51" spans="2:28">
      <c r="B51" s="714" t="s">
        <v>966</v>
      </c>
      <c r="C51" s="715">
        <v>17</v>
      </c>
      <c r="D51" s="716" t="s">
        <v>967</v>
      </c>
      <c r="E51" s="716">
        <v>5</v>
      </c>
      <c r="F51" s="716">
        <v>42</v>
      </c>
      <c r="G51" s="716">
        <v>37</v>
      </c>
      <c r="H51" s="716">
        <v>20</v>
      </c>
      <c r="I51" s="716" t="s">
        <v>959</v>
      </c>
      <c r="J51" s="716" t="s">
        <v>960</v>
      </c>
      <c r="K51" s="716" t="s">
        <v>968</v>
      </c>
      <c r="L51" s="719">
        <v>0</v>
      </c>
      <c r="M51" s="717"/>
      <c r="N51" s="717"/>
      <c r="O51" s="716">
        <v>60</v>
      </c>
      <c r="P51" s="717"/>
      <c r="Q51" s="716" t="s">
        <v>969</v>
      </c>
      <c r="R51" s="716" t="s">
        <v>970</v>
      </c>
      <c r="S51" s="720">
        <v>105</v>
      </c>
      <c r="T51" s="716" t="s">
        <v>964</v>
      </c>
      <c r="U51" s="717"/>
      <c r="V51" s="717"/>
      <c r="W51" s="717"/>
      <c r="X51" s="717"/>
      <c r="Y51" s="717"/>
      <c r="Z51" s="716" t="s">
        <v>965</v>
      </c>
      <c r="AA51" s="717"/>
      <c r="AB51" s="718"/>
    </row>
    <row r="52" spans="2:28">
      <c r="B52" s="714" t="s">
        <v>971</v>
      </c>
      <c r="C52" s="715">
        <v>27</v>
      </c>
      <c r="D52" s="716" t="s">
        <v>958</v>
      </c>
      <c r="E52" s="716">
        <v>5</v>
      </c>
      <c r="F52" s="716">
        <v>42</v>
      </c>
      <c r="G52" s="716">
        <v>37</v>
      </c>
      <c r="H52" s="716">
        <v>20</v>
      </c>
      <c r="I52" s="716" t="s">
        <v>959</v>
      </c>
      <c r="J52" s="716" t="s">
        <v>960</v>
      </c>
      <c r="K52" s="716" t="s">
        <v>968</v>
      </c>
      <c r="L52" s="716">
        <v>0</v>
      </c>
      <c r="M52" s="717"/>
      <c r="N52" s="717"/>
      <c r="O52" s="716">
        <v>60</v>
      </c>
      <c r="P52" s="717"/>
      <c r="Q52" s="716" t="s">
        <v>962</v>
      </c>
      <c r="R52" s="716" t="s">
        <v>963</v>
      </c>
      <c r="S52" s="712">
        <v>82</v>
      </c>
      <c r="T52" s="716" t="s">
        <v>964</v>
      </c>
      <c r="U52" s="717"/>
      <c r="V52" s="717"/>
      <c r="W52" s="717"/>
      <c r="X52" s="717"/>
      <c r="Y52" s="717"/>
      <c r="Z52" s="716" t="s">
        <v>965</v>
      </c>
      <c r="AA52" s="717"/>
      <c r="AB52" s="718"/>
    </row>
    <row r="53" spans="2:28">
      <c r="B53" s="714" t="s">
        <v>972</v>
      </c>
      <c r="C53" s="715">
        <v>50</v>
      </c>
      <c r="D53" s="716" t="s">
        <v>958</v>
      </c>
      <c r="E53" s="716">
        <v>5</v>
      </c>
      <c r="F53" s="716">
        <v>42</v>
      </c>
      <c r="G53" s="716">
        <v>37</v>
      </c>
      <c r="H53" s="716">
        <v>20</v>
      </c>
      <c r="I53" s="716" t="s">
        <v>959</v>
      </c>
      <c r="J53" s="716" t="s">
        <v>960</v>
      </c>
      <c r="K53" s="716" t="s">
        <v>973</v>
      </c>
      <c r="L53" s="716">
        <v>0</v>
      </c>
      <c r="M53" s="717"/>
      <c r="N53" s="717"/>
      <c r="O53" s="716">
        <v>60</v>
      </c>
      <c r="P53" s="717"/>
      <c r="Q53" s="716" t="s">
        <v>962</v>
      </c>
      <c r="R53" s="716" t="s">
        <v>963</v>
      </c>
      <c r="S53" s="712">
        <v>28</v>
      </c>
      <c r="T53" s="716" t="s">
        <v>964</v>
      </c>
      <c r="U53" s="717"/>
      <c r="V53" s="717"/>
      <c r="W53" s="717"/>
      <c r="X53" s="717"/>
      <c r="Y53" s="717"/>
      <c r="Z53" s="716" t="s">
        <v>965</v>
      </c>
      <c r="AA53" s="717"/>
      <c r="AB53" s="718"/>
    </row>
    <row r="54" spans="2:28">
      <c r="B54" s="714" t="s">
        <v>667</v>
      </c>
      <c r="C54" s="715">
        <v>17</v>
      </c>
      <c r="D54" s="716" t="s">
        <v>974</v>
      </c>
      <c r="E54" s="716">
        <v>5</v>
      </c>
      <c r="F54" s="716">
        <v>56</v>
      </c>
      <c r="G54" s="716">
        <v>50</v>
      </c>
      <c r="H54" s="716">
        <v>20</v>
      </c>
      <c r="I54" s="716" t="s">
        <v>959</v>
      </c>
      <c r="J54" s="716" t="s">
        <v>960</v>
      </c>
      <c r="K54" s="716" t="s">
        <v>973</v>
      </c>
      <c r="L54" s="719">
        <v>0</v>
      </c>
      <c r="M54" s="717"/>
      <c r="N54" s="717"/>
      <c r="O54" s="716">
        <v>80</v>
      </c>
      <c r="P54" s="717"/>
      <c r="Q54" s="716" t="s">
        <v>975</v>
      </c>
      <c r="R54" s="716" t="s">
        <v>976</v>
      </c>
      <c r="S54" s="720">
        <v>105</v>
      </c>
      <c r="T54" s="716" t="s">
        <v>964</v>
      </c>
      <c r="U54" s="717"/>
      <c r="V54" s="717"/>
      <c r="W54" s="717"/>
      <c r="X54" s="717"/>
      <c r="Y54" s="717"/>
      <c r="Z54" s="716" t="s">
        <v>965</v>
      </c>
      <c r="AA54" s="717"/>
      <c r="AB54" s="718"/>
    </row>
    <row r="55" spans="2:28">
      <c r="B55" s="714" t="s">
        <v>639</v>
      </c>
      <c r="C55" s="715">
        <v>27</v>
      </c>
      <c r="D55" s="716" t="s">
        <v>958</v>
      </c>
      <c r="E55" s="716">
        <v>6</v>
      </c>
      <c r="F55" s="716">
        <v>56</v>
      </c>
      <c r="G55" s="716">
        <v>50</v>
      </c>
      <c r="H55" s="716">
        <v>20</v>
      </c>
      <c r="I55" s="716" t="s">
        <v>959</v>
      </c>
      <c r="J55" s="716" t="s">
        <v>960</v>
      </c>
      <c r="K55" s="716" t="s">
        <v>977</v>
      </c>
      <c r="L55" s="716">
        <v>0</v>
      </c>
      <c r="M55" s="717"/>
      <c r="N55" s="717"/>
      <c r="O55" s="716">
        <v>80</v>
      </c>
      <c r="P55" s="717"/>
      <c r="Q55" s="716" t="s">
        <v>962</v>
      </c>
      <c r="R55" s="716" t="s">
        <v>963</v>
      </c>
      <c r="S55" s="712">
        <v>82</v>
      </c>
      <c r="T55" s="716" t="s">
        <v>964</v>
      </c>
      <c r="U55" s="717"/>
      <c r="V55" s="717"/>
      <c r="W55" s="717"/>
      <c r="X55" s="717"/>
      <c r="Y55" s="717"/>
      <c r="Z55" s="716" t="s">
        <v>965</v>
      </c>
      <c r="AA55" s="717"/>
      <c r="AB55" s="718"/>
    </row>
    <row r="56" spans="2:28">
      <c r="B56" s="714" t="s">
        <v>978</v>
      </c>
      <c r="C56" s="715">
        <v>50</v>
      </c>
      <c r="D56" s="716" t="s">
        <v>958</v>
      </c>
      <c r="E56" s="716">
        <v>6</v>
      </c>
      <c r="F56" s="716">
        <v>56</v>
      </c>
      <c r="G56" s="716">
        <v>50</v>
      </c>
      <c r="H56" s="716">
        <v>20</v>
      </c>
      <c r="I56" s="716" t="s">
        <v>959</v>
      </c>
      <c r="J56" s="716" t="s">
        <v>960</v>
      </c>
      <c r="K56" s="716" t="s">
        <v>977</v>
      </c>
      <c r="L56" s="716">
        <v>0</v>
      </c>
      <c r="M56" s="717"/>
      <c r="N56" s="717"/>
      <c r="O56" s="716">
        <v>80</v>
      </c>
      <c r="P56" s="717"/>
      <c r="Q56" s="716" t="s">
        <v>962</v>
      </c>
      <c r="R56" s="716" t="s">
        <v>963</v>
      </c>
      <c r="S56" s="712">
        <v>28</v>
      </c>
      <c r="T56" s="716" t="s">
        <v>964</v>
      </c>
      <c r="U56" s="717"/>
      <c r="V56" s="717"/>
      <c r="W56" s="717"/>
      <c r="X56" s="717"/>
      <c r="Y56" s="717"/>
      <c r="Z56" s="716" t="s">
        <v>965</v>
      </c>
      <c r="AA56" s="717"/>
      <c r="AB56" s="718"/>
    </row>
    <row r="57" spans="2:28">
      <c r="B57" s="721" t="s">
        <v>882</v>
      </c>
      <c r="C57" s="715">
        <v>17</v>
      </c>
      <c r="D57" s="716" t="s">
        <v>979</v>
      </c>
      <c r="E57" s="716">
        <v>6</v>
      </c>
      <c r="F57" s="722">
        <v>95</v>
      </c>
      <c r="G57" s="722">
        <v>87</v>
      </c>
      <c r="H57" s="716">
        <v>20</v>
      </c>
      <c r="I57" s="716" t="s">
        <v>959</v>
      </c>
      <c r="J57" s="716" t="s">
        <v>960</v>
      </c>
      <c r="K57" s="487"/>
      <c r="L57" s="719">
        <v>0</v>
      </c>
      <c r="M57" s="487"/>
      <c r="N57" s="487"/>
      <c r="O57" s="719">
        <v>100</v>
      </c>
      <c r="P57" s="487"/>
      <c r="Q57" s="716" t="s">
        <v>980</v>
      </c>
      <c r="R57" s="716" t="s">
        <v>981</v>
      </c>
      <c r="S57" s="720">
        <v>105</v>
      </c>
      <c r="T57" s="716" t="s">
        <v>964</v>
      </c>
      <c r="U57" s="487"/>
      <c r="V57" s="487"/>
      <c r="W57" s="487"/>
      <c r="X57" s="487"/>
      <c r="Y57" s="487"/>
      <c r="Z57" s="487"/>
      <c r="AA57" s="487"/>
      <c r="AB57" s="540"/>
    </row>
    <row r="58" spans="2:28">
      <c r="B58" s="721" t="s">
        <v>982</v>
      </c>
      <c r="C58" s="715">
        <v>27</v>
      </c>
      <c r="D58" s="716" t="s">
        <v>958</v>
      </c>
      <c r="E58" s="722">
        <v>8</v>
      </c>
      <c r="F58" s="722">
        <v>95</v>
      </c>
      <c r="G58" s="722">
        <v>87</v>
      </c>
      <c r="H58" s="716">
        <v>20</v>
      </c>
      <c r="I58" s="716" t="s">
        <v>959</v>
      </c>
      <c r="J58" s="716" t="s">
        <v>960</v>
      </c>
      <c r="K58" s="487"/>
      <c r="L58" s="719">
        <v>0</v>
      </c>
      <c r="M58" s="487"/>
      <c r="N58" s="487"/>
      <c r="O58" s="719">
        <v>100</v>
      </c>
      <c r="P58" s="487"/>
      <c r="Q58" s="716" t="s">
        <v>962</v>
      </c>
      <c r="R58" s="716" t="s">
        <v>963</v>
      </c>
      <c r="S58" s="712">
        <v>82</v>
      </c>
      <c r="T58" s="716" t="s">
        <v>964</v>
      </c>
      <c r="U58" s="487"/>
      <c r="V58" s="487"/>
      <c r="W58" s="487"/>
      <c r="X58" s="487"/>
      <c r="Y58" s="487"/>
      <c r="Z58" s="487"/>
      <c r="AA58" s="487"/>
      <c r="AB58" s="540"/>
    </row>
    <row r="59" spans="2:28" ht="17.25" thickBot="1">
      <c r="B59" s="723" t="s">
        <v>983</v>
      </c>
      <c r="C59" s="724">
        <v>50</v>
      </c>
      <c r="D59" s="725" t="s">
        <v>958</v>
      </c>
      <c r="E59" s="726">
        <v>8</v>
      </c>
      <c r="F59" s="726">
        <v>95</v>
      </c>
      <c r="G59" s="726">
        <v>87</v>
      </c>
      <c r="H59" s="725">
        <v>20</v>
      </c>
      <c r="I59" s="725" t="s">
        <v>959</v>
      </c>
      <c r="J59" s="725" t="s">
        <v>960</v>
      </c>
      <c r="K59" s="727"/>
      <c r="L59" s="728">
        <v>0</v>
      </c>
      <c r="M59" s="727"/>
      <c r="N59" s="727"/>
      <c r="O59" s="728">
        <v>100</v>
      </c>
      <c r="P59" s="727"/>
      <c r="Q59" s="725" t="s">
        <v>962</v>
      </c>
      <c r="R59" s="725" t="s">
        <v>963</v>
      </c>
      <c r="S59" s="712">
        <v>28</v>
      </c>
      <c r="T59" s="725" t="s">
        <v>964</v>
      </c>
      <c r="U59" s="727"/>
      <c r="V59" s="727"/>
      <c r="W59" s="727"/>
      <c r="X59" s="727"/>
      <c r="Y59" s="727"/>
      <c r="Z59" s="727"/>
      <c r="AA59" s="727"/>
      <c r="AB59" s="518"/>
    </row>
  </sheetData>
  <mergeCells count="4">
    <mergeCell ref="B2:AB3"/>
    <mergeCell ref="C4:D4"/>
    <mergeCell ref="H4:AB4"/>
    <mergeCell ref="AA6:AA47"/>
  </mergeCells>
  <phoneticPr fontId="48" type="noConversion"/>
  <conditionalFormatting sqref="B7:B9 B13 B15">
    <cfRule type="containsText" priority="4" operator="containsText" text="X">
      <formula>NOT(ISERROR(SEARCH("X",B7)))</formula>
    </cfRule>
  </conditionalFormatting>
  <conditionalFormatting sqref="B12">
    <cfRule type="containsText" priority="2" operator="containsText" text="X">
      <formula>NOT(ISERROR(SEARCH("X",B12)))</formula>
    </cfRule>
  </conditionalFormatting>
  <conditionalFormatting sqref="B11">
    <cfRule type="containsText" priority="3" operator="containsText" text="X">
      <formula>NOT(ISERROR(SEARCH("X",B11)))</formula>
    </cfRule>
  </conditionalFormatting>
  <conditionalFormatting sqref="B10">
    <cfRule type="containsText" priority="1" operator="containsText" text="X">
      <formula>NOT(ISERROR(SEARCH("X",B10)))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2701313" r:id="rId4">
          <objectPr defaultSize="0" r:id="rId5">
            <anchor moveWithCells="1">
              <from>
                <xdr:col>27</xdr:col>
                <xdr:colOff>0</xdr:colOff>
                <xdr:row>49</xdr:row>
                <xdr:rowOff>0</xdr:rowOff>
              </from>
              <to>
                <xdr:col>27</xdr:col>
                <xdr:colOff>914400</xdr:colOff>
                <xdr:row>52</xdr:row>
                <xdr:rowOff>57150</xdr:rowOff>
              </to>
            </anchor>
          </objectPr>
        </oleObject>
      </mc:Choice>
      <mc:Fallback>
        <oleObject progId="워크시트" dvAspect="DVASPECT_ICON" shapeId="2701313" r:id="rId4"/>
      </mc:Fallback>
    </mc:AlternateContent>
  </oleObjec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showGridLines="0" zoomScaleNormal="100" workbookViewId="0">
      <selection activeCell="J19" sqref="J19"/>
    </sheetView>
  </sheetViews>
  <sheetFormatPr defaultColWidth="9" defaultRowHeight="16.5"/>
  <cols>
    <col min="1" max="1" width="4.375" style="769" customWidth="1"/>
    <col min="2" max="2" width="26.5" style="753" customWidth="1"/>
    <col min="3" max="4" width="12.625" style="753" customWidth="1"/>
    <col min="5" max="5" width="4.375" style="753" customWidth="1"/>
    <col min="6" max="8" width="12.625" style="753" customWidth="1"/>
    <col min="9" max="9" width="1.75" style="753" customWidth="1"/>
    <col min="10" max="16384" width="9" style="754"/>
  </cols>
  <sheetData>
    <row r="1" spans="2:21">
      <c r="B1" s="752"/>
      <c r="C1" s="752"/>
      <c r="D1" s="752"/>
      <c r="E1" s="752"/>
      <c r="F1" s="752"/>
      <c r="G1" s="752"/>
      <c r="H1" s="752"/>
    </row>
    <row r="2" spans="2:21" ht="16.5" customHeight="1">
      <c r="B2" s="1312" t="s">
        <v>1026</v>
      </c>
      <c r="C2" s="1312"/>
      <c r="D2" s="755"/>
      <c r="E2" s="755"/>
      <c r="F2" s="755"/>
      <c r="G2" s="755"/>
      <c r="H2" s="756"/>
    </row>
    <row r="3" spans="2:21" ht="16.5" customHeight="1">
      <c r="B3" s="1312"/>
      <c r="C3" s="1312"/>
      <c r="D3" s="752"/>
      <c r="E3" s="752"/>
      <c r="F3" s="757" t="s">
        <v>1027</v>
      </c>
      <c r="G3" s="757" t="s">
        <v>1028</v>
      </c>
      <c r="H3" s="758"/>
      <c r="I3" s="759"/>
    </row>
    <row r="4" spans="2:21" ht="26.25" customHeight="1">
      <c r="B4" s="1312"/>
      <c r="C4" s="1312"/>
      <c r="D4" s="760"/>
      <c r="E4" s="752"/>
      <c r="F4" s="761" t="s">
        <v>1029</v>
      </c>
      <c r="G4" s="1313">
        <v>45497</v>
      </c>
      <c r="H4" s="1313"/>
      <c r="I4" s="759"/>
    </row>
    <row r="5" spans="2:21">
      <c r="B5" s="762"/>
      <c r="C5" s="752"/>
      <c r="D5" s="752"/>
      <c r="E5" s="752"/>
      <c r="F5" s="752"/>
      <c r="G5" s="752"/>
      <c r="H5" s="763"/>
    </row>
    <row r="6" spans="2:21" ht="30" customHeight="1">
      <c r="B6" s="1307" t="s">
        <v>1030</v>
      </c>
      <c r="C6" s="1307"/>
      <c r="D6" s="1307"/>
      <c r="E6" s="1307"/>
      <c r="F6" s="1307"/>
      <c r="G6" s="1307"/>
      <c r="H6" s="1307"/>
      <c r="I6" s="764"/>
    </row>
    <row r="7" spans="2:21" ht="19.5" customHeight="1">
      <c r="B7" s="765" t="s">
        <v>1031</v>
      </c>
      <c r="C7" s="1311" t="s">
        <v>1032</v>
      </c>
      <c r="D7" s="1311"/>
      <c r="E7" s="1311"/>
      <c r="F7" s="1311"/>
      <c r="G7" s="1311"/>
      <c r="H7" s="1311"/>
      <c r="I7" s="766"/>
    </row>
    <row r="8" spans="2:21" ht="19.5" customHeight="1">
      <c r="B8" s="767" t="s">
        <v>1033</v>
      </c>
      <c r="C8" s="1300" t="s">
        <v>1034</v>
      </c>
      <c r="D8" s="1300"/>
      <c r="E8" s="1300"/>
      <c r="F8" s="1300"/>
      <c r="G8" s="1300"/>
      <c r="H8" s="1300"/>
      <c r="I8" s="766"/>
    </row>
    <row r="9" spans="2:21" ht="19.5" customHeight="1">
      <c r="B9" s="765" t="s">
        <v>1035</v>
      </c>
      <c r="C9" s="1311" t="s">
        <v>1036</v>
      </c>
      <c r="D9" s="1311"/>
      <c r="E9" s="1311"/>
      <c r="F9" s="1311"/>
      <c r="G9" s="1311"/>
      <c r="H9" s="1311"/>
      <c r="I9" s="766"/>
      <c r="J9" s="1303"/>
      <c r="K9" s="1303"/>
      <c r="L9" s="1303"/>
      <c r="M9" s="1303"/>
      <c r="N9" s="1303"/>
      <c r="O9" s="1303"/>
    </row>
    <row r="10" spans="2:21" ht="19.5" customHeight="1">
      <c r="B10" s="767" t="s">
        <v>1037</v>
      </c>
      <c r="C10" s="1308" t="s">
        <v>1038</v>
      </c>
      <c r="D10" s="1308"/>
      <c r="E10" s="1308"/>
      <c r="F10" s="1308"/>
      <c r="G10" s="1308"/>
      <c r="H10" s="1308"/>
      <c r="I10" s="766"/>
      <c r="J10" s="1303"/>
      <c r="K10" s="1303"/>
      <c r="L10" s="1303"/>
      <c r="M10" s="1303"/>
      <c r="N10" s="1303"/>
      <c r="O10" s="1303"/>
    </row>
    <row r="11" spans="2:21" ht="19.5" customHeight="1">
      <c r="B11" s="765" t="s">
        <v>1039</v>
      </c>
      <c r="C11" s="1311" t="s">
        <v>1040</v>
      </c>
      <c r="D11" s="1311"/>
      <c r="E11" s="1311"/>
      <c r="F11" s="1311"/>
      <c r="G11" s="1311"/>
      <c r="H11" s="1311"/>
      <c r="I11" s="766"/>
    </row>
    <row r="12" spans="2:21" ht="19.5" customHeight="1">
      <c r="B12" s="768" t="s">
        <v>1041</v>
      </c>
      <c r="C12" s="1308" t="s">
        <v>1042</v>
      </c>
      <c r="D12" s="1308"/>
      <c r="E12" s="1308"/>
      <c r="F12" s="1308"/>
      <c r="G12" s="1308"/>
      <c r="H12" s="1308"/>
      <c r="I12" s="766"/>
    </row>
    <row r="13" spans="2:21" ht="19.5" customHeight="1">
      <c r="B13" s="765" t="s">
        <v>1043</v>
      </c>
      <c r="C13" s="1311" t="s">
        <v>1044</v>
      </c>
      <c r="D13" s="1311"/>
      <c r="E13" s="1311"/>
      <c r="F13" s="1311"/>
      <c r="G13" s="1311"/>
      <c r="H13" s="1311"/>
      <c r="I13" s="766"/>
    </row>
    <row r="14" spans="2:21" ht="19.5" customHeight="1">
      <c r="B14" s="768" t="s">
        <v>1045</v>
      </c>
      <c r="C14" s="1308" t="s">
        <v>1046</v>
      </c>
      <c r="D14" s="1308"/>
      <c r="E14" s="1308"/>
      <c r="F14" s="1308"/>
      <c r="G14" s="1308"/>
      <c r="H14" s="1308"/>
      <c r="I14" s="766"/>
    </row>
    <row r="15" spans="2:21" ht="19.5" customHeight="1">
      <c r="B15" s="762"/>
      <c r="C15" s="752"/>
      <c r="D15" s="752"/>
      <c r="E15" s="752"/>
      <c r="F15" s="752"/>
      <c r="G15" s="752"/>
      <c r="H15" s="763"/>
      <c r="I15" s="766"/>
    </row>
    <row r="16" spans="2:21" s="769" customFormat="1" ht="32.85" customHeight="1">
      <c r="B16" s="1307" t="s">
        <v>1047</v>
      </c>
      <c r="C16" s="1307"/>
      <c r="D16" s="1307"/>
      <c r="E16" s="1307"/>
      <c r="F16" s="1307"/>
      <c r="G16" s="1307"/>
      <c r="H16" s="1307"/>
      <c r="I16" s="753"/>
      <c r="J16" s="754"/>
      <c r="K16" s="754"/>
      <c r="L16" s="754"/>
      <c r="M16" s="754"/>
      <c r="N16" s="754"/>
      <c r="O16" s="754"/>
      <c r="P16" s="754"/>
      <c r="Q16" s="754"/>
      <c r="R16" s="754"/>
      <c r="S16" s="754"/>
      <c r="T16" s="754"/>
      <c r="U16" s="754"/>
    </row>
    <row r="17" spans="2:21" s="769" customFormat="1" ht="17.850000000000001" customHeight="1">
      <c r="B17" s="770" t="s">
        <v>1048</v>
      </c>
      <c r="C17" s="1299" t="s">
        <v>1049</v>
      </c>
      <c r="D17" s="1299"/>
      <c r="E17" s="1299"/>
      <c r="F17" s="1299"/>
      <c r="G17" s="1299"/>
      <c r="H17" s="1299"/>
      <c r="I17" s="753"/>
      <c r="J17" s="754"/>
      <c r="K17" s="754"/>
      <c r="L17" s="754"/>
      <c r="M17" s="754"/>
      <c r="N17" s="754"/>
      <c r="O17" s="754"/>
      <c r="P17" s="754"/>
      <c r="Q17" s="754"/>
      <c r="R17" s="754"/>
      <c r="S17" s="754"/>
      <c r="T17" s="754"/>
      <c r="U17" s="754"/>
    </row>
    <row r="18" spans="2:21" s="769" customFormat="1" ht="19.5" customHeight="1">
      <c r="B18" s="771" t="s">
        <v>1050</v>
      </c>
      <c r="C18" s="1300" t="s">
        <v>1051</v>
      </c>
      <c r="D18" s="1300"/>
      <c r="E18" s="1300"/>
      <c r="F18" s="1300"/>
      <c r="G18" s="1300"/>
      <c r="H18" s="1300"/>
      <c r="I18" s="766"/>
      <c r="J18" s="754"/>
      <c r="K18" s="754"/>
      <c r="L18" s="754"/>
      <c r="M18" s="754"/>
      <c r="N18" s="754"/>
      <c r="O18" s="754"/>
      <c r="P18" s="754"/>
      <c r="Q18" s="754"/>
      <c r="R18" s="754"/>
      <c r="S18" s="754"/>
      <c r="T18" s="754"/>
      <c r="U18" s="754"/>
    </row>
    <row r="19" spans="2:21" s="769" customFormat="1" ht="19.5" customHeight="1">
      <c r="B19" s="770" t="s">
        <v>1052</v>
      </c>
      <c r="C19" s="1299" t="s">
        <v>1053</v>
      </c>
      <c r="D19" s="1299"/>
      <c r="E19" s="1299"/>
      <c r="F19" s="1299"/>
      <c r="G19" s="1299"/>
      <c r="H19" s="1299"/>
      <c r="I19" s="766"/>
      <c r="J19" s="754"/>
      <c r="K19" s="754"/>
      <c r="L19" s="754"/>
      <c r="M19" s="754"/>
      <c r="N19" s="754"/>
      <c r="O19" s="754"/>
      <c r="P19" s="754"/>
      <c r="Q19" s="754"/>
      <c r="R19" s="754"/>
      <c r="S19" s="754"/>
      <c r="T19" s="754"/>
      <c r="U19" s="754"/>
    </row>
    <row r="20" spans="2:21" s="769" customFormat="1" ht="19.5" customHeight="1">
      <c r="B20" s="771" t="s">
        <v>1054</v>
      </c>
      <c r="C20" s="1309" t="s">
        <v>1055</v>
      </c>
      <c r="D20" s="1309"/>
      <c r="E20" s="1309"/>
      <c r="F20" s="1309"/>
      <c r="G20" s="1309"/>
      <c r="H20" s="1309"/>
      <c r="I20" s="766"/>
      <c r="J20" s="754"/>
      <c r="K20" s="754"/>
      <c r="L20" s="754"/>
      <c r="M20" s="754"/>
      <c r="N20" s="754"/>
      <c r="O20" s="754"/>
      <c r="P20" s="754"/>
      <c r="Q20" s="754"/>
      <c r="R20" s="754"/>
      <c r="S20" s="754"/>
      <c r="T20" s="754"/>
      <c r="U20" s="754"/>
    </row>
    <row r="21" spans="2:21" ht="19.5" customHeight="1">
      <c r="B21" s="770" t="s">
        <v>1056</v>
      </c>
      <c r="C21" s="1310" t="s">
        <v>1057</v>
      </c>
      <c r="D21" s="1310"/>
      <c r="E21" s="1310"/>
      <c r="F21" s="1310"/>
      <c r="G21" s="1310"/>
      <c r="H21" s="1310"/>
      <c r="I21" s="766"/>
    </row>
    <row r="22" spans="2:21" s="769" customFormat="1" ht="19.5" customHeight="1">
      <c r="B22" s="771" t="s">
        <v>1058</v>
      </c>
      <c r="C22" s="1300" t="s">
        <v>1053</v>
      </c>
      <c r="D22" s="1300"/>
      <c r="E22" s="1300"/>
      <c r="F22" s="1300"/>
      <c r="G22" s="1300"/>
      <c r="H22" s="1300"/>
      <c r="I22" s="766"/>
      <c r="J22" s="754"/>
      <c r="K22" s="754"/>
      <c r="L22" s="754"/>
      <c r="M22" s="754"/>
      <c r="N22" s="754"/>
      <c r="O22" s="754"/>
      <c r="P22" s="754"/>
      <c r="Q22" s="754"/>
      <c r="R22" s="754"/>
      <c r="S22" s="754"/>
      <c r="T22" s="754"/>
      <c r="U22" s="754"/>
    </row>
    <row r="23" spans="2:21" ht="19.5" customHeight="1">
      <c r="B23" s="770" t="s">
        <v>1059</v>
      </c>
      <c r="C23" s="1299" t="s">
        <v>1053</v>
      </c>
      <c r="D23" s="1299"/>
      <c r="E23" s="1299"/>
      <c r="F23" s="1299"/>
      <c r="G23" s="1299"/>
      <c r="H23" s="1299"/>
      <c r="I23" s="766"/>
    </row>
    <row r="24" spans="2:21" s="769" customFormat="1" ht="19.5" customHeight="1">
      <c r="B24" s="771" t="s">
        <v>1060</v>
      </c>
      <c r="C24" s="1300" t="s">
        <v>1053</v>
      </c>
      <c r="D24" s="1300"/>
      <c r="E24" s="1300"/>
      <c r="F24" s="1300"/>
      <c r="G24" s="1300"/>
      <c r="H24" s="1300"/>
      <c r="I24" s="766"/>
      <c r="J24" s="754"/>
      <c r="K24" s="754"/>
      <c r="L24" s="754"/>
      <c r="M24" s="754"/>
      <c r="N24" s="754"/>
      <c r="O24" s="754"/>
      <c r="P24" s="754"/>
      <c r="Q24" s="754"/>
      <c r="R24" s="754"/>
      <c r="S24" s="754"/>
      <c r="T24" s="754"/>
      <c r="U24" s="754"/>
    </row>
    <row r="25" spans="2:21" ht="19.5" customHeight="1">
      <c r="B25" s="772" t="s">
        <v>1061</v>
      </c>
      <c r="C25" s="1299" t="s">
        <v>1062</v>
      </c>
      <c r="D25" s="1299"/>
      <c r="E25" s="1299"/>
      <c r="F25" s="1299"/>
      <c r="G25" s="1299"/>
      <c r="H25" s="1299"/>
      <c r="I25" s="766"/>
    </row>
    <row r="26" spans="2:21" s="769" customFormat="1" ht="19.5" customHeight="1">
      <c r="B26" s="771" t="s">
        <v>1063</v>
      </c>
      <c r="C26" s="1300" t="s">
        <v>1064</v>
      </c>
      <c r="D26" s="1300"/>
      <c r="E26" s="1300"/>
      <c r="F26" s="1300"/>
      <c r="G26" s="1300"/>
      <c r="H26" s="1300"/>
      <c r="I26" s="766"/>
      <c r="J26" s="754"/>
      <c r="K26" s="754"/>
      <c r="L26" s="754"/>
      <c r="M26" s="754"/>
      <c r="N26" s="754"/>
      <c r="O26" s="754"/>
      <c r="P26" s="754"/>
      <c r="Q26" s="754"/>
      <c r="R26" s="754"/>
      <c r="S26" s="754"/>
      <c r="T26" s="754"/>
      <c r="U26" s="754"/>
    </row>
    <row r="27" spans="2:21" ht="19.5" customHeight="1">
      <c r="B27" s="770" t="s">
        <v>1065</v>
      </c>
      <c r="C27" s="1299" t="s">
        <v>1053</v>
      </c>
      <c r="D27" s="1299"/>
      <c r="E27" s="1299"/>
      <c r="F27" s="1299"/>
      <c r="G27" s="1299"/>
      <c r="H27" s="1299"/>
      <c r="I27" s="766"/>
    </row>
    <row r="28" spans="2:21" s="769" customFormat="1" ht="19.5" customHeight="1">
      <c r="B28" s="771" t="s">
        <v>1066</v>
      </c>
      <c r="C28" s="1300" t="s">
        <v>1067</v>
      </c>
      <c r="D28" s="1300"/>
      <c r="E28" s="1300"/>
      <c r="F28" s="1300"/>
      <c r="G28" s="1300"/>
      <c r="H28" s="1300"/>
      <c r="I28" s="766"/>
      <c r="J28" s="754"/>
      <c r="K28" s="754"/>
      <c r="L28" s="754"/>
      <c r="M28" s="754"/>
      <c r="N28" s="754"/>
      <c r="O28" s="754"/>
      <c r="P28" s="754"/>
      <c r="Q28" s="754"/>
      <c r="R28" s="754"/>
      <c r="S28" s="754"/>
      <c r="T28" s="754"/>
      <c r="U28" s="754"/>
    </row>
    <row r="29" spans="2:21" ht="19.5" customHeight="1">
      <c r="B29" s="770" t="s">
        <v>1068</v>
      </c>
      <c r="C29" s="1304" t="s">
        <v>1069</v>
      </c>
      <c r="D29" s="1304"/>
      <c r="E29" s="1304"/>
      <c r="F29" s="1304"/>
      <c r="G29" s="1304"/>
      <c r="H29" s="1304"/>
      <c r="I29" s="766"/>
    </row>
    <row r="30" spans="2:21" s="769" customFormat="1" ht="19.5" customHeight="1">
      <c r="B30" s="771" t="s">
        <v>1070</v>
      </c>
      <c r="C30" s="1305">
        <v>0.2</v>
      </c>
      <c r="D30" s="1305"/>
      <c r="E30" s="1305"/>
      <c r="F30" s="1305"/>
      <c r="G30" s="1305"/>
      <c r="H30" s="1305"/>
      <c r="I30" s="766"/>
      <c r="J30" s="754"/>
      <c r="K30" s="754"/>
      <c r="L30" s="754"/>
      <c r="M30" s="754"/>
      <c r="N30" s="754"/>
      <c r="O30" s="754"/>
      <c r="P30" s="754"/>
      <c r="Q30" s="754"/>
      <c r="R30" s="754"/>
      <c r="S30" s="754"/>
      <c r="T30" s="754"/>
      <c r="U30" s="754"/>
    </row>
    <row r="31" spans="2:21" ht="19.5" customHeight="1">
      <c r="B31" s="770" t="s">
        <v>1071</v>
      </c>
      <c r="C31" s="1306" t="s">
        <v>1072</v>
      </c>
      <c r="D31" s="1306"/>
      <c r="E31" s="1306"/>
      <c r="F31" s="1306"/>
      <c r="G31" s="1306"/>
      <c r="H31" s="1306"/>
      <c r="I31" s="766"/>
    </row>
    <row r="32" spans="2:21" s="769" customFormat="1" ht="19.5" customHeight="1">
      <c r="B32" s="771" t="s">
        <v>1073</v>
      </c>
      <c r="C32" s="1300" t="s">
        <v>1074</v>
      </c>
      <c r="D32" s="1300"/>
      <c r="E32" s="1300"/>
      <c r="F32" s="1300"/>
      <c r="G32" s="1300"/>
      <c r="H32" s="1300"/>
      <c r="I32" s="766"/>
      <c r="J32" s="754"/>
      <c r="K32" s="754"/>
      <c r="L32" s="754"/>
      <c r="M32" s="754"/>
      <c r="N32" s="754"/>
      <c r="O32" s="754"/>
      <c r="P32" s="754"/>
      <c r="Q32" s="754"/>
      <c r="R32" s="754"/>
      <c r="S32" s="754"/>
      <c r="T32" s="754"/>
      <c r="U32" s="754"/>
    </row>
    <row r="33" spans="2:21" ht="19.5" customHeight="1">
      <c r="B33" s="770" t="s">
        <v>1075</v>
      </c>
      <c r="C33" s="1299" t="s">
        <v>1053</v>
      </c>
      <c r="D33" s="1299"/>
      <c r="E33" s="1299"/>
      <c r="F33" s="1299"/>
      <c r="G33" s="1299"/>
      <c r="H33" s="1299"/>
      <c r="I33" s="766"/>
    </row>
    <row r="34" spans="2:21" s="769" customFormat="1" ht="19.5" customHeight="1">
      <c r="B34" s="773" t="s">
        <v>1076</v>
      </c>
      <c r="C34" s="1300" t="s">
        <v>1077</v>
      </c>
      <c r="D34" s="1300"/>
      <c r="E34" s="1300"/>
      <c r="F34" s="1300"/>
      <c r="G34" s="1300"/>
      <c r="H34" s="1300"/>
      <c r="I34" s="766"/>
      <c r="J34" s="754"/>
      <c r="K34" s="754"/>
      <c r="L34" s="754"/>
      <c r="M34" s="754"/>
      <c r="N34" s="754"/>
      <c r="O34" s="754"/>
      <c r="P34" s="754"/>
      <c r="Q34" s="754"/>
      <c r="R34" s="754"/>
      <c r="S34" s="754"/>
      <c r="T34" s="754"/>
      <c r="U34" s="754"/>
    </row>
    <row r="35" spans="2:21" ht="19.5" customHeight="1">
      <c r="B35" s="770" t="s">
        <v>1078</v>
      </c>
      <c r="C35" s="1299" t="s">
        <v>1079</v>
      </c>
      <c r="D35" s="1299"/>
      <c r="E35" s="1299"/>
      <c r="F35" s="1299"/>
      <c r="G35" s="1299"/>
      <c r="H35" s="1299"/>
      <c r="I35" s="766"/>
    </row>
    <row r="36" spans="2:21" s="769" customFormat="1" ht="19.5" customHeight="1">
      <c r="B36" s="762"/>
      <c r="C36" s="752"/>
      <c r="D36" s="752"/>
      <c r="E36" s="752"/>
      <c r="F36" s="752"/>
      <c r="G36" s="752"/>
      <c r="H36" s="763"/>
      <c r="I36" s="766"/>
      <c r="J36" s="754"/>
      <c r="K36" s="754"/>
      <c r="L36" s="754"/>
      <c r="M36" s="754"/>
      <c r="N36" s="754"/>
      <c r="O36" s="754"/>
      <c r="P36" s="754"/>
      <c r="Q36" s="754"/>
      <c r="R36" s="754"/>
      <c r="S36" s="754"/>
      <c r="T36" s="754"/>
      <c r="U36" s="754"/>
    </row>
    <row r="37" spans="2:21" s="769" customFormat="1" ht="16.5" customHeight="1">
      <c r="B37" s="1307" t="s">
        <v>1080</v>
      </c>
      <c r="C37" s="1307"/>
      <c r="D37" s="1307"/>
      <c r="E37" s="1307"/>
      <c r="F37" s="1307"/>
      <c r="G37" s="1307"/>
      <c r="H37" s="1307"/>
      <c r="I37" s="753"/>
      <c r="J37" s="754"/>
      <c r="K37" s="754"/>
      <c r="L37" s="754"/>
      <c r="M37" s="754"/>
      <c r="N37" s="754"/>
      <c r="O37" s="754"/>
      <c r="P37" s="754"/>
      <c r="Q37" s="754"/>
      <c r="R37" s="754"/>
      <c r="S37" s="754"/>
      <c r="T37" s="754"/>
      <c r="U37" s="754"/>
    </row>
    <row r="38" spans="2:21" ht="30" customHeight="1">
      <c r="B38" s="762"/>
      <c r="C38" s="752"/>
      <c r="D38" s="752"/>
      <c r="E38" s="752"/>
      <c r="F38" s="752"/>
      <c r="G38" s="752"/>
      <c r="H38" s="763"/>
      <c r="I38" s="764"/>
    </row>
    <row r="39" spans="2:21" s="769" customFormat="1" ht="9.75" customHeight="1">
      <c r="B39" s="774" t="s">
        <v>1081</v>
      </c>
      <c r="C39" s="1299" t="s">
        <v>1082</v>
      </c>
      <c r="D39" s="1299"/>
      <c r="E39" s="1299"/>
      <c r="F39" s="1299"/>
      <c r="G39" s="1299"/>
      <c r="H39" s="1299"/>
      <c r="I39" s="753"/>
      <c r="J39" s="754"/>
      <c r="K39" s="754"/>
      <c r="L39" s="754"/>
      <c r="M39" s="754"/>
      <c r="N39" s="754"/>
      <c r="O39" s="754"/>
      <c r="P39" s="754"/>
      <c r="Q39" s="754"/>
      <c r="R39" s="754"/>
      <c r="S39" s="754"/>
      <c r="T39" s="754"/>
      <c r="U39" s="754"/>
    </row>
    <row r="40" spans="2:21" ht="19.5" customHeight="1">
      <c r="B40" s="775" t="s">
        <v>1083</v>
      </c>
      <c r="C40" s="1300" t="s">
        <v>1084</v>
      </c>
      <c r="D40" s="1300"/>
      <c r="E40" s="1300"/>
      <c r="F40" s="1300"/>
      <c r="G40" s="1300"/>
      <c r="H40" s="1300"/>
      <c r="I40" s="766"/>
    </row>
    <row r="41" spans="2:21" s="769" customFormat="1" ht="19.5" customHeight="1">
      <c r="B41" s="770" t="s">
        <v>1085</v>
      </c>
      <c r="C41" s="1299" t="s">
        <v>1086</v>
      </c>
      <c r="D41" s="1299"/>
      <c r="E41" s="1299"/>
      <c r="F41" s="1299"/>
      <c r="G41" s="1299"/>
      <c r="H41" s="1299"/>
      <c r="I41" s="766"/>
      <c r="J41" s="754"/>
      <c r="K41" s="754"/>
      <c r="L41" s="754"/>
      <c r="M41" s="754"/>
      <c r="N41" s="754"/>
      <c r="O41" s="754"/>
      <c r="P41" s="754"/>
      <c r="Q41" s="754"/>
      <c r="R41" s="754"/>
      <c r="S41" s="754"/>
      <c r="T41" s="754"/>
      <c r="U41" s="754"/>
    </row>
    <row r="42" spans="2:21" ht="19.5" customHeight="1">
      <c r="B42" s="771" t="s">
        <v>1087</v>
      </c>
      <c r="C42" s="1300" t="s">
        <v>1088</v>
      </c>
      <c r="D42" s="1300"/>
      <c r="E42" s="1300"/>
      <c r="F42" s="1300"/>
      <c r="G42" s="1300"/>
      <c r="H42" s="1300"/>
      <c r="I42" s="766"/>
    </row>
    <row r="43" spans="2:21" s="769" customFormat="1" ht="19.5" customHeight="1">
      <c r="B43" s="776" t="s">
        <v>1089</v>
      </c>
      <c r="C43" s="1301" t="s">
        <v>1090</v>
      </c>
      <c r="D43" s="1301"/>
      <c r="E43" s="1301"/>
      <c r="F43" s="1301"/>
      <c r="G43" s="1301"/>
      <c r="H43" s="1301"/>
      <c r="I43" s="766"/>
      <c r="J43" s="754"/>
      <c r="K43" s="754"/>
      <c r="L43" s="754"/>
      <c r="M43" s="754"/>
      <c r="N43" s="754"/>
      <c r="O43" s="754"/>
      <c r="P43" s="754"/>
      <c r="Q43" s="754"/>
      <c r="R43" s="754"/>
      <c r="S43" s="754"/>
      <c r="T43" s="754"/>
      <c r="U43" s="754"/>
    </row>
    <row r="44" spans="2:21" ht="19.5" customHeight="1">
      <c r="B44" s="777"/>
      <c r="C44" s="1302"/>
      <c r="D44" s="1302"/>
      <c r="E44" s="1302"/>
      <c r="F44" s="1302"/>
      <c r="G44" s="1302"/>
      <c r="H44" s="1302"/>
      <c r="I44" s="766"/>
    </row>
    <row r="45" spans="2:21" s="769" customFormat="1">
      <c r="B45" s="753"/>
      <c r="C45" s="1303"/>
      <c r="D45" s="1303"/>
      <c r="E45" s="1303"/>
      <c r="F45" s="1303"/>
      <c r="G45" s="1303"/>
      <c r="H45" s="1303"/>
      <c r="I45" s="766"/>
      <c r="J45" s="754"/>
      <c r="K45" s="754"/>
      <c r="L45" s="754"/>
      <c r="M45" s="754"/>
      <c r="N45" s="754"/>
      <c r="O45" s="754"/>
      <c r="P45" s="754"/>
      <c r="Q45" s="754"/>
      <c r="R45" s="754"/>
      <c r="S45" s="754"/>
      <c r="T45" s="754"/>
      <c r="U45" s="754"/>
    </row>
    <row r="46" spans="2:21" s="769" customFormat="1">
      <c r="B46" s="753"/>
      <c r="C46" s="753"/>
      <c r="D46" s="753"/>
      <c r="E46" s="753"/>
      <c r="F46" s="753"/>
      <c r="G46" s="753"/>
      <c r="H46" s="753"/>
      <c r="I46" s="753"/>
      <c r="J46" s="754"/>
      <c r="K46" s="754"/>
      <c r="L46" s="754"/>
      <c r="M46" s="754"/>
      <c r="N46" s="754"/>
      <c r="O46" s="754"/>
      <c r="P46" s="754"/>
      <c r="Q46" s="754"/>
      <c r="R46" s="754"/>
      <c r="S46" s="754"/>
      <c r="T46" s="754"/>
      <c r="U46" s="754"/>
    </row>
  </sheetData>
  <mergeCells count="41">
    <mergeCell ref="C13:H13"/>
    <mergeCell ref="B2:C4"/>
    <mergeCell ref="G4:H4"/>
    <mergeCell ref="B6:H6"/>
    <mergeCell ref="C7:H7"/>
    <mergeCell ref="C8:H8"/>
    <mergeCell ref="C9:H9"/>
    <mergeCell ref="J9:O9"/>
    <mergeCell ref="C10:H10"/>
    <mergeCell ref="J10:O10"/>
    <mergeCell ref="C11:H11"/>
    <mergeCell ref="C12:H12"/>
    <mergeCell ref="C26:H26"/>
    <mergeCell ref="C14:H14"/>
    <mergeCell ref="B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40:H40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B37:H37"/>
    <mergeCell ref="C39:H39"/>
    <mergeCell ref="C41:H41"/>
    <mergeCell ref="C42:H42"/>
    <mergeCell ref="C43:H43"/>
    <mergeCell ref="C44:H44"/>
    <mergeCell ref="C45:H45"/>
  </mergeCells>
  <phoneticPr fontId="48" type="noConversion"/>
  <pageMargins left="0.7" right="0.7" top="0.75" bottom="0.75" header="0.511811023622047" footer="0.511811023622047"/>
  <pageSetup paperSize="9" orientation="portrait" horizontalDpi="300" verticalDpi="300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"/>
  <sheetViews>
    <sheetView showGridLines="0" workbookViewId="0">
      <selection activeCell="J19" sqref="J19"/>
    </sheetView>
  </sheetViews>
  <sheetFormatPr defaultRowHeight="16.5"/>
  <sheetData/>
  <phoneticPr fontId="48" type="noConversion"/>
  <pageMargins left="0.7" right="0.7" top="0.75" bottom="0.75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3026945" r:id="rId4">
          <objectPr defaultSize="0" autoPict="0" r:id="rId5">
            <anchor moveWithCells="1">
              <from>
                <xdr:col>1</xdr:col>
                <xdr:colOff>38100</xdr:colOff>
                <xdr:row>1</xdr:row>
                <xdr:rowOff>66675</xdr:rowOff>
              </from>
              <to>
                <xdr:col>6</xdr:col>
                <xdr:colOff>295275</xdr:colOff>
                <xdr:row>14</xdr:row>
                <xdr:rowOff>104775</xdr:rowOff>
              </to>
            </anchor>
          </objectPr>
        </oleObject>
      </mc:Choice>
      <mc:Fallback>
        <oleObject progId="워크시트" dvAspect="DVASPECT_ICON" shapeId="3026945" r:id="rId4"/>
      </mc:Fallback>
    </mc:AlternateContent>
  </oleObjec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8" tint="0.59999389629810485"/>
  </sheetPr>
  <dimension ref="A1"/>
  <sheetViews>
    <sheetView showGridLines="0" workbookViewId="0">
      <selection activeCell="Y10" sqref="Y10"/>
    </sheetView>
  </sheetViews>
  <sheetFormatPr defaultRowHeight="16.5"/>
  <sheetData/>
  <phoneticPr fontId="48" type="noConversion"/>
  <pageMargins left="0.7" right="0.7" top="0.75" bottom="0.75" header="0.3" footer="0.3"/>
  <drawing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0070C0"/>
  </sheetPr>
  <dimension ref="A15:A29"/>
  <sheetViews>
    <sheetView showGridLines="0" workbookViewId="0">
      <selection activeCell="P5" sqref="P5"/>
    </sheetView>
  </sheetViews>
  <sheetFormatPr defaultRowHeight="16.5"/>
  <sheetData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</sheetData>
  <phoneticPr fontId="48" type="noConversion"/>
  <pageMargins left="0.7" right="0.7" top="0.75" bottom="0.75" header="0.3" footer="0.3"/>
  <drawing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L25" sqref="L25"/>
    </sheetView>
  </sheetViews>
  <sheetFormatPr defaultRowHeight="16.5"/>
  <cols>
    <col min="1" max="1" width="9" customWidth="1"/>
  </cols>
  <sheetData/>
  <phoneticPr fontId="48" type="noConversion"/>
  <pageMargins left="0.7" right="0.7" top="0.75" bottom="0.75" header="0.3" footer="0.3"/>
  <drawing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5" tint="0.59999389629810485"/>
  </sheetPr>
  <dimension ref="B1:E195"/>
  <sheetViews>
    <sheetView zoomScale="90" zoomScaleNormal="90" workbookViewId="0">
      <selection activeCell="Q20" sqref="Q20"/>
    </sheetView>
  </sheetViews>
  <sheetFormatPr defaultRowHeight="16.5"/>
  <cols>
    <col min="2" max="2" width="15" style="257" bestFit="1" customWidth="1"/>
    <col min="3" max="3" width="9" style="257"/>
    <col min="4" max="4" width="14.75" style="257" bestFit="1" customWidth="1"/>
    <col min="5" max="5" width="9" style="257"/>
  </cols>
  <sheetData>
    <row r="1" spans="2:5">
      <c r="B1" s="258" t="s">
        <v>153</v>
      </c>
      <c r="D1" s="259" t="s">
        <v>156</v>
      </c>
      <c r="E1" s="257" t="s">
        <v>154</v>
      </c>
    </row>
    <row r="2" spans="2:5">
      <c r="B2" s="257" t="s">
        <v>1134</v>
      </c>
      <c r="D2" s="13" t="s">
        <v>565</v>
      </c>
      <c r="E2" s="258" t="s">
        <v>155</v>
      </c>
    </row>
    <row r="3" spans="2:5">
      <c r="B3" s="257" t="s">
        <v>1135</v>
      </c>
      <c r="D3" s="13" t="s">
        <v>577</v>
      </c>
      <c r="E3" s="258" t="s">
        <v>152</v>
      </c>
    </row>
    <row r="4" spans="2:5">
      <c r="B4" s="257" t="s">
        <v>1147</v>
      </c>
      <c r="D4" s="13" t="s">
        <v>323</v>
      </c>
      <c r="E4" s="259" t="s">
        <v>989</v>
      </c>
    </row>
    <row r="5" spans="2:5">
      <c r="B5" s="816" t="s">
        <v>1148</v>
      </c>
      <c r="D5" s="13" t="s">
        <v>324</v>
      </c>
    </row>
    <row r="6" spans="2:5">
      <c r="B6" s="257" t="s">
        <v>1149</v>
      </c>
      <c r="D6" s="13" t="s">
        <v>1374</v>
      </c>
    </row>
    <row r="7" spans="2:5">
      <c r="B7" s="257" t="s">
        <v>1136</v>
      </c>
      <c r="D7" s="13" t="s">
        <v>1375</v>
      </c>
    </row>
    <row r="8" spans="2:5">
      <c r="B8" s="257" t="s">
        <v>1137</v>
      </c>
      <c r="D8" s="13" t="s">
        <v>1376</v>
      </c>
    </row>
    <row r="9" spans="2:5">
      <c r="B9" s="257" t="s">
        <v>1138</v>
      </c>
      <c r="D9" s="13" t="s">
        <v>1377</v>
      </c>
    </row>
    <row r="10" spans="2:5">
      <c r="B10" s="257" t="s">
        <v>1139</v>
      </c>
      <c r="D10" s="13" t="s">
        <v>282</v>
      </c>
    </row>
    <row r="11" spans="2:5">
      <c r="B11" s="257" t="s">
        <v>1140</v>
      </c>
      <c r="D11" s="13" t="s">
        <v>283</v>
      </c>
    </row>
    <row r="12" spans="2:5">
      <c r="B12" s="257" t="s">
        <v>1141</v>
      </c>
      <c r="D12" s="13" t="s">
        <v>281</v>
      </c>
    </row>
    <row r="13" spans="2:5">
      <c r="B13" s="257" t="s">
        <v>1142</v>
      </c>
      <c r="D13" s="13" t="s">
        <v>284</v>
      </c>
    </row>
    <row r="14" spans="2:5">
      <c r="B14" s="257" t="s">
        <v>1143</v>
      </c>
      <c r="D14" s="13" t="s">
        <v>278</v>
      </c>
    </row>
    <row r="15" spans="2:5">
      <c r="B15" s="257" t="s">
        <v>1144</v>
      </c>
      <c r="D15" s="13" t="s">
        <v>285</v>
      </c>
    </row>
    <row r="16" spans="2:5">
      <c r="B16" s="257" t="s">
        <v>1145</v>
      </c>
      <c r="D16" s="13" t="s">
        <v>280</v>
      </c>
    </row>
    <row r="17" spans="4:4">
      <c r="D17" s="13" t="s">
        <v>286</v>
      </c>
    </row>
    <row r="18" spans="4:4">
      <c r="D18" s="13" t="s">
        <v>851</v>
      </c>
    </row>
    <row r="19" spans="4:4">
      <c r="D19" s="13" t="s">
        <v>853</v>
      </c>
    </row>
    <row r="20" spans="4:4">
      <c r="D20" s="13" t="s">
        <v>279</v>
      </c>
    </row>
    <row r="21" spans="4:4">
      <c r="D21" s="13" t="s">
        <v>287</v>
      </c>
    </row>
    <row r="22" spans="4:4">
      <c r="D22" s="13"/>
    </row>
    <row r="23" spans="4:4">
      <c r="D23" s="13" t="s">
        <v>310</v>
      </c>
    </row>
    <row r="24" spans="4:4">
      <c r="D24" s="13" t="s">
        <v>325</v>
      </c>
    </row>
    <row r="25" spans="4:4">
      <c r="D25" s="13" t="s">
        <v>123</v>
      </c>
    </row>
    <row r="26" spans="4:4">
      <c r="D26" s="13" t="s">
        <v>288</v>
      </c>
    </row>
    <row r="27" spans="4:4">
      <c r="D27" s="13" t="s">
        <v>124</v>
      </c>
    </row>
    <row r="28" spans="4:4">
      <c r="D28" s="13" t="s">
        <v>289</v>
      </c>
    </row>
    <row r="29" spans="4:4">
      <c r="D29" s="13" t="s">
        <v>125</v>
      </c>
    </row>
    <row r="30" spans="4:4">
      <c r="D30" s="13" t="s">
        <v>126</v>
      </c>
    </row>
    <row r="31" spans="4:4">
      <c r="D31" s="13" t="s">
        <v>127</v>
      </c>
    </row>
    <row r="32" spans="4:4">
      <c r="D32" s="13" t="s">
        <v>326</v>
      </c>
    </row>
    <row r="33" spans="4:4">
      <c r="D33" s="13" t="s">
        <v>128</v>
      </c>
    </row>
    <row r="34" spans="4:4">
      <c r="D34" s="13" t="s">
        <v>290</v>
      </c>
    </row>
    <row r="35" spans="4:4">
      <c r="D35" s="13" t="s">
        <v>129</v>
      </c>
    </row>
    <row r="36" spans="4:4">
      <c r="D36" s="13" t="s">
        <v>291</v>
      </c>
    </row>
    <row r="37" spans="4:4">
      <c r="D37" s="13" t="s">
        <v>130</v>
      </c>
    </row>
    <row r="38" spans="4:4">
      <c r="D38" s="13" t="s">
        <v>131</v>
      </c>
    </row>
    <row r="39" spans="4:4">
      <c r="D39" s="13" t="s">
        <v>132</v>
      </c>
    </row>
    <row r="40" spans="4:4">
      <c r="D40" s="13"/>
    </row>
    <row r="41" spans="4:4">
      <c r="D41" s="13" t="s">
        <v>327</v>
      </c>
    </row>
    <row r="42" spans="4:4">
      <c r="D42" s="13" t="s">
        <v>328</v>
      </c>
    </row>
    <row r="43" spans="4:4">
      <c r="D43" s="13" t="s">
        <v>133</v>
      </c>
    </row>
    <row r="44" spans="4:4">
      <c r="D44" s="13" t="s">
        <v>292</v>
      </c>
    </row>
    <row r="45" spans="4:4">
      <c r="D45" s="13" t="s">
        <v>134</v>
      </c>
    </row>
    <row r="46" spans="4:4">
      <c r="D46" s="13" t="s">
        <v>135</v>
      </c>
    </row>
    <row r="47" spans="4:4">
      <c r="D47" s="13" t="s">
        <v>136</v>
      </c>
    </row>
    <row r="48" spans="4:4">
      <c r="D48" s="13" t="s">
        <v>146</v>
      </c>
    </row>
    <row r="49" spans="4:4">
      <c r="D49" s="13" t="s">
        <v>137</v>
      </c>
    </row>
    <row r="50" spans="4:4">
      <c r="D50" s="13" t="s">
        <v>1262</v>
      </c>
    </row>
    <row r="51" spans="4:4">
      <c r="D51" s="13" t="s">
        <v>314</v>
      </c>
    </row>
    <row r="52" spans="4:4">
      <c r="D52" s="13" t="s">
        <v>138</v>
      </c>
    </row>
    <row r="53" spans="4:4">
      <c r="D53" s="13" t="s">
        <v>293</v>
      </c>
    </row>
    <row r="54" spans="4:4">
      <c r="D54" s="13" t="s">
        <v>139</v>
      </c>
    </row>
    <row r="55" spans="4:4">
      <c r="D55" s="13" t="s">
        <v>140</v>
      </c>
    </row>
    <row r="56" spans="4:4">
      <c r="D56" s="13" t="s">
        <v>141</v>
      </c>
    </row>
    <row r="57" spans="4:4">
      <c r="D57" s="13" t="s">
        <v>142</v>
      </c>
    </row>
    <row r="58" spans="4:4">
      <c r="D58" s="13" t="s">
        <v>143</v>
      </c>
    </row>
    <row r="59" spans="4:4">
      <c r="D59" s="13"/>
    </row>
    <row r="60" spans="4:4">
      <c r="D60" s="13" t="s">
        <v>315</v>
      </c>
    </row>
    <row r="61" spans="4:4">
      <c r="D61" s="13" t="s">
        <v>329</v>
      </c>
    </row>
    <row r="62" spans="4:4">
      <c r="D62" s="13" t="s">
        <v>147</v>
      </c>
    </row>
    <row r="63" spans="4:4">
      <c r="D63" s="13" t="s">
        <v>144</v>
      </c>
    </row>
    <row r="64" spans="4:4">
      <c r="D64" s="13" t="s">
        <v>148</v>
      </c>
    </row>
    <row r="65" spans="4:4">
      <c r="D65" s="13" t="s">
        <v>145</v>
      </c>
    </row>
    <row r="67" spans="4:4">
      <c r="D67" s="13" t="s">
        <v>584</v>
      </c>
    </row>
    <row r="68" spans="4:4">
      <c r="D68" s="13" t="s">
        <v>585</v>
      </c>
    </row>
    <row r="69" spans="4:4">
      <c r="D69" s="13" t="s">
        <v>586</v>
      </c>
    </row>
    <row r="70" spans="4:4">
      <c r="D70" s="13"/>
    </row>
    <row r="71" spans="4:4">
      <c r="D71" s="13" t="s">
        <v>587</v>
      </c>
    </row>
    <row r="72" spans="4:4">
      <c r="D72" s="13" t="s">
        <v>588</v>
      </c>
    </row>
    <row r="73" spans="4:4">
      <c r="D73" s="13" t="s">
        <v>589</v>
      </c>
    </row>
    <row r="74" spans="4:4">
      <c r="D74" s="13"/>
    </row>
    <row r="75" spans="4:4">
      <c r="D75" s="13" t="s">
        <v>590</v>
      </c>
    </row>
    <row r="76" spans="4:4">
      <c r="D76" s="13" t="s">
        <v>591</v>
      </c>
    </row>
    <row r="77" spans="4:4">
      <c r="D77" s="13" t="s">
        <v>592</v>
      </c>
    </row>
    <row r="78" spans="4:4">
      <c r="D78" s="13"/>
    </row>
    <row r="79" spans="4:4">
      <c r="D79" s="13" t="s">
        <v>593</v>
      </c>
    </row>
    <row r="80" spans="4:4">
      <c r="D80" s="13" t="s">
        <v>594</v>
      </c>
    </row>
    <row r="81" spans="4:4">
      <c r="D81" s="13" t="s">
        <v>595</v>
      </c>
    </row>
    <row r="82" spans="4:4">
      <c r="D82" s="13"/>
    </row>
    <row r="83" spans="4:4">
      <c r="D83" s="101" t="s">
        <v>198</v>
      </c>
    </row>
    <row r="84" spans="4:4">
      <c r="D84" s="13" t="s">
        <v>306</v>
      </c>
    </row>
    <row r="85" spans="4:4">
      <c r="D85" s="13" t="s">
        <v>541</v>
      </c>
    </row>
    <row r="86" spans="4:4">
      <c r="D86" s="13" t="s">
        <v>320</v>
      </c>
    </row>
    <row r="87" spans="4:4">
      <c r="D87" s="13" t="s">
        <v>294</v>
      </c>
    </row>
    <row r="88" spans="4:4">
      <c r="D88" s="13" t="s">
        <v>321</v>
      </c>
    </row>
    <row r="89" spans="4:4">
      <c r="D89" s="13" t="s">
        <v>272</v>
      </c>
    </row>
    <row r="90" spans="4:4">
      <c r="D90" s="101" t="s">
        <v>984</v>
      </c>
    </row>
    <row r="91" spans="4:4">
      <c r="D91" s="101" t="s">
        <v>206</v>
      </c>
    </row>
    <row r="92" spans="4:4">
      <c r="D92" s="101" t="s">
        <v>207</v>
      </c>
    </row>
    <row r="93" spans="4:4">
      <c r="D93" s="101" t="s">
        <v>208</v>
      </c>
    </row>
    <row r="94" spans="4:4">
      <c r="D94" s="101" t="s">
        <v>209</v>
      </c>
    </row>
    <row r="95" spans="4:4">
      <c r="D95" s="101" t="s">
        <v>210</v>
      </c>
    </row>
    <row r="96" spans="4:4">
      <c r="D96" s="101" t="s">
        <v>211</v>
      </c>
    </row>
    <row r="97" spans="4:4">
      <c r="D97" s="101" t="s">
        <v>212</v>
      </c>
    </row>
    <row r="98" spans="4:4">
      <c r="D98" s="101" t="s">
        <v>213</v>
      </c>
    </row>
    <row r="99" spans="4:4">
      <c r="D99" s="101" t="s">
        <v>214</v>
      </c>
    </row>
    <row r="100" spans="4:4">
      <c r="D100" s="101" t="s">
        <v>215</v>
      </c>
    </row>
    <row r="101" spans="4:4">
      <c r="D101" s="101" t="s">
        <v>216</v>
      </c>
    </row>
    <row r="102" spans="4:4">
      <c r="D102" s="101" t="s">
        <v>217</v>
      </c>
    </row>
    <row r="103" spans="4:4">
      <c r="D103" s="101"/>
    </row>
    <row r="104" spans="4:4">
      <c r="D104" s="13" t="s">
        <v>218</v>
      </c>
    </row>
    <row r="105" spans="4:4">
      <c r="D105" s="13" t="s">
        <v>546</v>
      </c>
    </row>
    <row r="106" spans="4:4">
      <c r="D106" s="13" t="s">
        <v>219</v>
      </c>
    </row>
    <row r="107" spans="4:4">
      <c r="D107" s="13" t="s">
        <v>220</v>
      </c>
    </row>
    <row r="108" spans="4:4">
      <c r="D108" s="13" t="s">
        <v>221</v>
      </c>
    </row>
    <row r="109" spans="4:4">
      <c r="D109" s="101" t="s">
        <v>222</v>
      </c>
    </row>
    <row r="110" spans="4:4">
      <c r="D110" s="13" t="s">
        <v>223</v>
      </c>
    </row>
    <row r="111" spans="4:4">
      <c r="D111" s="13" t="s">
        <v>370</v>
      </c>
    </row>
    <row r="112" spans="4:4">
      <c r="D112" s="13"/>
    </row>
    <row r="113" spans="4:4">
      <c r="D113" s="13" t="s">
        <v>295</v>
      </c>
    </row>
    <row r="114" spans="4:4">
      <c r="D114" s="13" t="s">
        <v>296</v>
      </c>
    </row>
    <row r="115" spans="4:4">
      <c r="D115" s="13" t="s">
        <v>298</v>
      </c>
    </row>
    <row r="116" spans="4:4">
      <c r="D116" s="13" t="s">
        <v>224</v>
      </c>
    </row>
    <row r="117" spans="4:4">
      <c r="D117" s="13" t="s">
        <v>225</v>
      </c>
    </row>
    <row r="118" spans="4:4">
      <c r="D118" s="13" t="s">
        <v>226</v>
      </c>
    </row>
    <row r="119" spans="4:4">
      <c r="D119" s="13" t="s">
        <v>227</v>
      </c>
    </row>
    <row r="120" spans="4:4">
      <c r="D120" s="13" t="s">
        <v>228</v>
      </c>
    </row>
    <row r="121" spans="4:4">
      <c r="D121" s="13" t="s">
        <v>229</v>
      </c>
    </row>
    <row r="122" spans="4:4">
      <c r="D122" s="13" t="s">
        <v>230</v>
      </c>
    </row>
    <row r="123" spans="4:4">
      <c r="D123" s="13" t="s">
        <v>1344</v>
      </c>
    </row>
    <row r="124" spans="4:4">
      <c r="D124" s="13" t="s">
        <v>231</v>
      </c>
    </row>
    <row r="125" spans="4:4">
      <c r="D125" s="13"/>
    </row>
    <row r="126" spans="4:4">
      <c r="D126" s="13" t="s">
        <v>232</v>
      </c>
    </row>
    <row r="127" spans="4:4">
      <c r="D127" s="13" t="s">
        <v>233</v>
      </c>
    </row>
    <row r="128" spans="4:4">
      <c r="D128" s="13" t="s">
        <v>234</v>
      </c>
    </row>
    <row r="129" spans="4:4">
      <c r="D129" s="13" t="s">
        <v>235</v>
      </c>
    </row>
    <row r="130" spans="4:4">
      <c r="D130" s="13" t="s">
        <v>236</v>
      </c>
    </row>
    <row r="131" spans="4:4">
      <c r="D131" s="13" t="s">
        <v>237</v>
      </c>
    </row>
    <row r="132" spans="4:4">
      <c r="D132" s="13" t="s">
        <v>238</v>
      </c>
    </row>
    <row r="133" spans="4:4">
      <c r="D133" s="13" t="s">
        <v>239</v>
      </c>
    </row>
    <row r="134" spans="4:4">
      <c r="D134" s="13"/>
    </row>
    <row r="135" spans="4:4">
      <c r="D135" s="13" t="s">
        <v>256</v>
      </c>
    </row>
    <row r="136" spans="4:4">
      <c r="D136" s="13" t="s">
        <v>257</v>
      </c>
    </row>
    <row r="137" spans="4:4">
      <c r="D137" s="13" t="s">
        <v>258</v>
      </c>
    </row>
    <row r="138" spans="4:4">
      <c r="D138" s="13" t="s">
        <v>259</v>
      </c>
    </row>
    <row r="139" spans="4:4">
      <c r="D139" s="13" t="s">
        <v>260</v>
      </c>
    </row>
    <row r="140" spans="4:4">
      <c r="D140" s="13" t="s">
        <v>261</v>
      </c>
    </row>
    <row r="141" spans="4:4">
      <c r="D141" s="13" t="s">
        <v>262</v>
      </c>
    </row>
    <row r="142" spans="4:4">
      <c r="D142" s="13" t="s">
        <v>263</v>
      </c>
    </row>
    <row r="143" spans="4:4">
      <c r="D143" s="13"/>
    </row>
    <row r="144" spans="4:4">
      <c r="D144" s="13" t="s">
        <v>299</v>
      </c>
    </row>
    <row r="145" spans="4:4">
      <c r="D145" s="13" t="s">
        <v>359</v>
      </c>
    </row>
    <row r="146" spans="4:4">
      <c r="D146" s="13" t="s">
        <v>301</v>
      </c>
    </row>
    <row r="147" spans="4:4">
      <c r="D147" s="13" t="s">
        <v>302</v>
      </c>
    </row>
    <row r="148" spans="4:4">
      <c r="D148" s="13" t="s">
        <v>303</v>
      </c>
    </row>
    <row r="149" spans="4:4">
      <c r="D149" s="13" t="s">
        <v>838</v>
      </c>
    </row>
    <row r="150" spans="4:4">
      <c r="D150" s="13" t="s">
        <v>358</v>
      </c>
    </row>
    <row r="151" spans="4:4">
      <c r="D151" s="13" t="s">
        <v>362</v>
      </c>
    </row>
    <row r="152" spans="4:4">
      <c r="D152" s="13"/>
    </row>
    <row r="153" spans="4:4">
      <c r="D153" s="13" t="s">
        <v>322</v>
      </c>
    </row>
    <row r="154" spans="4:4">
      <c r="D154" s="13" t="s">
        <v>1021</v>
      </c>
    </row>
    <row r="155" spans="4:4">
      <c r="D155" s="13" t="s">
        <v>1022</v>
      </c>
    </row>
    <row r="156" spans="4:4">
      <c r="D156" s="13"/>
    </row>
    <row r="157" spans="4:4">
      <c r="D157" s="13"/>
    </row>
    <row r="158" spans="4:4">
      <c r="D158" s="13" t="s">
        <v>297</v>
      </c>
    </row>
    <row r="159" spans="4:4">
      <c r="D159" s="13"/>
    </row>
    <row r="160" spans="4:4">
      <c r="D160" s="13" t="s">
        <v>276</v>
      </c>
    </row>
    <row r="161" spans="4:4">
      <c r="D161" s="13" t="s">
        <v>1146</v>
      </c>
    </row>
    <row r="162" spans="4:4">
      <c r="D162" s="13"/>
    </row>
    <row r="163" spans="4:4">
      <c r="D163" s="13" t="s">
        <v>277</v>
      </c>
    </row>
    <row r="164" spans="4:4">
      <c r="D164" s="13" t="s">
        <v>304</v>
      </c>
    </row>
    <row r="165" spans="4:4">
      <c r="D165" s="13" t="s">
        <v>305</v>
      </c>
    </row>
    <row r="166" spans="4:4">
      <c r="D166" s="13"/>
    </row>
    <row r="167" spans="4:4">
      <c r="D167" s="13" t="s">
        <v>573</v>
      </c>
    </row>
    <row r="168" spans="4:4">
      <c r="D168" s="13"/>
    </row>
    <row r="169" spans="4:4">
      <c r="D169" s="13" t="s">
        <v>863</v>
      </c>
    </row>
    <row r="170" spans="4:4">
      <c r="D170" s="13" t="s">
        <v>864</v>
      </c>
    </row>
    <row r="171" spans="4:4">
      <c r="D171" s="13" t="s">
        <v>1000</v>
      </c>
    </row>
    <row r="172" spans="4:4">
      <c r="D172" s="13"/>
    </row>
    <row r="173" spans="4:4">
      <c r="D173" s="13" t="s">
        <v>273</v>
      </c>
    </row>
    <row r="174" spans="4:4">
      <c r="D174" s="13" t="s">
        <v>274</v>
      </c>
    </row>
    <row r="175" spans="4:4">
      <c r="D175" s="13" t="s">
        <v>275</v>
      </c>
    </row>
    <row r="177" spans="4:4">
      <c r="D177" s="13"/>
    </row>
    <row r="178" spans="4:4">
      <c r="D178" s="13"/>
    </row>
    <row r="179" spans="4:4">
      <c r="D179" s="13"/>
    </row>
    <row r="180" spans="4:4">
      <c r="D180" s="13"/>
    </row>
    <row r="181" spans="4:4">
      <c r="D181" s="13"/>
    </row>
    <row r="182" spans="4:4">
      <c r="D182" s="13"/>
    </row>
    <row r="183" spans="4:4">
      <c r="D183" s="13"/>
    </row>
    <row r="184" spans="4:4">
      <c r="D184" s="13"/>
    </row>
    <row r="185" spans="4:4">
      <c r="D185" s="13"/>
    </row>
    <row r="186" spans="4:4">
      <c r="D186" s="13"/>
    </row>
    <row r="187" spans="4:4">
      <c r="D187" s="13"/>
    </row>
    <row r="188" spans="4:4">
      <c r="D188" s="13"/>
    </row>
    <row r="189" spans="4:4">
      <c r="D189" s="101"/>
    </row>
    <row r="190" spans="4:4">
      <c r="D190" s="101"/>
    </row>
    <row r="191" spans="4:4">
      <c r="D191" s="101"/>
    </row>
    <row r="192" spans="4:4">
      <c r="D192" s="101"/>
    </row>
    <row r="193" spans="4:4">
      <c r="D193" s="101"/>
    </row>
    <row r="194" spans="4:4">
      <c r="D194" s="101"/>
    </row>
    <row r="195" spans="4:4">
      <c r="D195" s="101"/>
    </row>
  </sheetData>
  <phoneticPr fontId="48" type="noConversion"/>
  <conditionalFormatting sqref="D105 D22 D177:D195 D17:D20 D67:D83 D90:D103 D12:D15 D3 D156:D157 D111:D112 D160:D163 D116:D143">
    <cfRule type="containsText" priority="6" operator="containsText" text="X">
      <formula>NOT(ISERROR(SEARCH("X",D3)))</formula>
    </cfRule>
  </conditionalFormatting>
  <conditionalFormatting sqref="D145:D147">
    <cfRule type="containsText" priority="11" operator="containsText" text="X">
      <formula>NOT(ISERROR(SEARCH("X",D145)))</formula>
    </cfRule>
  </conditionalFormatting>
  <conditionalFormatting sqref="D89">
    <cfRule type="containsText" priority="7" operator="containsText" text="X">
      <formula>NOT(ISERROR(SEARCH("X",D89)))</formula>
    </cfRule>
  </conditionalFormatting>
  <conditionalFormatting sqref="D10">
    <cfRule type="containsText" priority="9" operator="containsText" text="X">
      <formula>NOT(ISERROR(SEARCH("X",D10)))</formula>
    </cfRule>
  </conditionalFormatting>
  <conditionalFormatting sqref="D106:D110">
    <cfRule type="containsText" priority="5" operator="containsText" text="X">
      <formula>NOT(ISERROR(SEARCH("X",D106)))</formula>
    </cfRule>
  </conditionalFormatting>
  <conditionalFormatting sqref="D21">
    <cfRule type="containsText" priority="1" operator="containsText" text="X">
      <formula>NOT(ISERROR(SEARCH("X",D21)))</formula>
    </cfRule>
  </conditionalFormatting>
  <conditionalFormatting sqref="D173:D175">
    <cfRule type="containsText" priority="3" operator="containsText" text="X">
      <formula>NOT(ISERROR(SEARCH("X",D173)))</formula>
    </cfRule>
  </conditionalFormatting>
  <conditionalFormatting sqref="D104">
    <cfRule type="containsText" priority="2" operator="containsText" text="X">
      <formula>NOT(ISERROR(SEARCH("X",D104)))</formula>
    </cfRule>
  </conditionalFormatting>
  <dataValidations disablePrompts="1" count="1">
    <dataValidation type="list" allowBlank="1" showInputMessage="1" showErrorMessage="1" sqref="J59">
      <formula1>$D$10:$D$175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rgb="FF0070C0"/>
  </sheetPr>
  <dimension ref="H1:J5"/>
  <sheetViews>
    <sheetView showGridLines="0" workbookViewId="0">
      <selection activeCell="P11" sqref="P11"/>
    </sheetView>
  </sheetViews>
  <sheetFormatPr defaultRowHeight="16.5"/>
  <cols>
    <col min="8" max="10" width="10.625" customWidth="1"/>
  </cols>
  <sheetData>
    <row r="1" spans="8:10" ht="17.25" thickBot="1"/>
    <row r="2" spans="8:10">
      <c r="H2" s="40" t="s">
        <v>1529</v>
      </c>
      <c r="I2" s="41" t="s">
        <v>23</v>
      </c>
      <c r="J2" s="42" t="s">
        <v>24</v>
      </c>
    </row>
    <row r="3" spans="8:10">
      <c r="H3" s="1136"/>
      <c r="I3" s="1132"/>
      <c r="J3" s="1130"/>
    </row>
    <row r="4" spans="8:10">
      <c r="H4" s="1136"/>
      <c r="I4" s="1132"/>
      <c r="J4" s="1130"/>
    </row>
    <row r="5" spans="8:10" ht="17.25" thickBot="1">
      <c r="H5" s="1314"/>
      <c r="I5" s="1315"/>
      <c r="J5" s="1316"/>
    </row>
  </sheetData>
  <mergeCells count="3">
    <mergeCell ref="H3:H5"/>
    <mergeCell ref="I3:I5"/>
    <mergeCell ref="J3:J5"/>
  </mergeCells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14</vt:i4>
      </vt:variant>
    </vt:vector>
  </HeadingPairs>
  <TitlesOfParts>
    <vt:vector size="53" baseType="lpstr">
      <vt:lpstr>월 품질 현황</vt:lpstr>
      <vt:lpstr>SW Version</vt:lpstr>
      <vt:lpstr>Refirm 내용</vt:lpstr>
      <vt:lpstr>연구소 PC Ver 설계 변경 내용</vt:lpstr>
      <vt:lpstr>Model별 품질현황</vt:lpstr>
      <vt:lpstr>불량유형</vt:lpstr>
      <vt:lpstr>생산 현황</vt:lpstr>
      <vt:lpstr>Model별 생산현황1</vt:lpstr>
      <vt:lpstr>가동율</vt:lpstr>
      <vt:lpstr>현황</vt:lpstr>
      <vt:lpstr>월별 UPH</vt:lpstr>
      <vt:lpstr>Model별 생산현황</vt:lpstr>
      <vt:lpstr>생산 UPH자료</vt:lpstr>
      <vt:lpstr>Model 별 생산 Capa</vt:lpstr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MP</vt:lpstr>
      <vt:lpstr>고객사양</vt:lpstr>
      <vt:lpstr>연구소 PC Ver 정리</vt:lpstr>
      <vt:lpstr>Speed</vt:lpstr>
      <vt:lpstr>PC Spec</vt:lpstr>
      <vt:lpstr>FC Spec</vt:lpstr>
      <vt:lpstr>Nano</vt:lpstr>
      <vt:lpstr>Mini</vt:lpstr>
      <vt:lpstr>PC Version</vt:lpstr>
      <vt:lpstr>FC Version</vt:lpstr>
      <vt:lpstr>17파이</vt:lpstr>
      <vt:lpstr>기준정보</vt:lpstr>
      <vt:lpstr>자료</vt:lpstr>
      <vt:lpstr>EZ_Control</vt:lpstr>
      <vt:lpstr>Isolation_Module</vt:lpstr>
      <vt:lpstr>Linear_servo_FC</vt:lpstr>
      <vt:lpstr>Linear_servo_PC</vt:lpstr>
      <vt:lpstr>Mini_SW</vt:lpstr>
      <vt:lpstr>Model</vt:lpstr>
      <vt:lpstr>Nano_SW</vt:lpstr>
      <vt:lpstr>Raspberry_Pi</vt:lpstr>
      <vt:lpstr>Round_Servo</vt:lpstr>
      <vt:lpstr>Servo_Testshield</vt:lpstr>
      <vt:lpstr>UART_Interface</vt:lpstr>
      <vt:lpstr>USB_Interface</vt:lpstr>
      <vt:lpstr>검사방법</vt:lpstr>
      <vt:lpstr>규격</vt:lpstr>
    </vt:vector>
  </TitlesOfParts>
  <Company>NEX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NEX</dc:creator>
  <cp:lastModifiedBy>irrobot</cp:lastModifiedBy>
  <cp:lastPrinted>2025-07-15T07:13:17Z</cp:lastPrinted>
  <dcterms:created xsi:type="dcterms:W3CDTF">2009-03-09T08:20:24Z</dcterms:created>
  <dcterms:modified xsi:type="dcterms:W3CDTF">2026-01-05T01:44:11Z</dcterms:modified>
</cp:coreProperties>
</file>