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ell\Desktop\KTH\Courses\EK2370_Build_Your_Own_Radar_System\radar_project\COTS\testing\"/>
    </mc:Choice>
  </mc:AlternateContent>
  <xr:revisionPtr revIDLastSave="0" documentId="13_ncr:1_{0C10653A-4B72-4E33-8AB7-D556C3FE8D79}" xr6:coauthVersionLast="47" xr6:coauthVersionMax="47" xr10:uidLastSave="{00000000-0000-0000-0000-000000000000}"/>
  <bookViews>
    <workbookView xWindow="-108" yWindow="-108" windowWidth="23256" windowHeight="12456" xr2:uid="{168D2AE4-BE4C-4448-A918-4F23E5E24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1" i="1"/>
  <c r="R31" i="1"/>
  <c r="T31" i="1" s="1"/>
  <c r="R30" i="1"/>
  <c r="T30" i="1" s="1"/>
  <c r="T22" i="1"/>
  <c r="T29" i="1"/>
  <c r="T32" i="1"/>
  <c r="T33" i="1"/>
  <c r="T34" i="1"/>
  <c r="T36" i="1"/>
  <c r="T37" i="1"/>
  <c r="R38" i="1"/>
  <c r="T38" i="1" s="1"/>
  <c r="R37" i="1"/>
  <c r="R36" i="1"/>
  <c r="R35" i="1"/>
  <c r="T35" i="1" s="1"/>
  <c r="R34" i="1"/>
  <c r="R33" i="1"/>
  <c r="R32" i="1"/>
  <c r="R29" i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R21" i="1"/>
  <c r="T21" i="1" s="1"/>
  <c r="H36" i="1"/>
  <c r="H37" i="1"/>
  <c r="H3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1" i="1"/>
</calcChain>
</file>

<file path=xl/sharedStrings.xml><?xml version="1.0" encoding="utf-8"?>
<sst xmlns="http://schemas.openxmlformats.org/spreadsheetml/2006/main" count="11" uniqueCount="8">
  <si>
    <t>Oscilloscope measurements</t>
  </si>
  <si>
    <t>Frequency [kHz]</t>
  </si>
  <si>
    <t>Amplitude [V]</t>
  </si>
  <si>
    <t>Amplitude [dB]</t>
  </si>
  <si>
    <t>Reference Voltage</t>
  </si>
  <si>
    <t>Frequency [rad/s]</t>
  </si>
  <si>
    <t>Multimeter measurements</t>
  </si>
  <si>
    <t>Frequency [krad/s]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</si>
</sst>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5D29-FC7E-490C-8CE2-234761F16049}">
  <dimension ref="B19:U38"/>
  <sheetViews>
    <sheetView tabSelected="1" topLeftCell="A17" workbookViewId="0">
      <selection activeCell="P20" sqref="P20:Q20"/>
    </sheetView>
  </sheetViews>
  <sheetFormatPr defaultRowHeight="14.4" x14ac:dyDescent="0.3"/>
  <sheetData>
    <row r="19" spans="2:21" x14ac:dyDescent="0.3">
      <c r="B19" s="3" t="s">
        <v>0</v>
      </c>
      <c r="C19" s="4"/>
      <c r="D19" s="4"/>
      <c r="E19" s="4"/>
      <c r="F19" s="4"/>
      <c r="G19" s="4"/>
      <c r="H19" s="4"/>
      <c r="I19" s="5"/>
      <c r="K19" s="12" t="s">
        <v>4</v>
      </c>
      <c r="L19" s="12"/>
      <c r="N19" s="3" t="s">
        <v>6</v>
      </c>
      <c r="O19" s="4"/>
      <c r="P19" s="4"/>
      <c r="Q19" s="4"/>
      <c r="R19" s="4"/>
      <c r="S19" s="4"/>
      <c r="T19" s="4"/>
      <c r="U19" s="5"/>
    </row>
    <row r="20" spans="2:21" x14ac:dyDescent="0.3">
      <c r="B20" s="3" t="s">
        <v>1</v>
      </c>
      <c r="C20" s="5"/>
      <c r="D20" s="3" t="s">
        <v>7</v>
      </c>
      <c r="E20" s="5"/>
      <c r="F20" s="3" t="s">
        <v>2</v>
      </c>
      <c r="G20" s="5"/>
      <c r="H20" s="3" t="s">
        <v>3</v>
      </c>
      <c r="I20" s="5"/>
      <c r="K20" s="13">
        <v>1</v>
      </c>
      <c r="L20" s="13"/>
      <c r="N20" s="3" t="s">
        <v>1</v>
      </c>
      <c r="O20" s="5"/>
      <c r="P20" s="3" t="s">
        <v>5</v>
      </c>
      <c r="Q20" s="5"/>
      <c r="R20" s="3" t="s">
        <v>2</v>
      </c>
      <c r="S20" s="5"/>
      <c r="T20" s="3" t="s">
        <v>3</v>
      </c>
      <c r="U20" s="5"/>
    </row>
    <row r="21" spans="2:21" x14ac:dyDescent="0.3">
      <c r="B21" s="1">
        <v>3</v>
      </c>
      <c r="C21" s="2"/>
      <c r="D21" s="6">
        <f>B21*6283.185307/1000</f>
        <v>18.849555921</v>
      </c>
      <c r="E21" s="7"/>
      <c r="F21" s="8">
        <v>1.08</v>
      </c>
      <c r="G21" s="9"/>
      <c r="H21" s="6">
        <f t="shared" ref="H21:H35" si="0">20*LOG10(F21/K$20)</f>
        <v>0.6684751097389946</v>
      </c>
      <c r="I21" s="7"/>
      <c r="N21" s="1">
        <v>3</v>
      </c>
      <c r="O21" s="2"/>
      <c r="P21" s="6">
        <f>N21*6283.185307/1000</f>
        <v>18.849555921</v>
      </c>
      <c r="Q21" s="7"/>
      <c r="R21" s="8">
        <f>0.36*2*SQRT(2)</f>
        <v>1.0182337649086284</v>
      </c>
      <c r="S21" s="9"/>
      <c r="T21" s="6">
        <f>20*LOG10(R21/K$20)</f>
        <v>0.15694988526518069</v>
      </c>
      <c r="U21" s="7"/>
    </row>
    <row r="22" spans="2:21" x14ac:dyDescent="0.3">
      <c r="B22" s="1">
        <v>4</v>
      </c>
      <c r="C22" s="2"/>
      <c r="D22" s="6">
        <f t="shared" ref="D22:D38" si="1">B22*6283.185307/1000</f>
        <v>25.132741228</v>
      </c>
      <c r="E22" s="7"/>
      <c r="F22" s="8">
        <v>1.04</v>
      </c>
      <c r="G22" s="9"/>
      <c r="H22" s="6">
        <f t="shared" si="0"/>
        <v>0.3406667859756074</v>
      </c>
      <c r="I22" s="7"/>
      <c r="N22" s="1">
        <v>4</v>
      </c>
      <c r="O22" s="2"/>
      <c r="P22" s="6">
        <f t="shared" ref="P22:P38" si="2">N22*6283.185307/1000</f>
        <v>25.132741228</v>
      </c>
      <c r="Q22" s="7"/>
      <c r="R22" s="8">
        <f>0.356*2*SQRT(2)</f>
        <v>1.0069200564096437</v>
      </c>
      <c r="S22" s="9"/>
      <c r="T22" s="6">
        <f t="shared" ref="T22:T38" si="3">20*LOG10(R22/K$20)</f>
        <v>5.9899829376939231E-2</v>
      </c>
      <c r="U22" s="7"/>
    </row>
    <row r="23" spans="2:21" x14ac:dyDescent="0.3">
      <c r="B23" s="1">
        <v>5</v>
      </c>
      <c r="C23" s="2"/>
      <c r="D23" s="6">
        <f t="shared" si="1"/>
        <v>31.415926534999997</v>
      </c>
      <c r="E23" s="7"/>
      <c r="F23" s="8">
        <v>1.02</v>
      </c>
      <c r="G23" s="9"/>
      <c r="H23" s="6">
        <f t="shared" si="0"/>
        <v>0.17200343523835138</v>
      </c>
      <c r="I23" s="7"/>
      <c r="N23" s="1">
        <v>5</v>
      </c>
      <c r="O23" s="2"/>
      <c r="P23" s="6">
        <f t="shared" si="2"/>
        <v>31.415926534999997</v>
      </c>
      <c r="Q23" s="7"/>
      <c r="R23" s="8">
        <f>0.351*2*SQRT(2)</f>
        <v>0.99277792078591276</v>
      </c>
      <c r="S23" s="9"/>
      <c r="T23" s="6">
        <f t="shared" si="3"/>
        <v>-6.2957800764082208E-2</v>
      </c>
      <c r="U23" s="7"/>
    </row>
    <row r="24" spans="2:21" x14ac:dyDescent="0.3">
      <c r="B24" s="1">
        <v>6</v>
      </c>
      <c r="C24" s="2"/>
      <c r="D24" s="6">
        <f t="shared" si="1"/>
        <v>37.699111842000001</v>
      </c>
      <c r="E24" s="7"/>
      <c r="F24" s="8">
        <v>1</v>
      </c>
      <c r="G24" s="9"/>
      <c r="H24" s="6">
        <f t="shared" si="0"/>
        <v>0</v>
      </c>
      <c r="I24" s="7"/>
      <c r="N24" s="1">
        <v>6</v>
      </c>
      <c r="O24" s="2"/>
      <c r="P24" s="6">
        <f t="shared" si="2"/>
        <v>37.699111842000001</v>
      </c>
      <c r="Q24" s="7"/>
      <c r="R24" s="8">
        <f>0.345*2*SQRT(2)</f>
        <v>0.97580735803743557</v>
      </c>
      <c r="S24" s="9"/>
      <c r="T24" s="6">
        <f t="shared" si="3"/>
        <v>-0.21271822861508188</v>
      </c>
      <c r="U24" s="7"/>
    </row>
    <row r="25" spans="2:21" x14ac:dyDescent="0.3">
      <c r="B25" s="1">
        <v>7</v>
      </c>
      <c r="C25" s="2"/>
      <c r="D25" s="6">
        <f t="shared" si="1"/>
        <v>43.982297148999997</v>
      </c>
      <c r="E25" s="7"/>
      <c r="F25" s="8">
        <v>0.98</v>
      </c>
      <c r="G25" s="9"/>
      <c r="H25" s="6">
        <f t="shared" si="0"/>
        <v>-0.175478486150103</v>
      </c>
      <c r="I25" s="7"/>
      <c r="N25" s="1">
        <v>7</v>
      </c>
      <c r="O25" s="2"/>
      <c r="P25" s="6">
        <f t="shared" si="2"/>
        <v>43.982297148999997</v>
      </c>
      <c r="Q25" s="7"/>
      <c r="R25" s="8">
        <f>0.339*2*SQRT(2)</f>
        <v>0.9588367952889586</v>
      </c>
      <c r="S25" s="9"/>
      <c r="T25" s="6">
        <f t="shared" si="3"/>
        <v>-0.36510616601891954</v>
      </c>
      <c r="U25" s="7"/>
    </row>
    <row r="26" spans="2:21" x14ac:dyDescent="0.3">
      <c r="B26" s="1">
        <v>8</v>
      </c>
      <c r="C26" s="2"/>
      <c r="D26" s="6">
        <f t="shared" si="1"/>
        <v>50.265482456000001</v>
      </c>
      <c r="E26" s="7"/>
      <c r="F26" s="8">
        <v>0.94</v>
      </c>
      <c r="G26" s="9"/>
      <c r="H26" s="6">
        <f t="shared" si="0"/>
        <v>-0.53744292800602733</v>
      </c>
      <c r="I26" s="7"/>
      <c r="N26" s="1">
        <v>8</v>
      </c>
      <c r="O26" s="2"/>
      <c r="P26" s="6">
        <f t="shared" si="2"/>
        <v>50.265482456000001</v>
      </c>
      <c r="Q26" s="7"/>
      <c r="R26" s="8">
        <f>0.33*2*SQRT(2)</f>
        <v>0.93338095116624287</v>
      </c>
      <c r="S26" s="9"/>
      <c r="T26" s="6">
        <f t="shared" si="3"/>
        <v>-0.59882133252281333</v>
      </c>
      <c r="U26" s="7"/>
    </row>
    <row r="27" spans="2:21" x14ac:dyDescent="0.3">
      <c r="B27" s="1">
        <v>9</v>
      </c>
      <c r="C27" s="2"/>
      <c r="D27" s="6">
        <f t="shared" si="1"/>
        <v>56.548667762999997</v>
      </c>
      <c r="E27" s="7"/>
      <c r="F27" s="8">
        <v>0.92</v>
      </c>
      <c r="G27" s="9"/>
      <c r="H27" s="6">
        <f t="shared" si="0"/>
        <v>-0.72424345308889426</v>
      </c>
      <c r="I27" s="7"/>
      <c r="N27" s="1">
        <v>9</v>
      </c>
      <c r="O27" s="2"/>
      <c r="P27" s="6">
        <f t="shared" si="2"/>
        <v>56.548667762999997</v>
      </c>
      <c r="Q27" s="7"/>
      <c r="R27" s="8">
        <f>0.323*2*SQRT(2)</f>
        <v>0.9135819612930195</v>
      </c>
      <c r="S27" s="9"/>
      <c r="T27" s="6">
        <f t="shared" si="3"/>
        <v>-0.78504968345850545</v>
      </c>
      <c r="U27" s="7"/>
    </row>
    <row r="28" spans="2:21" x14ac:dyDescent="0.3">
      <c r="B28" s="1">
        <v>10</v>
      </c>
      <c r="C28" s="2"/>
      <c r="D28" s="6">
        <f t="shared" si="1"/>
        <v>62.831853069999994</v>
      </c>
      <c r="E28" s="7"/>
      <c r="F28" s="8">
        <v>0.88</v>
      </c>
      <c r="G28" s="9"/>
      <c r="H28" s="6">
        <f t="shared" si="0"/>
        <v>-1.1103465569966273</v>
      </c>
      <c r="I28" s="7"/>
      <c r="N28" s="1">
        <v>10</v>
      </c>
      <c r="O28" s="2"/>
      <c r="P28" s="6">
        <f t="shared" si="2"/>
        <v>62.831853069999994</v>
      </c>
      <c r="Q28" s="7"/>
      <c r="R28" s="8">
        <f>0.315*2*SQRT(2)</f>
        <v>0.89095454429504994</v>
      </c>
      <c r="S28" s="9"/>
      <c r="T28" s="6">
        <f t="shared" si="3"/>
        <v>-1.0028890542885533</v>
      </c>
      <c r="U28" s="7"/>
    </row>
    <row r="29" spans="2:21" x14ac:dyDescent="0.3">
      <c r="B29" s="1">
        <v>11</v>
      </c>
      <c r="C29" s="2"/>
      <c r="D29" s="6">
        <f t="shared" si="1"/>
        <v>69.115038376999991</v>
      </c>
      <c r="E29" s="7"/>
      <c r="F29" s="10">
        <v>0.84</v>
      </c>
      <c r="G29" s="10"/>
      <c r="H29" s="11">
        <f t="shared" si="0"/>
        <v>-1.5144142787623671</v>
      </c>
      <c r="I29" s="11"/>
      <c r="N29" s="1">
        <v>11</v>
      </c>
      <c r="O29" s="2"/>
      <c r="P29" s="6">
        <f t="shared" si="2"/>
        <v>69.115038376999991</v>
      </c>
      <c r="Q29" s="7"/>
      <c r="R29" s="8">
        <f>0.306*2*SQRT(2)</f>
        <v>0.86549870017233421</v>
      </c>
      <c r="S29" s="9"/>
      <c r="T29" s="6">
        <f t="shared" si="3"/>
        <v>-1.254671600448964</v>
      </c>
      <c r="U29" s="7"/>
    </row>
    <row r="30" spans="2:21" x14ac:dyDescent="0.3">
      <c r="B30" s="1">
        <v>12</v>
      </c>
      <c r="C30" s="2"/>
      <c r="D30" s="6">
        <f t="shared" si="1"/>
        <v>75.398223684000001</v>
      </c>
      <c r="E30" s="7"/>
      <c r="F30" s="10">
        <v>0.8</v>
      </c>
      <c r="G30" s="10"/>
      <c r="H30" s="11">
        <f t="shared" si="0"/>
        <v>-1.9382002601611279</v>
      </c>
      <c r="I30" s="11"/>
      <c r="N30" s="1">
        <v>12</v>
      </c>
      <c r="O30" s="2"/>
      <c r="P30" s="6">
        <f t="shared" si="2"/>
        <v>75.398223684000001</v>
      </c>
      <c r="Q30" s="7"/>
      <c r="R30" s="8">
        <f>0.297*2*SQRT(2)</f>
        <v>0.84004285604961848</v>
      </c>
      <c r="S30" s="9"/>
      <c r="T30" s="6">
        <f t="shared" si="3"/>
        <v>-1.5139711437363168</v>
      </c>
      <c r="U30" s="7"/>
    </row>
    <row r="31" spans="2:21" x14ac:dyDescent="0.3">
      <c r="B31" s="1">
        <v>13</v>
      </c>
      <c r="C31" s="2"/>
      <c r="D31" s="6">
        <f t="shared" si="1"/>
        <v>81.681408990999998</v>
      </c>
      <c r="E31" s="7"/>
      <c r="F31" s="10">
        <v>0.76</v>
      </c>
      <c r="G31" s="10"/>
      <c r="H31" s="11">
        <f t="shared" si="0"/>
        <v>-2.3837281543841731</v>
      </c>
      <c r="I31" s="11"/>
      <c r="N31" s="1">
        <v>13</v>
      </c>
      <c r="O31" s="2"/>
      <c r="P31" s="6">
        <f t="shared" si="2"/>
        <v>81.681408990999998</v>
      </c>
      <c r="Q31" s="7"/>
      <c r="R31" s="8">
        <f>0.287*2*SQRT(2)</f>
        <v>0.81175858480215657</v>
      </c>
      <c r="S31" s="9"/>
      <c r="T31" s="6">
        <f t="shared" si="3"/>
        <v>-1.8114621954007175</v>
      </c>
      <c r="U31" s="7"/>
    </row>
    <row r="32" spans="2:21" x14ac:dyDescent="0.3">
      <c r="B32" s="1">
        <v>14</v>
      </c>
      <c r="C32" s="2"/>
      <c r="D32" s="6">
        <f t="shared" si="1"/>
        <v>87.964594297999994</v>
      </c>
      <c r="E32" s="7"/>
      <c r="F32" s="10">
        <v>0.74</v>
      </c>
      <c r="G32" s="10"/>
      <c r="H32" s="11">
        <f t="shared" si="0"/>
        <v>-2.6153656053804761</v>
      </c>
      <c r="I32" s="11"/>
      <c r="N32" s="1">
        <v>14</v>
      </c>
      <c r="O32" s="2"/>
      <c r="P32" s="6">
        <f t="shared" si="2"/>
        <v>87.964594297999994</v>
      </c>
      <c r="Q32" s="7"/>
      <c r="R32" s="8">
        <f>0.277*2*SQRT(2)</f>
        <v>0.78347431355469477</v>
      </c>
      <c r="S32" s="9"/>
      <c r="T32" s="6">
        <f t="shared" si="3"/>
        <v>-2.1195047487915919</v>
      </c>
      <c r="U32" s="7"/>
    </row>
    <row r="33" spans="2:21" x14ac:dyDescent="0.3">
      <c r="B33" s="1">
        <v>15</v>
      </c>
      <c r="C33" s="2"/>
      <c r="D33" s="6">
        <f t="shared" si="1"/>
        <v>94.247779604999991</v>
      </c>
      <c r="E33" s="7"/>
      <c r="F33" s="8">
        <v>0.72</v>
      </c>
      <c r="G33" s="9"/>
      <c r="H33" s="11">
        <f t="shared" si="0"/>
        <v>-2.8533500713746314</v>
      </c>
      <c r="I33" s="11"/>
      <c r="N33" s="1">
        <v>15</v>
      </c>
      <c r="O33" s="2"/>
      <c r="P33" s="6">
        <f t="shared" si="2"/>
        <v>94.247779604999991</v>
      </c>
      <c r="Q33" s="7"/>
      <c r="R33" s="8">
        <f>0.267*2*SQRT(2)</f>
        <v>0.75519004230723286</v>
      </c>
      <c r="S33" s="9"/>
      <c r="T33" s="6">
        <f t="shared" si="3"/>
        <v>-2.4388749027890584</v>
      </c>
      <c r="U33" s="7"/>
    </row>
    <row r="34" spans="2:21" x14ac:dyDescent="0.3">
      <c r="B34" s="1">
        <v>16</v>
      </c>
      <c r="C34" s="2"/>
      <c r="D34" s="6">
        <f t="shared" si="1"/>
        <v>100.530964912</v>
      </c>
      <c r="E34" s="7"/>
      <c r="F34" s="10">
        <v>0.7</v>
      </c>
      <c r="G34" s="10"/>
      <c r="H34" s="11">
        <f t="shared" si="0"/>
        <v>-3.0980391997148637</v>
      </c>
      <c r="I34" s="11"/>
      <c r="N34" s="1">
        <v>16</v>
      </c>
      <c r="O34" s="2"/>
      <c r="P34" s="6">
        <f t="shared" si="2"/>
        <v>100.530964912</v>
      </c>
      <c r="Q34" s="7"/>
      <c r="R34" s="8">
        <f>0.256*2*SQRT(2)</f>
        <v>0.72407734393502476</v>
      </c>
      <c r="S34" s="9"/>
      <c r="T34" s="6">
        <f t="shared" si="3"/>
        <v>-2.8043008238435716</v>
      </c>
      <c r="U34" s="7"/>
    </row>
    <row r="35" spans="2:21" x14ac:dyDescent="0.3">
      <c r="B35" s="1">
        <v>17</v>
      </c>
      <c r="C35" s="2"/>
      <c r="D35" s="6">
        <f t="shared" si="1"/>
        <v>106.814150219</v>
      </c>
      <c r="E35" s="7"/>
      <c r="F35" s="10">
        <v>0.68</v>
      </c>
      <c r="G35" s="10"/>
      <c r="H35" s="11">
        <f t="shared" si="0"/>
        <v>-3.349821745875273</v>
      </c>
      <c r="I35" s="11"/>
      <c r="N35" s="1">
        <v>17</v>
      </c>
      <c r="O35" s="2"/>
      <c r="P35" s="6">
        <f t="shared" si="2"/>
        <v>106.814150219</v>
      </c>
      <c r="Q35" s="7"/>
      <c r="R35" s="8">
        <f>0.245*2*SQRT(2)</f>
        <v>0.69296464556281656</v>
      </c>
      <c r="S35" s="9"/>
      <c r="T35" s="6">
        <f>20*LOG10(R35/K$20)</f>
        <v>-3.185778442789915</v>
      </c>
      <c r="U35" s="7"/>
    </row>
    <row r="36" spans="2:21" x14ac:dyDescent="0.3">
      <c r="B36" s="1">
        <v>18</v>
      </c>
      <c r="C36" s="2"/>
      <c r="D36" s="6">
        <f t="shared" si="1"/>
        <v>113.09733552599999</v>
      </c>
      <c r="E36" s="7"/>
      <c r="F36" s="10">
        <v>0.66</v>
      </c>
      <c r="G36" s="10"/>
      <c r="H36" s="11">
        <f t="shared" ref="H36:H38" si="4">20*LOG10(F36/K$20)</f>
        <v>-3.6091212891626263</v>
      </c>
      <c r="I36" s="11"/>
      <c r="N36" s="1">
        <v>18</v>
      </c>
      <c r="O36" s="2"/>
      <c r="P36" s="6">
        <f t="shared" si="2"/>
        <v>113.09733552599999</v>
      </c>
      <c r="Q36" s="7"/>
      <c r="R36" s="8">
        <f>0.234*2*SQRT(2)</f>
        <v>0.66185194719060858</v>
      </c>
      <c r="S36" s="9"/>
      <c r="T36" s="6">
        <f t="shared" si="3"/>
        <v>-3.5847829818777059</v>
      </c>
      <c r="U36" s="7"/>
    </row>
    <row r="37" spans="2:21" x14ac:dyDescent="0.3">
      <c r="B37" s="1">
        <v>19</v>
      </c>
      <c r="C37" s="2"/>
      <c r="D37" s="6">
        <f t="shared" si="1"/>
        <v>119.38052083299999</v>
      </c>
      <c r="E37" s="7"/>
      <c r="F37" s="10">
        <v>0.6</v>
      </c>
      <c r="G37" s="10"/>
      <c r="H37" s="11">
        <f t="shared" si="4"/>
        <v>-4.4369749923271282</v>
      </c>
      <c r="I37" s="11"/>
      <c r="N37" s="1">
        <v>19</v>
      </c>
      <c r="O37" s="2"/>
      <c r="P37" s="6">
        <f t="shared" si="2"/>
        <v>119.38052083299999</v>
      </c>
      <c r="Q37" s="7"/>
      <c r="R37" s="8">
        <f>0.224*2*SQRT(2)</f>
        <v>0.63356767594314667</v>
      </c>
      <c r="S37" s="9"/>
      <c r="T37" s="6">
        <f t="shared" si="3"/>
        <v>-3.964139763397307</v>
      </c>
      <c r="U37" s="7"/>
    </row>
    <row r="38" spans="2:21" x14ac:dyDescent="0.3">
      <c r="B38" s="1">
        <v>20</v>
      </c>
      <c r="C38" s="2"/>
      <c r="D38" s="6">
        <f t="shared" si="1"/>
        <v>125.66370613999999</v>
      </c>
      <c r="E38" s="7"/>
      <c r="F38" s="10">
        <v>0.57999999999999996</v>
      </c>
      <c r="G38" s="10"/>
      <c r="H38" s="11">
        <f t="shared" si="4"/>
        <v>-4.7314401287412551</v>
      </c>
      <c r="I38" s="11"/>
      <c r="N38" s="1">
        <v>20</v>
      </c>
      <c r="O38" s="2"/>
      <c r="P38" s="6">
        <f t="shared" si="2"/>
        <v>125.66370613999999</v>
      </c>
      <c r="Q38" s="7"/>
      <c r="R38" s="8">
        <f>0.213*2*SQRT(2)</f>
        <v>0.60245497757093847</v>
      </c>
      <c r="S38" s="9"/>
      <c r="T38" s="6">
        <f t="shared" si="3"/>
        <v>-4.40150806130581</v>
      </c>
      <c r="U38" s="7"/>
    </row>
  </sheetData>
  <mergeCells count="156">
    <mergeCell ref="H20:I20"/>
    <mergeCell ref="B21:C21"/>
    <mergeCell ref="B22:C22"/>
    <mergeCell ref="F21:G21"/>
    <mergeCell ref="F22:G22"/>
    <mergeCell ref="D22:E22"/>
    <mergeCell ref="D21:E21"/>
    <mergeCell ref="K19:L19"/>
    <mergeCell ref="K20:L20"/>
    <mergeCell ref="B19:I19"/>
    <mergeCell ref="B23:C23"/>
    <mergeCell ref="B24:C24"/>
    <mergeCell ref="B25:C25"/>
    <mergeCell ref="B26:C26"/>
    <mergeCell ref="B27:C27"/>
    <mergeCell ref="B28:C28"/>
    <mergeCell ref="B20:C20"/>
    <mergeCell ref="D20:E20"/>
    <mergeCell ref="F20:G20"/>
    <mergeCell ref="D31:E31"/>
    <mergeCell ref="D32:E32"/>
    <mergeCell ref="D33:E33"/>
    <mergeCell ref="D34:E34"/>
    <mergeCell ref="D35:E35"/>
    <mergeCell ref="B35:C35"/>
    <mergeCell ref="D29:E29"/>
    <mergeCell ref="B29:C29"/>
    <mergeCell ref="B30:C30"/>
    <mergeCell ref="B31:C31"/>
    <mergeCell ref="B32:C32"/>
    <mergeCell ref="B33:C33"/>
    <mergeCell ref="B34:C34"/>
    <mergeCell ref="D25:E25"/>
    <mergeCell ref="D24:E24"/>
    <mergeCell ref="D23:E23"/>
    <mergeCell ref="H30:I30"/>
    <mergeCell ref="H31:I31"/>
    <mergeCell ref="H32:I32"/>
    <mergeCell ref="H33:I33"/>
    <mergeCell ref="H34:I34"/>
    <mergeCell ref="H35:I35"/>
    <mergeCell ref="F35:G35"/>
    <mergeCell ref="H29:I29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D30:E30"/>
    <mergeCell ref="T21:U21"/>
    <mergeCell ref="B37:C37"/>
    <mergeCell ref="D37:E37"/>
    <mergeCell ref="F37:G37"/>
    <mergeCell ref="H37:I37"/>
    <mergeCell ref="B38:C38"/>
    <mergeCell ref="D38:E38"/>
    <mergeCell ref="F38:G38"/>
    <mergeCell ref="H38:I38"/>
    <mergeCell ref="H22:I22"/>
    <mergeCell ref="H21:I21"/>
    <mergeCell ref="B36:C36"/>
    <mergeCell ref="D36:E36"/>
    <mergeCell ref="F36:G36"/>
    <mergeCell ref="H36:I36"/>
    <mergeCell ref="H28:I28"/>
    <mergeCell ref="H27:I27"/>
    <mergeCell ref="H26:I26"/>
    <mergeCell ref="H25:I25"/>
    <mergeCell ref="H24:I24"/>
    <mergeCell ref="H23:I23"/>
    <mergeCell ref="D28:E28"/>
    <mergeCell ref="D27:E27"/>
    <mergeCell ref="D26:E26"/>
    <mergeCell ref="T38:U38"/>
    <mergeCell ref="T36:U36"/>
    <mergeCell ref="T37:U37"/>
    <mergeCell ref="T34:U34"/>
    <mergeCell ref="T35:U35"/>
    <mergeCell ref="T32:U32"/>
    <mergeCell ref="T33:U33"/>
    <mergeCell ref="T30:U30"/>
    <mergeCell ref="T31:U31"/>
    <mergeCell ref="R38:S38"/>
    <mergeCell ref="P20:Q20"/>
    <mergeCell ref="P21:Q21"/>
    <mergeCell ref="P22:Q22"/>
    <mergeCell ref="P23:Q23"/>
    <mergeCell ref="P24:Q24"/>
    <mergeCell ref="P25:Q25"/>
    <mergeCell ref="P26:Q26"/>
    <mergeCell ref="P27:Q27"/>
    <mergeCell ref="R32:S32"/>
    <mergeCell ref="R33:S33"/>
    <mergeCell ref="R34:S34"/>
    <mergeCell ref="R35:S35"/>
    <mergeCell ref="R36:S36"/>
    <mergeCell ref="R37:S37"/>
    <mergeCell ref="R26:S26"/>
    <mergeCell ref="R27:S27"/>
    <mergeCell ref="R28:S28"/>
    <mergeCell ref="R29:S29"/>
    <mergeCell ref="R30:S30"/>
    <mergeCell ref="R31:S31"/>
    <mergeCell ref="R22:S22"/>
    <mergeCell ref="R23:S23"/>
    <mergeCell ref="R24:S24"/>
    <mergeCell ref="N37:O37"/>
    <mergeCell ref="N38:O38"/>
    <mergeCell ref="N35:O35"/>
    <mergeCell ref="N36:O36"/>
    <mergeCell ref="N27:O27"/>
    <mergeCell ref="N28:O28"/>
    <mergeCell ref="N25:O25"/>
    <mergeCell ref="N26:O26"/>
    <mergeCell ref="P34:Q34"/>
    <mergeCell ref="P35:Q35"/>
    <mergeCell ref="P36:Q36"/>
    <mergeCell ref="P37:Q37"/>
    <mergeCell ref="P38:Q38"/>
    <mergeCell ref="P28:Q28"/>
    <mergeCell ref="P29:Q29"/>
    <mergeCell ref="P30:Q30"/>
    <mergeCell ref="P31:Q31"/>
    <mergeCell ref="P32:Q32"/>
    <mergeCell ref="P33:Q33"/>
    <mergeCell ref="N29:O29"/>
    <mergeCell ref="N30:O30"/>
    <mergeCell ref="N31:O31"/>
    <mergeCell ref="N32:O32"/>
    <mergeCell ref="N33:O33"/>
    <mergeCell ref="N34:O34"/>
    <mergeCell ref="N19:U19"/>
    <mergeCell ref="N20:O20"/>
    <mergeCell ref="N21:O21"/>
    <mergeCell ref="N22:O22"/>
    <mergeCell ref="N23:O23"/>
    <mergeCell ref="N24:O24"/>
    <mergeCell ref="R25:S25"/>
    <mergeCell ref="R20:S20"/>
    <mergeCell ref="T20:U20"/>
    <mergeCell ref="R21:S21"/>
    <mergeCell ref="T28:U28"/>
    <mergeCell ref="T29:U29"/>
    <mergeCell ref="T26:U26"/>
    <mergeCell ref="T27:U27"/>
    <mergeCell ref="T24:U24"/>
    <mergeCell ref="T25:U25"/>
    <mergeCell ref="T22:U22"/>
    <mergeCell ref="T23:U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Cella</dc:creator>
  <cp:lastModifiedBy>Marco Cella</cp:lastModifiedBy>
  <dcterms:created xsi:type="dcterms:W3CDTF">2022-09-17T09:39:44Z</dcterms:created>
  <dcterms:modified xsi:type="dcterms:W3CDTF">2022-09-18T10:33:56Z</dcterms:modified>
</cp:coreProperties>
</file>