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345" windowHeight="11490" activeTab="1"/>
  </bookViews>
  <sheets>
    <sheet name="Amort. Prestamo GER" sheetId="29" r:id="rId1"/>
    <sheet name="Amort. Prestamo TUR" sheetId="30" r:id="rId2"/>
  </sheets>
  <calcPr calcId="124519"/>
</workbook>
</file>

<file path=xl/calcChain.xml><?xml version="1.0" encoding="utf-8"?>
<calcChain xmlns="http://schemas.openxmlformats.org/spreadsheetml/2006/main">
  <c r="D31" i="30"/>
  <c r="D30"/>
  <c r="D29"/>
  <c r="D28"/>
  <c r="D27"/>
  <c r="D26"/>
  <c r="D25"/>
  <c r="C26"/>
  <c r="C27"/>
  <c r="C28"/>
  <c r="C29"/>
  <c r="C30"/>
  <c r="C25"/>
  <c r="C53"/>
  <c r="C54"/>
  <c r="E39"/>
  <c r="H73"/>
  <c r="G73"/>
  <c r="F73"/>
  <c r="D73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31"/>
  <c r="D61"/>
  <c r="C61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F60"/>
  <c r="F24"/>
  <c r="C10"/>
  <c r="C397" s="1"/>
  <c r="C7"/>
  <c r="C7" i="29"/>
  <c r="F37"/>
  <c r="F24"/>
  <c r="C10"/>
  <c r="F32" s="1"/>
  <c r="C75" i="30" l="1"/>
  <c r="C80"/>
  <c r="C86"/>
  <c r="C91"/>
  <c r="C98"/>
  <c r="C106"/>
  <c r="C114"/>
  <c r="C122"/>
  <c r="C130"/>
  <c r="C138"/>
  <c r="C408"/>
  <c r="C407"/>
  <c r="C140"/>
  <c r="C74"/>
  <c r="C79"/>
  <c r="C84"/>
  <c r="C90"/>
  <c r="C95"/>
  <c r="C103"/>
  <c r="C111"/>
  <c r="C119"/>
  <c r="C127"/>
  <c r="C135"/>
  <c r="C143"/>
  <c r="C400"/>
  <c r="C398"/>
  <c r="C73"/>
  <c r="C78"/>
  <c r="C83"/>
  <c r="C89"/>
  <c r="C94"/>
  <c r="C102"/>
  <c r="C110"/>
  <c r="C118"/>
  <c r="C126"/>
  <c r="C134"/>
  <c r="C142"/>
  <c r="C404"/>
  <c r="C403"/>
  <c r="C401"/>
  <c r="C399"/>
  <c r="C76"/>
  <c r="C82"/>
  <c r="C87"/>
  <c r="C93"/>
  <c r="C99"/>
  <c r="C107"/>
  <c r="C115"/>
  <c r="C123"/>
  <c r="C131"/>
  <c r="C139"/>
  <c r="C406"/>
  <c r="C405"/>
  <c r="C402"/>
  <c r="C97"/>
  <c r="C101"/>
  <c r="C105"/>
  <c r="C109"/>
  <c r="C113"/>
  <c r="C117"/>
  <c r="C121"/>
  <c r="C125"/>
  <c r="C129"/>
  <c r="C133"/>
  <c r="C137"/>
  <c r="C141"/>
  <c r="C77"/>
  <c r="C81"/>
  <c r="C85"/>
  <c r="C88"/>
  <c r="C92"/>
  <c r="C96"/>
  <c r="C100"/>
  <c r="C104"/>
  <c r="C108"/>
  <c r="C112"/>
  <c r="C116"/>
  <c r="C120"/>
  <c r="C124"/>
  <c r="C128"/>
  <c r="C132"/>
  <c r="C136"/>
  <c r="H55"/>
  <c r="C62"/>
  <c r="C64"/>
  <c r="C66"/>
  <c r="C68"/>
  <c r="C70"/>
  <c r="C72"/>
  <c r="C144"/>
  <c r="C410"/>
  <c r="C412"/>
  <c r="C414"/>
  <c r="C416"/>
  <c r="C418"/>
  <c r="C420"/>
  <c r="G55"/>
  <c r="H61"/>
  <c r="F55"/>
  <c r="C63"/>
  <c r="C65"/>
  <c r="C67"/>
  <c r="C69"/>
  <c r="C71"/>
  <c r="C409"/>
  <c r="C411"/>
  <c r="C413"/>
  <c r="C415"/>
  <c r="C417"/>
  <c r="C419"/>
  <c r="C44" i="29"/>
  <c r="H32"/>
  <c r="C40"/>
  <c r="C42"/>
  <c r="C39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41"/>
  <c r="C43"/>
  <c r="C45"/>
  <c r="G32"/>
  <c r="D38"/>
  <c r="H38" s="1"/>
  <c r="C38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E73" i="30" l="1"/>
  <c r="E61"/>
  <c r="F61" s="1"/>
  <c r="C26" i="29"/>
  <c r="E38"/>
  <c r="C25"/>
  <c r="C30"/>
  <c r="C31"/>
  <c r="C29"/>
  <c r="C27"/>
  <c r="C28"/>
  <c r="D74" i="30" l="1"/>
  <c r="G61"/>
  <c r="C55"/>
  <c r="D62"/>
  <c r="C32" i="29"/>
  <c r="G38"/>
  <c r="F38"/>
  <c r="H74" i="30" l="1"/>
  <c r="E74"/>
  <c r="F74" s="1"/>
  <c r="D75" s="1"/>
  <c r="E62"/>
  <c r="H62"/>
  <c r="D39" i="29"/>
  <c r="G74" i="30" l="1"/>
  <c r="G62"/>
  <c r="F62"/>
  <c r="E39" i="29"/>
  <c r="H39"/>
  <c r="E75" i="30" l="1"/>
  <c r="H75"/>
  <c r="D63"/>
  <c r="G39" i="29"/>
  <c r="F39"/>
  <c r="G75" i="30" l="1"/>
  <c r="F75"/>
  <c r="D76" s="1"/>
  <c r="E63"/>
  <c r="H63"/>
  <c r="D40" i="29"/>
  <c r="G63" i="30" l="1"/>
  <c r="F63"/>
  <c r="E40" i="29"/>
  <c r="H40"/>
  <c r="E76" i="30" l="1"/>
  <c r="H76"/>
  <c r="D64"/>
  <c r="G40" i="29"/>
  <c r="F40"/>
  <c r="F76" i="30" l="1"/>
  <c r="D77" s="1"/>
  <c r="G76"/>
  <c r="E64"/>
  <c r="H64"/>
  <c r="D41" i="29"/>
  <c r="F64" i="30" l="1"/>
  <c r="G64"/>
  <c r="E41" i="29"/>
  <c r="H41"/>
  <c r="E77" i="30" l="1"/>
  <c r="H77"/>
  <c r="D65"/>
  <c r="G41" i="29"/>
  <c r="F41"/>
  <c r="G77" i="30" l="1"/>
  <c r="F77"/>
  <c r="D78" s="1"/>
  <c r="E65"/>
  <c r="H65"/>
  <c r="D42" i="29"/>
  <c r="F65" i="30" l="1"/>
  <c r="G65"/>
  <c r="E42" i="29"/>
  <c r="H42"/>
  <c r="E78" i="30" l="1"/>
  <c r="H78"/>
  <c r="D66"/>
  <c r="G42" i="29"/>
  <c r="F42"/>
  <c r="F78" i="30" l="1"/>
  <c r="D79" s="1"/>
  <c r="G78"/>
  <c r="E66"/>
  <c r="H66"/>
  <c r="D43" i="29"/>
  <c r="G66" i="30" l="1"/>
  <c r="F66"/>
  <c r="E43" i="29"/>
  <c r="H43"/>
  <c r="E79" i="30" l="1"/>
  <c r="H79"/>
  <c r="D67"/>
  <c r="G43" i="29"/>
  <c r="F43"/>
  <c r="F79" i="30" l="1"/>
  <c r="D80" s="1"/>
  <c r="G79"/>
  <c r="E67"/>
  <c r="H67"/>
  <c r="D44" i="29"/>
  <c r="F67" i="30" l="1"/>
  <c r="G67"/>
  <c r="E44" i="29"/>
  <c r="H44"/>
  <c r="E80" i="30" l="1"/>
  <c r="H80"/>
  <c r="D68"/>
  <c r="G44" i="29"/>
  <c r="F44"/>
  <c r="F80" i="30" l="1"/>
  <c r="D81" s="1"/>
  <c r="G80"/>
  <c r="E68"/>
  <c r="H68"/>
  <c r="D45" i="29"/>
  <c r="G68" i="30" l="1"/>
  <c r="F68"/>
  <c r="E45" i="29"/>
  <c r="H45"/>
  <c r="E81" i="30" l="1"/>
  <c r="H81"/>
  <c r="D69"/>
  <c r="G45" i="29"/>
  <c r="F45"/>
  <c r="F81" i="30" l="1"/>
  <c r="D82" s="1"/>
  <c r="G81"/>
  <c r="E69"/>
  <c r="H69"/>
  <c r="D46" i="29"/>
  <c r="G69" i="30" l="1"/>
  <c r="F69"/>
  <c r="E46" i="29"/>
  <c r="H46"/>
  <c r="E82" i="30" l="1"/>
  <c r="H82"/>
  <c r="D70"/>
  <c r="G46" i="29"/>
  <c r="F46"/>
  <c r="G82" i="30" l="1"/>
  <c r="F82"/>
  <c r="D83" s="1"/>
  <c r="E70"/>
  <c r="H70"/>
  <c r="D47" i="29"/>
  <c r="G70" i="30" l="1"/>
  <c r="F70"/>
  <c r="E47" i="29"/>
  <c r="H47"/>
  <c r="E83" i="30" l="1"/>
  <c r="H83"/>
  <c r="D71"/>
  <c r="G47" i="29"/>
  <c r="F47"/>
  <c r="G83" i="30" l="1"/>
  <c r="F83"/>
  <c r="D84" s="1"/>
  <c r="E71"/>
  <c r="H71"/>
  <c r="D48" i="29"/>
  <c r="G71" i="30" l="1"/>
  <c r="F71"/>
  <c r="E48" i="29"/>
  <c r="H48"/>
  <c r="E84" i="30" l="1"/>
  <c r="H84"/>
  <c r="D72"/>
  <c r="G48" i="29"/>
  <c r="F48"/>
  <c r="G84" i="30" l="1"/>
  <c r="F84"/>
  <c r="D85" s="1"/>
  <c r="E72"/>
  <c r="H72"/>
  <c r="D49" i="29"/>
  <c r="G72" i="30" l="1"/>
  <c r="F72"/>
  <c r="H25"/>
  <c r="E25"/>
  <c r="E49" i="29"/>
  <c r="D25"/>
  <c r="H49"/>
  <c r="H85" i="30" l="1"/>
  <c r="E85"/>
  <c r="G25"/>
  <c r="F25"/>
  <c r="H25" i="29"/>
  <c r="E25"/>
  <c r="G49"/>
  <c r="F49"/>
  <c r="G85" i="30" l="1"/>
  <c r="F85"/>
  <c r="D86" s="1"/>
  <c r="D50" i="29"/>
  <c r="G25"/>
  <c r="F25"/>
  <c r="E50" l="1"/>
  <c r="H50"/>
  <c r="E86" i="30" l="1"/>
  <c r="H86"/>
  <c r="G50" i="29"/>
  <c r="F50"/>
  <c r="G86" i="30" l="1"/>
  <c r="F86"/>
  <c r="D87" s="1"/>
  <c r="D51" i="29"/>
  <c r="E51" l="1"/>
  <c r="H51"/>
  <c r="E87" i="30" l="1"/>
  <c r="H87"/>
  <c r="G51" i="29"/>
  <c r="F51"/>
  <c r="G87" i="30" l="1"/>
  <c r="F87"/>
  <c r="D88" s="1"/>
  <c r="D52" i="29"/>
  <c r="E52" l="1"/>
  <c r="H52"/>
  <c r="E88" i="30" l="1"/>
  <c r="H88"/>
  <c r="G52" i="29"/>
  <c r="F52"/>
  <c r="G88" i="30" l="1"/>
  <c r="F88"/>
  <c r="D89" s="1"/>
  <c r="D53" i="29"/>
  <c r="E53" l="1"/>
  <c r="H53"/>
  <c r="E89" i="30" l="1"/>
  <c r="H89"/>
  <c r="G53" i="29"/>
  <c r="F53"/>
  <c r="G89" i="30" l="1"/>
  <c r="F89"/>
  <c r="D90" s="1"/>
  <c r="D54" i="29"/>
  <c r="E54" l="1"/>
  <c r="H54"/>
  <c r="E90" i="30" l="1"/>
  <c r="H90"/>
  <c r="G54" i="29"/>
  <c r="F54"/>
  <c r="D55" s="1"/>
  <c r="G90" i="30" l="1"/>
  <c r="F90"/>
  <c r="D91" s="1"/>
  <c r="E55" i="29" l="1"/>
  <c r="H55"/>
  <c r="E91" i="30" l="1"/>
  <c r="H91"/>
  <c r="G55" i="29"/>
  <c r="F55"/>
  <c r="D56" s="1"/>
  <c r="G91" i="30" l="1"/>
  <c r="F91"/>
  <c r="D92" s="1"/>
  <c r="E56" i="29" l="1"/>
  <c r="H56"/>
  <c r="E92" i="30" l="1"/>
  <c r="H92"/>
  <c r="G56" i="29"/>
  <c r="F56"/>
  <c r="D57" s="1"/>
  <c r="G92" i="30" l="1"/>
  <c r="F92"/>
  <c r="D93" s="1"/>
  <c r="E57" i="29" l="1"/>
  <c r="H57"/>
  <c r="E93" i="30" l="1"/>
  <c r="H93"/>
  <c r="G57" i="29"/>
  <c r="F57"/>
  <c r="D58" s="1"/>
  <c r="G93" i="30" l="1"/>
  <c r="F93"/>
  <c r="D94" s="1"/>
  <c r="E58" i="29" l="1"/>
  <c r="H58"/>
  <c r="E94" i="30" l="1"/>
  <c r="H94"/>
  <c r="G58" i="29"/>
  <c r="F58"/>
  <c r="D59" s="1"/>
  <c r="G94" i="30" l="1"/>
  <c r="F94"/>
  <c r="D95" s="1"/>
  <c r="E59" i="29" l="1"/>
  <c r="H59"/>
  <c r="E95" i="30" l="1"/>
  <c r="H95"/>
  <c r="G59" i="29"/>
  <c r="F59"/>
  <c r="D60" s="1"/>
  <c r="G95" i="30" l="1"/>
  <c r="F95"/>
  <c r="D96" s="1"/>
  <c r="E60" i="29" l="1"/>
  <c r="H60"/>
  <c r="E96" i="30" l="1"/>
  <c r="H96"/>
  <c r="G60" i="29"/>
  <c r="F60"/>
  <c r="D61" s="1"/>
  <c r="G96" i="30" l="1"/>
  <c r="F96"/>
  <c r="D97" s="1"/>
  <c r="E26" l="1"/>
  <c r="H26"/>
  <c r="E61" i="29"/>
  <c r="D26"/>
  <c r="H61"/>
  <c r="E97" i="30" l="1"/>
  <c r="H97"/>
  <c r="G26"/>
  <c r="F26"/>
  <c r="G61" i="29"/>
  <c r="F61"/>
  <c r="D62" s="1"/>
  <c r="E26"/>
  <c r="G26" s="1"/>
  <c r="H26"/>
  <c r="G97" i="30" l="1"/>
  <c r="F97"/>
  <c r="D98" s="1"/>
  <c r="F26" i="29"/>
  <c r="E62" l="1"/>
  <c r="H62"/>
  <c r="E98" i="30" l="1"/>
  <c r="H98"/>
  <c r="F62" i="29"/>
  <c r="D63" s="1"/>
  <c r="G62"/>
  <c r="G98" i="30" l="1"/>
  <c r="F98"/>
  <c r="D99" s="1"/>
  <c r="E63" i="29" l="1"/>
  <c r="H63"/>
  <c r="E99" i="30" l="1"/>
  <c r="H99"/>
  <c r="G63" i="29"/>
  <c r="F63"/>
  <c r="D64" s="1"/>
  <c r="G99" i="30" l="1"/>
  <c r="F99"/>
  <c r="D100" s="1"/>
  <c r="E64" i="29" l="1"/>
  <c r="H64"/>
  <c r="E100" i="30" l="1"/>
  <c r="H100"/>
  <c r="G64" i="29"/>
  <c r="F64"/>
  <c r="D65" s="1"/>
  <c r="G100" i="30" l="1"/>
  <c r="F100"/>
  <c r="D101" s="1"/>
  <c r="E65" i="29" l="1"/>
  <c r="H65"/>
  <c r="E101" i="30" l="1"/>
  <c r="H101"/>
  <c r="G65" i="29"/>
  <c r="F65"/>
  <c r="D66" s="1"/>
  <c r="G101" i="30" l="1"/>
  <c r="F101"/>
  <c r="D102" s="1"/>
  <c r="E66" i="29" l="1"/>
  <c r="H66"/>
  <c r="E102" i="30" l="1"/>
  <c r="H102"/>
  <c r="G66" i="29"/>
  <c r="F66"/>
  <c r="D67" s="1"/>
  <c r="G102" i="30" l="1"/>
  <c r="F102"/>
  <c r="D103" s="1"/>
  <c r="E67" i="29" l="1"/>
  <c r="H67"/>
  <c r="E103" i="30" l="1"/>
  <c r="H103"/>
  <c r="G67" i="29"/>
  <c r="F67"/>
  <c r="D68" s="1"/>
  <c r="G103" i="30" l="1"/>
  <c r="F103"/>
  <c r="D104" s="1"/>
  <c r="E68" i="29" l="1"/>
  <c r="H68"/>
  <c r="E104" i="30" l="1"/>
  <c r="H104"/>
  <c r="G68" i="29"/>
  <c r="F68"/>
  <c r="D69" s="1"/>
  <c r="G104" i="30" l="1"/>
  <c r="F104"/>
  <c r="D105" s="1"/>
  <c r="E69" i="29" l="1"/>
  <c r="H69"/>
  <c r="E105" i="30" l="1"/>
  <c r="H105"/>
  <c r="G69" i="29"/>
  <c r="F69"/>
  <c r="D70" s="1"/>
  <c r="G105" i="30" l="1"/>
  <c r="F105"/>
  <c r="D106" s="1"/>
  <c r="E70" i="29" l="1"/>
  <c r="H70"/>
  <c r="E106" i="30" l="1"/>
  <c r="H106"/>
  <c r="G70" i="29"/>
  <c r="F70"/>
  <c r="D71" s="1"/>
  <c r="G106" i="30" l="1"/>
  <c r="F106"/>
  <c r="D107" s="1"/>
  <c r="E71" i="29" l="1"/>
  <c r="H71"/>
  <c r="E107" i="30" l="1"/>
  <c r="H107"/>
  <c r="F71" i="29"/>
  <c r="D72" s="1"/>
  <c r="G71"/>
  <c r="G107" i="30" l="1"/>
  <c r="F107"/>
  <c r="D108" s="1"/>
  <c r="E72" i="29" l="1"/>
  <c r="H72"/>
  <c r="E108" i="30" l="1"/>
  <c r="H108"/>
  <c r="G72" i="29"/>
  <c r="F72"/>
  <c r="D73" s="1"/>
  <c r="G108" i="30" l="1"/>
  <c r="F108"/>
  <c r="D109" s="1"/>
  <c r="E27" l="1"/>
  <c r="H27"/>
  <c r="E73" i="29"/>
  <c r="D27"/>
  <c r="H73"/>
  <c r="E109" i="30" l="1"/>
  <c r="H109"/>
  <c r="F27"/>
  <c r="G27"/>
  <c r="G73" i="29"/>
  <c r="F73"/>
  <c r="E27"/>
  <c r="H27"/>
  <c r="G109" i="30" l="1"/>
  <c r="F109"/>
  <c r="D110" s="1"/>
  <c r="D74" i="29"/>
  <c r="G27"/>
  <c r="F27"/>
  <c r="E74" l="1"/>
  <c r="H74"/>
  <c r="E110" i="30" l="1"/>
  <c r="H110"/>
  <c r="G74" i="29"/>
  <c r="F74"/>
  <c r="G110" i="30" l="1"/>
  <c r="F110"/>
  <c r="D111" s="1"/>
  <c r="D75" i="29"/>
  <c r="E75" l="1"/>
  <c r="H75"/>
  <c r="E111" i="30" l="1"/>
  <c r="H111"/>
  <c r="G75" i="29"/>
  <c r="F75"/>
  <c r="G111" i="30" l="1"/>
  <c r="F111"/>
  <c r="D112" s="1"/>
  <c r="D76" i="29"/>
  <c r="E76" l="1"/>
  <c r="H76"/>
  <c r="E112" i="30" l="1"/>
  <c r="H112"/>
  <c r="G76" i="29"/>
  <c r="F76"/>
  <c r="G112" i="30" l="1"/>
  <c r="F112"/>
  <c r="D113" s="1"/>
  <c r="D77" i="29"/>
  <c r="E77" l="1"/>
  <c r="H77"/>
  <c r="E113" i="30" l="1"/>
  <c r="H113"/>
  <c r="G77" i="29"/>
  <c r="F77"/>
  <c r="G113" i="30" l="1"/>
  <c r="F113"/>
  <c r="D114" s="1"/>
  <c r="D78" i="29"/>
  <c r="E78" l="1"/>
  <c r="H78"/>
  <c r="E114" i="30" l="1"/>
  <c r="H114"/>
  <c r="F78" i="29"/>
  <c r="G78"/>
  <c r="G114" i="30" l="1"/>
  <c r="F114"/>
  <c r="D115" s="1"/>
  <c r="D79" i="29"/>
  <c r="E79" l="1"/>
  <c r="H79"/>
  <c r="E115" i="30" l="1"/>
  <c r="H115"/>
  <c r="F79" i="29"/>
  <c r="G79"/>
  <c r="F115" i="30" l="1"/>
  <c r="D116" s="1"/>
  <c r="G115"/>
  <c r="D80" i="29"/>
  <c r="E80" l="1"/>
  <c r="H80"/>
  <c r="E116" i="30" l="1"/>
  <c r="H116"/>
  <c r="F80" i="29"/>
  <c r="G80"/>
  <c r="G116" i="30" l="1"/>
  <c r="F116"/>
  <c r="D117" s="1"/>
  <c r="D81" i="29"/>
  <c r="E81" l="1"/>
  <c r="H81"/>
  <c r="E117" i="30" l="1"/>
  <c r="H117"/>
  <c r="F81" i="29"/>
  <c r="G81"/>
  <c r="G117" i="30" l="1"/>
  <c r="F117"/>
  <c r="D118" s="1"/>
  <c r="D82" i="29"/>
  <c r="E82" l="1"/>
  <c r="H82"/>
  <c r="E118" i="30" l="1"/>
  <c r="H118"/>
  <c r="G82" i="29"/>
  <c r="F82"/>
  <c r="G118" i="30" l="1"/>
  <c r="F118"/>
  <c r="D119" s="1"/>
  <c r="D83" i="29"/>
  <c r="E83" l="1"/>
  <c r="H83"/>
  <c r="E119" i="30" l="1"/>
  <c r="H119"/>
  <c r="G83" i="29"/>
  <c r="F83"/>
  <c r="G119" i="30" l="1"/>
  <c r="F119"/>
  <c r="D120" s="1"/>
  <c r="D84" i="29"/>
  <c r="E84" l="1"/>
  <c r="H84"/>
  <c r="E120" i="30" l="1"/>
  <c r="H120"/>
  <c r="G84" i="29"/>
  <c r="F84"/>
  <c r="G120" i="30" l="1"/>
  <c r="F120"/>
  <c r="D121" s="1"/>
  <c r="D85" i="29"/>
  <c r="E28" i="30" l="1"/>
  <c r="G28" s="1"/>
  <c r="H28"/>
  <c r="E85" i="29"/>
  <c r="D28"/>
  <c r="H85"/>
  <c r="E121" i="30" l="1"/>
  <c r="H121"/>
  <c r="F28"/>
  <c r="E28" i="29"/>
  <c r="H28"/>
  <c r="F85"/>
  <c r="G85"/>
  <c r="G121" i="30" l="1"/>
  <c r="F121"/>
  <c r="D122" s="1"/>
  <c r="G28" i="29"/>
  <c r="F28"/>
  <c r="D86"/>
  <c r="E86" l="1"/>
  <c r="H86"/>
  <c r="E122" i="30" l="1"/>
  <c r="H122"/>
  <c r="G86" i="29"/>
  <c r="F86"/>
  <c r="G122" i="30" l="1"/>
  <c r="F122"/>
  <c r="D123" s="1"/>
  <c r="D87" i="29"/>
  <c r="E87" l="1"/>
  <c r="H87"/>
  <c r="E123" i="30" l="1"/>
  <c r="H123"/>
  <c r="G87" i="29"/>
  <c r="F87"/>
  <c r="G123" i="30" l="1"/>
  <c r="F123"/>
  <c r="D124" s="1"/>
  <c r="D88" i="29"/>
  <c r="E88" l="1"/>
  <c r="H88"/>
  <c r="E124" i="30" l="1"/>
  <c r="H124"/>
  <c r="G88" i="29"/>
  <c r="F88"/>
  <c r="G124" i="30" l="1"/>
  <c r="F124"/>
  <c r="D125" s="1"/>
  <c r="D89" i="29"/>
  <c r="E89" l="1"/>
  <c r="H89"/>
  <c r="E125" i="30" l="1"/>
  <c r="H125"/>
  <c r="G89" i="29"/>
  <c r="F89"/>
  <c r="G125" i="30" l="1"/>
  <c r="F125"/>
  <c r="D126" s="1"/>
  <c r="D90" i="29"/>
  <c r="E90" l="1"/>
  <c r="H90"/>
  <c r="E126" i="30" l="1"/>
  <c r="H126"/>
  <c r="G90" i="29"/>
  <c r="F90"/>
  <c r="G126" i="30" l="1"/>
  <c r="F126"/>
  <c r="D127" s="1"/>
  <c r="D91" i="29"/>
  <c r="E91" l="1"/>
  <c r="H91"/>
  <c r="E127" i="30" l="1"/>
  <c r="H127"/>
  <c r="G91" i="29"/>
  <c r="F91"/>
  <c r="G127" i="30" l="1"/>
  <c r="F127"/>
  <c r="D128" s="1"/>
  <c r="D92" i="29"/>
  <c r="E92" l="1"/>
  <c r="H92"/>
  <c r="E128" i="30" l="1"/>
  <c r="H128"/>
  <c r="G92" i="29"/>
  <c r="F92"/>
  <c r="G128" i="30" l="1"/>
  <c r="F128"/>
  <c r="D129" s="1"/>
  <c r="D93" i="29"/>
  <c r="E93" l="1"/>
  <c r="H93"/>
  <c r="E129" i="30" l="1"/>
  <c r="H129"/>
  <c r="G93" i="29"/>
  <c r="F93"/>
  <c r="G129" i="30" l="1"/>
  <c r="F129"/>
  <c r="D130" s="1"/>
  <c r="D94" i="29"/>
  <c r="E94" l="1"/>
  <c r="H94"/>
  <c r="E130" i="30" l="1"/>
  <c r="H130"/>
  <c r="G94" i="29"/>
  <c r="F94"/>
  <c r="G130" i="30" l="1"/>
  <c r="F130"/>
  <c r="D131" s="1"/>
  <c r="D95" i="29"/>
  <c r="E95" l="1"/>
  <c r="H95"/>
  <c r="E131" i="30" l="1"/>
  <c r="H131"/>
  <c r="G95" i="29"/>
  <c r="F95"/>
  <c r="G131" i="30" l="1"/>
  <c r="F131"/>
  <c r="D132" s="1"/>
  <c r="D96" i="29"/>
  <c r="E96" l="1"/>
  <c r="H96"/>
  <c r="E132" i="30" l="1"/>
  <c r="H132"/>
  <c r="G96" i="29"/>
  <c r="F96"/>
  <c r="G132" i="30" l="1"/>
  <c r="F132"/>
  <c r="D133" s="1"/>
  <c r="D97" i="29"/>
  <c r="E29" i="30" l="1"/>
  <c r="G29" s="1"/>
  <c r="H29"/>
  <c r="E97" i="29"/>
  <c r="D29"/>
  <c r="H97"/>
  <c r="E133" i="30" l="1"/>
  <c r="H133"/>
  <c r="F29"/>
  <c r="G97" i="29"/>
  <c r="F97"/>
  <c r="E29"/>
  <c r="H29"/>
  <c r="G133" i="30" l="1"/>
  <c r="F133"/>
  <c r="D134" s="1"/>
  <c r="D98" i="29"/>
  <c r="G29"/>
  <c r="F29"/>
  <c r="E98" l="1"/>
  <c r="H98"/>
  <c r="E134" i="30" l="1"/>
  <c r="H134"/>
  <c r="F98" i="29"/>
  <c r="G98"/>
  <c r="G134" i="30" l="1"/>
  <c r="F134"/>
  <c r="D135" s="1"/>
  <c r="D99" i="29"/>
  <c r="E99" l="1"/>
  <c r="H99"/>
  <c r="E135" i="30" l="1"/>
  <c r="H135"/>
  <c r="F99" i="29"/>
  <c r="G99"/>
  <c r="G135" i="30" l="1"/>
  <c r="F135"/>
  <c r="D136" s="1"/>
  <c r="D100" i="29"/>
  <c r="E100" l="1"/>
  <c r="H100"/>
  <c r="E136" i="30" l="1"/>
  <c r="H136"/>
  <c r="G100" i="29"/>
  <c r="F100"/>
  <c r="G136" i="30" l="1"/>
  <c r="F136"/>
  <c r="D137" s="1"/>
  <c r="D101" i="29"/>
  <c r="E101" l="1"/>
  <c r="H101"/>
  <c r="E137" i="30" l="1"/>
  <c r="H137"/>
  <c r="G101" i="29"/>
  <c r="F101"/>
  <c r="G137" i="30" l="1"/>
  <c r="F137"/>
  <c r="D138" s="1"/>
  <c r="D102" i="29"/>
  <c r="E102" l="1"/>
  <c r="H102"/>
  <c r="E138" i="30" l="1"/>
  <c r="H138"/>
  <c r="G102" i="29"/>
  <c r="F102"/>
  <c r="G138" i="30" l="1"/>
  <c r="F138"/>
  <c r="D139" s="1"/>
  <c r="D103" i="29"/>
  <c r="E103" l="1"/>
  <c r="H103"/>
  <c r="E139" i="30" l="1"/>
  <c r="H139"/>
  <c r="G103" i="29"/>
  <c r="F103"/>
  <c r="G139" i="30" l="1"/>
  <c r="F139"/>
  <c r="D140" s="1"/>
  <c r="D104" i="29"/>
  <c r="E104" l="1"/>
  <c r="H104"/>
  <c r="E140" i="30" l="1"/>
  <c r="H140"/>
  <c r="G104" i="29"/>
  <c r="F104"/>
  <c r="G140" i="30" l="1"/>
  <c r="F140"/>
  <c r="D141" s="1"/>
  <c r="D105" i="29"/>
  <c r="E105" l="1"/>
  <c r="H105"/>
  <c r="E141" i="30" l="1"/>
  <c r="H141"/>
  <c r="G105" i="29"/>
  <c r="F105"/>
  <c r="G141" i="30" l="1"/>
  <c r="F141"/>
  <c r="D142" s="1"/>
  <c r="D106" i="29"/>
  <c r="E106" l="1"/>
  <c r="H106"/>
  <c r="E142" i="30" l="1"/>
  <c r="H142"/>
  <c r="G106" i="29"/>
  <c r="F106"/>
  <c r="G142" i="30" l="1"/>
  <c r="F142"/>
  <c r="D143" s="1"/>
  <c r="D107" i="29"/>
  <c r="E107" l="1"/>
  <c r="H107"/>
  <c r="E143" i="30" l="1"/>
  <c r="F143" s="1"/>
  <c r="D144" s="1"/>
  <c r="H143"/>
  <c r="G107" i="29"/>
  <c r="F107"/>
  <c r="E31" i="30" l="1"/>
  <c r="G143"/>
  <c r="D108" i="29"/>
  <c r="E108" l="1"/>
  <c r="H108"/>
  <c r="G108" l="1"/>
  <c r="F108"/>
  <c r="E144" i="30" l="1"/>
  <c r="F144" s="1"/>
  <c r="D145" s="1"/>
  <c r="H144"/>
  <c r="D109" i="29"/>
  <c r="G144" i="30" l="1"/>
  <c r="E30"/>
  <c r="H30"/>
  <c r="H31" s="1"/>
  <c r="E109" i="29"/>
  <c r="D30"/>
  <c r="H109"/>
  <c r="H145" i="30" l="1"/>
  <c r="E145"/>
  <c r="F145" s="1"/>
  <c r="D146" s="1"/>
  <c r="G30"/>
  <c r="G31" s="1"/>
  <c r="F30"/>
  <c r="F31" s="1"/>
  <c r="F109" i="29"/>
  <c r="G109"/>
  <c r="E30"/>
  <c r="H30"/>
  <c r="G145" i="30" l="1"/>
  <c r="H146"/>
  <c r="D110" i="29"/>
  <c r="F30"/>
  <c r="G30"/>
  <c r="E146" i="30" l="1"/>
  <c r="E110" i="29"/>
  <c r="H110"/>
  <c r="F146" i="30" l="1"/>
  <c r="D147" s="1"/>
  <c r="G146"/>
  <c r="G110" i="29"/>
  <c r="F110"/>
  <c r="D111" l="1"/>
  <c r="E147" i="30" l="1"/>
  <c r="H147"/>
  <c r="E111" i="29"/>
  <c r="H111"/>
  <c r="G147" i="30" l="1"/>
  <c r="F147"/>
  <c r="D148" s="1"/>
  <c r="G111" i="29"/>
  <c r="F111"/>
  <c r="D112" l="1"/>
  <c r="E148" i="30" l="1"/>
  <c r="H148"/>
  <c r="E112" i="29"/>
  <c r="H112"/>
  <c r="G148" i="30" l="1"/>
  <c r="F148"/>
  <c r="D149" s="1"/>
  <c r="G112" i="29"/>
  <c r="F112"/>
  <c r="D113" l="1"/>
  <c r="E149" i="30" l="1"/>
  <c r="H149"/>
  <c r="E113" i="29"/>
  <c r="H113"/>
  <c r="F149" i="30" l="1"/>
  <c r="D150" s="1"/>
  <c r="G149"/>
  <c r="G113" i="29"/>
  <c r="F113"/>
  <c r="D114" l="1"/>
  <c r="E150" i="30" l="1"/>
  <c r="H150"/>
  <c r="E114" i="29"/>
  <c r="H114"/>
  <c r="G150" i="30" l="1"/>
  <c r="F150"/>
  <c r="D151" s="1"/>
  <c r="F114" i="29"/>
  <c r="G114"/>
  <c r="D115" l="1"/>
  <c r="E151" i="30" l="1"/>
  <c r="H151"/>
  <c r="E115" i="29"/>
  <c r="H115"/>
  <c r="G151" i="30" l="1"/>
  <c r="F151"/>
  <c r="D152" s="1"/>
  <c r="G115" i="29"/>
  <c r="F115"/>
  <c r="D116" l="1"/>
  <c r="E152" i="30" l="1"/>
  <c r="H152"/>
  <c r="E116" i="29"/>
  <c r="H116"/>
  <c r="G152" i="30" l="1"/>
  <c r="F152"/>
  <c r="D153" s="1"/>
  <c r="G116" i="29"/>
  <c r="F116"/>
  <c r="D117" l="1"/>
  <c r="E153" i="30" l="1"/>
  <c r="H153"/>
  <c r="E117" i="29"/>
  <c r="H117"/>
  <c r="G153" i="30" l="1"/>
  <c r="F153"/>
  <c r="D154" s="1"/>
  <c r="F117" i="29"/>
  <c r="G117"/>
  <c r="D118" l="1"/>
  <c r="E154" i="30" l="1"/>
  <c r="H154"/>
  <c r="E118" i="29"/>
  <c r="H118"/>
  <c r="F154" i="30" l="1"/>
  <c r="D155" s="1"/>
  <c r="G154"/>
  <c r="G118" i="29"/>
  <c r="F118"/>
  <c r="D119" l="1"/>
  <c r="E155" i="30" l="1"/>
  <c r="H155"/>
  <c r="E119" i="29"/>
  <c r="H119"/>
  <c r="G155" i="30" l="1"/>
  <c r="F155"/>
  <c r="D156" s="1"/>
  <c r="G119" i="29"/>
  <c r="F119"/>
  <c r="D120" l="1"/>
  <c r="E156" i="30" l="1"/>
  <c r="D32"/>
  <c r="H156"/>
  <c r="E120" i="29"/>
  <c r="H120"/>
  <c r="G156" i="30" l="1"/>
  <c r="F156"/>
  <c r="D157" s="1"/>
  <c r="E32"/>
  <c r="H32"/>
  <c r="G120" i="29"/>
  <c r="F120"/>
  <c r="F32" i="30" l="1"/>
  <c r="G32"/>
  <c r="D121" i="29"/>
  <c r="H157" i="30" l="1"/>
  <c r="E157"/>
  <c r="E121" i="29"/>
  <c r="D31"/>
  <c r="H121"/>
  <c r="F157" i="30" l="1"/>
  <c r="D158" s="1"/>
  <c r="G157"/>
  <c r="F121" i="29"/>
  <c r="G121"/>
  <c r="E31"/>
  <c r="G31" s="1"/>
  <c r="D32"/>
  <c r="H31"/>
  <c r="E32" l="1"/>
  <c r="F31"/>
  <c r="E158" i="30" l="1"/>
  <c r="H158"/>
  <c r="F158" l="1"/>
  <c r="D159" s="1"/>
  <c r="G158"/>
  <c r="E159" l="1"/>
  <c r="H159"/>
  <c r="G159" l="1"/>
  <c r="F159"/>
  <c r="D160" s="1"/>
  <c r="E160" l="1"/>
  <c r="H160"/>
  <c r="G160" l="1"/>
  <c r="F160"/>
  <c r="D161" s="1"/>
  <c r="E161" l="1"/>
  <c r="H161"/>
  <c r="G161" l="1"/>
  <c r="F161"/>
  <c r="D162" s="1"/>
  <c r="E162" l="1"/>
  <c r="H162"/>
  <c r="G162" l="1"/>
  <c r="F162"/>
  <c r="D163" s="1"/>
  <c r="E163" l="1"/>
  <c r="H163"/>
  <c r="G163" l="1"/>
  <c r="F163"/>
  <c r="D164" s="1"/>
  <c r="E164" l="1"/>
  <c r="H164"/>
  <c r="G164" l="1"/>
  <c r="F164"/>
  <c r="D165" s="1"/>
  <c r="E165" l="1"/>
  <c r="H165"/>
  <c r="G165" l="1"/>
  <c r="F165"/>
  <c r="D166" s="1"/>
  <c r="E166" l="1"/>
  <c r="H166"/>
  <c r="F166" l="1"/>
  <c r="D167" s="1"/>
  <c r="G166"/>
  <c r="E167" l="1"/>
  <c r="H167"/>
  <c r="G167" l="1"/>
  <c r="F167"/>
  <c r="D168" s="1"/>
  <c r="E168" l="1"/>
  <c r="D33"/>
  <c r="H168"/>
  <c r="G168" l="1"/>
  <c r="F168"/>
  <c r="D169" s="1"/>
  <c r="E33"/>
  <c r="H33"/>
  <c r="F33" l="1"/>
  <c r="G33"/>
  <c r="H169" l="1"/>
  <c r="E169"/>
  <c r="F169" l="1"/>
  <c r="D170" s="1"/>
  <c r="G169"/>
  <c r="E170" l="1"/>
  <c r="H170"/>
  <c r="G170" l="1"/>
  <c r="F170"/>
  <c r="D171" s="1"/>
  <c r="E171" l="1"/>
  <c r="H171"/>
  <c r="G171" l="1"/>
  <c r="F171"/>
  <c r="D172" s="1"/>
  <c r="E172" l="1"/>
  <c r="H172"/>
  <c r="G172" l="1"/>
  <c r="F172"/>
  <c r="D173" s="1"/>
  <c r="E173" l="1"/>
  <c r="H173"/>
  <c r="G173" l="1"/>
  <c r="F173"/>
  <c r="D174" s="1"/>
  <c r="E174" l="1"/>
  <c r="H174"/>
  <c r="G174" l="1"/>
  <c r="F174"/>
  <c r="D175" s="1"/>
  <c r="E175" l="1"/>
  <c r="H175"/>
  <c r="G175" l="1"/>
  <c r="F175"/>
  <c r="D176" s="1"/>
  <c r="E176" l="1"/>
  <c r="H176"/>
  <c r="G176" l="1"/>
  <c r="F176"/>
  <c r="D177" s="1"/>
  <c r="E177" l="1"/>
  <c r="H177"/>
  <c r="G177" l="1"/>
  <c r="F177"/>
  <c r="D178" s="1"/>
  <c r="E178" l="1"/>
  <c r="H178"/>
  <c r="G178" l="1"/>
  <c r="F178"/>
  <c r="D179" s="1"/>
  <c r="E179" l="1"/>
  <c r="H179"/>
  <c r="G179" l="1"/>
  <c r="F179"/>
  <c r="D180" s="1"/>
  <c r="E180" l="1"/>
  <c r="D34"/>
  <c r="H180"/>
  <c r="G180" l="1"/>
  <c r="F180"/>
  <c r="D181" s="1"/>
  <c r="E34"/>
  <c r="H34"/>
  <c r="G34" l="1"/>
  <c r="F34"/>
  <c r="H181" l="1"/>
  <c r="E181"/>
  <c r="F181" l="1"/>
  <c r="D182" s="1"/>
  <c r="G181"/>
  <c r="E182" l="1"/>
  <c r="H182"/>
  <c r="F182" l="1"/>
  <c r="D183" s="1"/>
  <c r="G182"/>
  <c r="E183" l="1"/>
  <c r="H183"/>
  <c r="G183" l="1"/>
  <c r="F183"/>
  <c r="D184" s="1"/>
  <c r="E184" l="1"/>
  <c r="H184"/>
  <c r="G184" l="1"/>
  <c r="F184"/>
  <c r="D185" s="1"/>
  <c r="E185" l="1"/>
  <c r="H185"/>
  <c r="G185" l="1"/>
  <c r="F185"/>
  <c r="D186" s="1"/>
  <c r="E186" l="1"/>
  <c r="H186"/>
  <c r="G186" l="1"/>
  <c r="F186"/>
  <c r="D187" s="1"/>
  <c r="E187" l="1"/>
  <c r="H187"/>
  <c r="G187" l="1"/>
  <c r="F187"/>
  <c r="D188" s="1"/>
  <c r="E188" l="1"/>
  <c r="H188"/>
  <c r="G188" l="1"/>
  <c r="F188"/>
  <c r="D189" s="1"/>
  <c r="E189" l="1"/>
  <c r="H189"/>
  <c r="G189" l="1"/>
  <c r="F189"/>
  <c r="D190" s="1"/>
  <c r="E190" l="1"/>
  <c r="H190"/>
  <c r="G190" l="1"/>
  <c r="F190"/>
  <c r="D191" s="1"/>
  <c r="E191" l="1"/>
  <c r="H191"/>
  <c r="F191" l="1"/>
  <c r="D192" s="1"/>
  <c r="G191"/>
  <c r="E192" l="1"/>
  <c r="D35"/>
  <c r="H192"/>
  <c r="G192" l="1"/>
  <c r="F192"/>
  <c r="D193" s="1"/>
  <c r="E35"/>
  <c r="H35"/>
  <c r="G35" l="1"/>
  <c r="F35"/>
  <c r="H193" l="1"/>
  <c r="E193"/>
  <c r="F193" l="1"/>
  <c r="D194" s="1"/>
  <c r="G193"/>
  <c r="E194" l="1"/>
  <c r="H194"/>
  <c r="F194" l="1"/>
  <c r="D195" s="1"/>
  <c r="G194"/>
  <c r="E195" l="1"/>
  <c r="H195"/>
  <c r="G195" l="1"/>
  <c r="F195"/>
  <c r="D196" s="1"/>
  <c r="E196" l="1"/>
  <c r="H196"/>
  <c r="G196" l="1"/>
  <c r="F196"/>
  <c r="D197" s="1"/>
  <c r="E197" l="1"/>
  <c r="H197"/>
  <c r="F197" l="1"/>
  <c r="D198" s="1"/>
  <c r="G197"/>
  <c r="E198" l="1"/>
  <c r="H198"/>
  <c r="G198" l="1"/>
  <c r="F198"/>
  <c r="D199" s="1"/>
  <c r="E199" l="1"/>
  <c r="H199"/>
  <c r="F199" l="1"/>
  <c r="D200" s="1"/>
  <c r="G199"/>
  <c r="E200" l="1"/>
  <c r="H200"/>
  <c r="G200" l="1"/>
  <c r="F200"/>
  <c r="D201" s="1"/>
  <c r="E201" l="1"/>
  <c r="H201"/>
  <c r="G201" l="1"/>
  <c r="F201"/>
  <c r="D202" s="1"/>
  <c r="E202" l="1"/>
  <c r="H202"/>
  <c r="G202" l="1"/>
  <c r="F202"/>
  <c r="D203" s="1"/>
  <c r="E203" l="1"/>
  <c r="H203"/>
  <c r="G203" l="1"/>
  <c r="F203"/>
  <c r="D204" s="1"/>
  <c r="E204" l="1"/>
  <c r="D36"/>
  <c r="H204"/>
  <c r="E36" l="1"/>
  <c r="H36"/>
  <c r="G204"/>
  <c r="F204"/>
  <c r="D205" s="1"/>
  <c r="F36" l="1"/>
  <c r="G36"/>
  <c r="H205" l="1"/>
  <c r="E205"/>
  <c r="G205" l="1"/>
  <c r="F205"/>
  <c r="D206" s="1"/>
  <c r="E206" l="1"/>
  <c r="H206"/>
  <c r="G206" l="1"/>
  <c r="F206"/>
  <c r="D207" s="1"/>
  <c r="E207" l="1"/>
  <c r="H207"/>
  <c r="G207" l="1"/>
  <c r="F207"/>
  <c r="D208" s="1"/>
  <c r="E208" l="1"/>
  <c r="H208"/>
  <c r="G208" l="1"/>
  <c r="F208"/>
  <c r="D209" s="1"/>
  <c r="E209" l="1"/>
  <c r="H209"/>
  <c r="G209" l="1"/>
  <c r="F209"/>
  <c r="D210" s="1"/>
  <c r="E210" l="1"/>
  <c r="H210"/>
  <c r="G210" l="1"/>
  <c r="F210"/>
  <c r="D211" s="1"/>
  <c r="E211" l="1"/>
  <c r="H211"/>
  <c r="G211" l="1"/>
  <c r="F211"/>
  <c r="D212" s="1"/>
  <c r="E212" l="1"/>
  <c r="H212"/>
  <c r="G212" l="1"/>
  <c r="F212"/>
  <c r="D213" s="1"/>
  <c r="E213" l="1"/>
  <c r="H213"/>
  <c r="G213" l="1"/>
  <c r="F213"/>
  <c r="D214" s="1"/>
  <c r="E214" l="1"/>
  <c r="H214"/>
  <c r="G214" l="1"/>
  <c r="F214"/>
  <c r="D215" s="1"/>
  <c r="E215" l="1"/>
  <c r="H215"/>
  <c r="G215" l="1"/>
  <c r="F215"/>
  <c r="D216" s="1"/>
  <c r="E216" l="1"/>
  <c r="D37"/>
  <c r="H216"/>
  <c r="G216" l="1"/>
  <c r="F216"/>
  <c r="D217" s="1"/>
  <c r="E37"/>
  <c r="H37"/>
  <c r="G37" l="1"/>
  <c r="F37"/>
  <c r="H217" l="1"/>
  <c r="E217"/>
  <c r="F217" l="1"/>
  <c r="D218" s="1"/>
  <c r="G217"/>
  <c r="E218" l="1"/>
  <c r="H218"/>
  <c r="G218" l="1"/>
  <c r="F218"/>
  <c r="D219" s="1"/>
  <c r="E219" l="1"/>
  <c r="H219"/>
  <c r="G219" l="1"/>
  <c r="F219"/>
  <c r="D220" s="1"/>
  <c r="E220" l="1"/>
  <c r="H220"/>
  <c r="G220" l="1"/>
  <c r="F220"/>
  <c r="D221" s="1"/>
  <c r="E221" l="1"/>
  <c r="H221"/>
  <c r="G221" l="1"/>
  <c r="F221"/>
  <c r="D222" s="1"/>
  <c r="E222" l="1"/>
  <c r="H222"/>
  <c r="G222" l="1"/>
  <c r="F222"/>
  <c r="D223" s="1"/>
  <c r="E223" l="1"/>
  <c r="H223"/>
  <c r="G223" l="1"/>
  <c r="F223"/>
  <c r="D224" s="1"/>
  <c r="E224" l="1"/>
  <c r="H224"/>
  <c r="G224" l="1"/>
  <c r="F224"/>
  <c r="D225" s="1"/>
  <c r="E225" l="1"/>
  <c r="H225"/>
  <c r="F225" l="1"/>
  <c r="D226" s="1"/>
  <c r="G225"/>
  <c r="E226" l="1"/>
  <c r="H226"/>
  <c r="G226" l="1"/>
  <c r="F226"/>
  <c r="D227" s="1"/>
  <c r="E227" l="1"/>
  <c r="H227"/>
  <c r="G227" l="1"/>
  <c r="F227"/>
  <c r="D228" s="1"/>
  <c r="E228" l="1"/>
  <c r="D38"/>
  <c r="H228"/>
  <c r="G228" l="1"/>
  <c r="F228"/>
  <c r="D229" s="1"/>
  <c r="E38"/>
  <c r="H38"/>
  <c r="F38" l="1"/>
  <c r="G38"/>
  <c r="H229" l="1"/>
  <c r="E229"/>
  <c r="F229" l="1"/>
  <c r="D230" s="1"/>
  <c r="G229"/>
  <c r="E230" l="1"/>
  <c r="H230"/>
  <c r="G230" l="1"/>
  <c r="F230"/>
  <c r="D231" s="1"/>
  <c r="E231" l="1"/>
  <c r="H231"/>
  <c r="G231" l="1"/>
  <c r="F231"/>
  <c r="D232" s="1"/>
  <c r="E232" l="1"/>
  <c r="H232"/>
  <c r="F232" l="1"/>
  <c r="D233" s="1"/>
  <c r="G232"/>
  <c r="E233" l="1"/>
  <c r="H233"/>
  <c r="F233" l="1"/>
  <c r="D234" s="1"/>
  <c r="G233"/>
  <c r="E234" l="1"/>
  <c r="H234"/>
  <c r="F234" l="1"/>
  <c r="D235" s="1"/>
  <c r="G234"/>
  <c r="E235" l="1"/>
  <c r="H235"/>
  <c r="G235" l="1"/>
  <c r="F235"/>
  <c r="D236" s="1"/>
  <c r="E236" l="1"/>
  <c r="H236"/>
  <c r="G236" l="1"/>
  <c r="F236"/>
  <c r="D237" s="1"/>
  <c r="E237" l="1"/>
  <c r="H237"/>
  <c r="F237" l="1"/>
  <c r="D238" s="1"/>
  <c r="G237"/>
  <c r="E238" l="1"/>
  <c r="H238"/>
  <c r="G238" l="1"/>
  <c r="F238"/>
  <c r="D239" s="1"/>
  <c r="E239" l="1"/>
  <c r="H239"/>
  <c r="G239" l="1"/>
  <c r="F239"/>
  <c r="D240" s="1"/>
  <c r="E240" l="1"/>
  <c r="D39"/>
  <c r="H240"/>
  <c r="G240" l="1"/>
  <c r="F240"/>
  <c r="D241" s="1"/>
  <c r="H39"/>
  <c r="G39" l="1"/>
  <c r="F39"/>
  <c r="H241" l="1"/>
  <c r="E241"/>
  <c r="F241" l="1"/>
  <c r="D242" s="1"/>
  <c r="G241"/>
  <c r="E242" l="1"/>
  <c r="H242"/>
  <c r="G242" l="1"/>
  <c r="F242"/>
  <c r="D243" s="1"/>
  <c r="E243" l="1"/>
  <c r="H243"/>
  <c r="G243" l="1"/>
  <c r="F243"/>
  <c r="D244" s="1"/>
  <c r="E244" l="1"/>
  <c r="H244"/>
  <c r="F244" l="1"/>
  <c r="D245" s="1"/>
  <c r="G244"/>
  <c r="E245" l="1"/>
  <c r="H245"/>
  <c r="G245" l="1"/>
  <c r="F245"/>
  <c r="D246" s="1"/>
  <c r="E246" l="1"/>
  <c r="H246"/>
  <c r="G246" l="1"/>
  <c r="F246"/>
  <c r="D247" s="1"/>
  <c r="E247" l="1"/>
  <c r="H247"/>
  <c r="G247" l="1"/>
  <c r="F247"/>
  <c r="D248" s="1"/>
  <c r="E248" l="1"/>
  <c r="H248"/>
  <c r="G248" l="1"/>
  <c r="F248"/>
  <c r="D249" s="1"/>
  <c r="E249" l="1"/>
  <c r="H249"/>
  <c r="G249" l="1"/>
  <c r="F249"/>
  <c r="D250" s="1"/>
  <c r="E250" l="1"/>
  <c r="H250"/>
  <c r="G250" l="1"/>
  <c r="F250"/>
  <c r="D251" s="1"/>
  <c r="E251" l="1"/>
  <c r="H251"/>
  <c r="G251" l="1"/>
  <c r="F251"/>
  <c r="D252" s="1"/>
  <c r="E252" l="1"/>
  <c r="D40"/>
  <c r="H252"/>
  <c r="G252" l="1"/>
  <c r="F252"/>
  <c r="D253" s="1"/>
  <c r="E40"/>
  <c r="H40"/>
  <c r="F40" l="1"/>
  <c r="G40"/>
  <c r="H253" l="1"/>
  <c r="E253"/>
  <c r="F253" l="1"/>
  <c r="D254" s="1"/>
  <c r="G253"/>
  <c r="E254" l="1"/>
  <c r="H254"/>
  <c r="F254" l="1"/>
  <c r="D255" s="1"/>
  <c r="G254"/>
  <c r="E255" l="1"/>
  <c r="H255"/>
  <c r="G255" l="1"/>
  <c r="F255"/>
  <c r="D256" s="1"/>
  <c r="E256" l="1"/>
  <c r="H256"/>
  <c r="G256" l="1"/>
  <c r="F256"/>
  <c r="D257" s="1"/>
  <c r="E257" l="1"/>
  <c r="H257"/>
  <c r="G257" l="1"/>
  <c r="F257"/>
  <c r="D258" s="1"/>
  <c r="E258" l="1"/>
  <c r="H258"/>
  <c r="G258" l="1"/>
  <c r="F258"/>
  <c r="D259" s="1"/>
  <c r="E259" l="1"/>
  <c r="H259"/>
  <c r="F259" l="1"/>
  <c r="D260" s="1"/>
  <c r="G259"/>
  <c r="E260" l="1"/>
  <c r="H260"/>
  <c r="G260" l="1"/>
  <c r="F260"/>
  <c r="D261" s="1"/>
  <c r="E261" l="1"/>
  <c r="H261"/>
  <c r="F261" l="1"/>
  <c r="D262" s="1"/>
  <c r="G261"/>
  <c r="E262" l="1"/>
  <c r="H262"/>
  <c r="F262" l="1"/>
  <c r="D263" s="1"/>
  <c r="G262"/>
  <c r="E263" l="1"/>
  <c r="H263"/>
  <c r="G263" l="1"/>
  <c r="F263"/>
  <c r="D264" s="1"/>
  <c r="E264" l="1"/>
  <c r="D41"/>
  <c r="H264"/>
  <c r="G264" l="1"/>
  <c r="F264"/>
  <c r="D265" s="1"/>
  <c r="E41"/>
  <c r="H41"/>
  <c r="G41" l="1"/>
  <c r="F41"/>
  <c r="H265" l="1"/>
  <c r="E265"/>
  <c r="F265" l="1"/>
  <c r="D266" s="1"/>
  <c r="G265"/>
  <c r="E266" l="1"/>
  <c r="H266"/>
  <c r="G266" l="1"/>
  <c r="F266"/>
  <c r="D267" s="1"/>
  <c r="E267" l="1"/>
  <c r="H267"/>
  <c r="G267" l="1"/>
  <c r="F267"/>
  <c r="D268" s="1"/>
  <c r="E268" l="1"/>
  <c r="H268"/>
  <c r="G268" l="1"/>
  <c r="F268"/>
  <c r="D269" s="1"/>
  <c r="E269" l="1"/>
  <c r="H269"/>
  <c r="G269" l="1"/>
  <c r="F269"/>
  <c r="D270" s="1"/>
  <c r="E270" l="1"/>
  <c r="H270"/>
  <c r="F270" l="1"/>
  <c r="D271" s="1"/>
  <c r="G270"/>
  <c r="E271" l="1"/>
  <c r="H271"/>
  <c r="G271" l="1"/>
  <c r="F271"/>
  <c r="D272" s="1"/>
  <c r="E272" l="1"/>
  <c r="H272"/>
  <c r="G272" l="1"/>
  <c r="F272"/>
  <c r="D273" s="1"/>
  <c r="E273" l="1"/>
  <c r="H273"/>
  <c r="G273" l="1"/>
  <c r="F273"/>
  <c r="D274" s="1"/>
  <c r="E274" l="1"/>
  <c r="H274"/>
  <c r="G274" l="1"/>
  <c r="F274"/>
  <c r="D275" s="1"/>
  <c r="E275" l="1"/>
  <c r="H275"/>
  <c r="G275" l="1"/>
  <c r="F275"/>
  <c r="D276" s="1"/>
  <c r="E276" l="1"/>
  <c r="D42"/>
  <c r="H276"/>
  <c r="G276" l="1"/>
  <c r="F276"/>
  <c r="D277" s="1"/>
  <c r="E42"/>
  <c r="H42"/>
  <c r="F42" l="1"/>
  <c r="G42"/>
  <c r="H277" l="1"/>
  <c r="E277"/>
  <c r="F277" l="1"/>
  <c r="D278" s="1"/>
  <c r="G277"/>
  <c r="E278" l="1"/>
  <c r="H278"/>
  <c r="G278" l="1"/>
  <c r="F278"/>
  <c r="D279" s="1"/>
  <c r="E279" l="1"/>
  <c r="H279"/>
  <c r="G279" l="1"/>
  <c r="F279"/>
  <c r="D280" s="1"/>
  <c r="E280" l="1"/>
  <c r="H280"/>
  <c r="G280" l="1"/>
  <c r="F280"/>
  <c r="D281" s="1"/>
  <c r="E281" l="1"/>
  <c r="H281"/>
  <c r="G281" l="1"/>
  <c r="F281"/>
  <c r="D282" s="1"/>
  <c r="E282" l="1"/>
  <c r="H282"/>
  <c r="F282" l="1"/>
  <c r="D283" s="1"/>
  <c r="G282"/>
  <c r="E283" l="1"/>
  <c r="H283"/>
  <c r="G283" l="1"/>
  <c r="F283"/>
  <c r="D284" s="1"/>
  <c r="E284" l="1"/>
  <c r="H284"/>
  <c r="G284" l="1"/>
  <c r="F284"/>
  <c r="D285" s="1"/>
  <c r="E285" l="1"/>
  <c r="H285"/>
  <c r="F285" l="1"/>
  <c r="D286" s="1"/>
  <c r="G285"/>
  <c r="E286" l="1"/>
  <c r="H286"/>
  <c r="G286" l="1"/>
  <c r="F286"/>
  <c r="D287" s="1"/>
  <c r="E287" l="1"/>
  <c r="H287"/>
  <c r="G287" l="1"/>
  <c r="F287"/>
  <c r="D288" s="1"/>
  <c r="E288" l="1"/>
  <c r="D43"/>
  <c r="H288"/>
  <c r="F288" l="1"/>
  <c r="D289" s="1"/>
  <c r="G288"/>
  <c r="E43"/>
  <c r="H43"/>
  <c r="F43" l="1"/>
  <c r="G43"/>
  <c r="H289" l="1"/>
  <c r="E289"/>
  <c r="F289" l="1"/>
  <c r="D290" s="1"/>
  <c r="G289"/>
  <c r="E290" l="1"/>
  <c r="H290"/>
  <c r="G290" l="1"/>
  <c r="F290"/>
  <c r="D291" s="1"/>
  <c r="E291" l="1"/>
  <c r="H291"/>
  <c r="G291" l="1"/>
  <c r="F291"/>
  <c r="D292" s="1"/>
  <c r="E292" l="1"/>
  <c r="H292"/>
  <c r="G292" l="1"/>
  <c r="F292"/>
  <c r="D293" s="1"/>
  <c r="E293" l="1"/>
  <c r="H293"/>
  <c r="G293" l="1"/>
  <c r="F293"/>
  <c r="D294" s="1"/>
  <c r="E294" l="1"/>
  <c r="H294"/>
  <c r="F294" l="1"/>
  <c r="D295" s="1"/>
  <c r="G294"/>
  <c r="E295" l="1"/>
  <c r="H295"/>
  <c r="G295" l="1"/>
  <c r="F295"/>
  <c r="D296" s="1"/>
  <c r="E296" l="1"/>
  <c r="H296"/>
  <c r="G296" l="1"/>
  <c r="F296"/>
  <c r="D297" s="1"/>
  <c r="E297" l="1"/>
  <c r="H297"/>
  <c r="G297" l="1"/>
  <c r="F297"/>
  <c r="D298" s="1"/>
  <c r="E298" l="1"/>
  <c r="H298"/>
  <c r="G298" l="1"/>
  <c r="F298"/>
  <c r="D299" s="1"/>
  <c r="E299" l="1"/>
  <c r="H299"/>
  <c r="G299" l="1"/>
  <c r="F299"/>
  <c r="D300" s="1"/>
  <c r="E300" l="1"/>
  <c r="D44"/>
  <c r="H300"/>
  <c r="G300" l="1"/>
  <c r="F300"/>
  <c r="D301" s="1"/>
  <c r="E44"/>
  <c r="H44"/>
  <c r="G44" l="1"/>
  <c r="F44"/>
  <c r="H301" l="1"/>
  <c r="E301"/>
  <c r="F301" l="1"/>
  <c r="D302" s="1"/>
  <c r="G301"/>
  <c r="E302" l="1"/>
  <c r="H302"/>
  <c r="G302" l="1"/>
  <c r="F302"/>
  <c r="D303" s="1"/>
  <c r="E303" l="1"/>
  <c r="H303"/>
  <c r="G303" l="1"/>
  <c r="F303"/>
  <c r="D304" s="1"/>
  <c r="E304" l="1"/>
  <c r="H304"/>
  <c r="F304" l="1"/>
  <c r="D305" s="1"/>
  <c r="G304"/>
  <c r="E305" l="1"/>
  <c r="H305"/>
  <c r="G305" l="1"/>
  <c r="F305"/>
  <c r="D306" s="1"/>
  <c r="E306" l="1"/>
  <c r="H306"/>
  <c r="G306" l="1"/>
  <c r="F306"/>
  <c r="D307" s="1"/>
  <c r="E307" l="1"/>
  <c r="H307"/>
  <c r="F307" l="1"/>
  <c r="D308" s="1"/>
  <c r="G307"/>
  <c r="E308" l="1"/>
  <c r="H308"/>
  <c r="G308" l="1"/>
  <c r="F308"/>
  <c r="D309" s="1"/>
  <c r="E309" l="1"/>
  <c r="H309"/>
  <c r="F309" l="1"/>
  <c r="D310" s="1"/>
  <c r="G309"/>
  <c r="E310" l="1"/>
  <c r="H310"/>
  <c r="G310" l="1"/>
  <c r="F310"/>
  <c r="D311" s="1"/>
  <c r="E311" l="1"/>
  <c r="H311"/>
  <c r="G311" l="1"/>
  <c r="F311"/>
  <c r="D312" s="1"/>
  <c r="E312" l="1"/>
  <c r="D45"/>
  <c r="H312"/>
  <c r="G312" l="1"/>
  <c r="F312"/>
  <c r="D313" s="1"/>
  <c r="E45"/>
  <c r="H45"/>
  <c r="G45" l="1"/>
  <c r="F45"/>
  <c r="H313" l="1"/>
  <c r="E313"/>
  <c r="F313" l="1"/>
  <c r="D314" s="1"/>
  <c r="G313"/>
  <c r="E314" l="1"/>
  <c r="H314"/>
  <c r="G314" l="1"/>
  <c r="F314"/>
  <c r="D315" s="1"/>
  <c r="E315" l="1"/>
  <c r="H315"/>
  <c r="G315" l="1"/>
  <c r="F315"/>
  <c r="D316" s="1"/>
  <c r="E316" l="1"/>
  <c r="H316"/>
  <c r="G316" l="1"/>
  <c r="F316"/>
  <c r="D317" s="1"/>
  <c r="E317" l="1"/>
  <c r="H317"/>
  <c r="G317" l="1"/>
  <c r="F317"/>
  <c r="D318" s="1"/>
  <c r="E318" l="1"/>
  <c r="H318"/>
  <c r="G318" l="1"/>
  <c r="F318"/>
  <c r="D319" s="1"/>
  <c r="E319" l="1"/>
  <c r="H319"/>
  <c r="F319" l="1"/>
  <c r="D320" s="1"/>
  <c r="G319"/>
  <c r="E320" l="1"/>
  <c r="H320"/>
  <c r="G320" l="1"/>
  <c r="F320"/>
  <c r="D321" s="1"/>
  <c r="E321" l="1"/>
  <c r="H321"/>
  <c r="G321" l="1"/>
  <c r="F321"/>
  <c r="D322" s="1"/>
  <c r="E322" l="1"/>
  <c r="H322"/>
  <c r="G322" l="1"/>
  <c r="F322"/>
  <c r="D323" s="1"/>
  <c r="E323" l="1"/>
  <c r="H323"/>
  <c r="G323" l="1"/>
  <c r="F323"/>
  <c r="D324" s="1"/>
  <c r="E324" l="1"/>
  <c r="D46"/>
  <c r="H324"/>
  <c r="E46" l="1"/>
  <c r="H46"/>
  <c r="G324"/>
  <c r="F324"/>
  <c r="D325" s="1"/>
  <c r="F46" l="1"/>
  <c r="G46"/>
  <c r="H325" l="1"/>
  <c r="E325"/>
  <c r="G325" l="1"/>
  <c r="F325"/>
  <c r="D326" s="1"/>
  <c r="E326" l="1"/>
  <c r="H326"/>
  <c r="G326" l="1"/>
  <c r="F326"/>
  <c r="D327" s="1"/>
  <c r="E327" l="1"/>
  <c r="H327"/>
  <c r="G327" l="1"/>
  <c r="F327"/>
  <c r="D328" s="1"/>
  <c r="E328" l="1"/>
  <c r="H328"/>
  <c r="G328" l="1"/>
  <c r="F328"/>
  <c r="D329" s="1"/>
  <c r="E329" l="1"/>
  <c r="H329"/>
  <c r="G329" l="1"/>
  <c r="F329"/>
  <c r="D330" s="1"/>
  <c r="E330" l="1"/>
  <c r="H330"/>
  <c r="G330" l="1"/>
  <c r="F330"/>
  <c r="D331" s="1"/>
  <c r="E331" l="1"/>
  <c r="H331"/>
  <c r="G331" l="1"/>
  <c r="F331"/>
  <c r="D332" s="1"/>
  <c r="E332" l="1"/>
  <c r="H332"/>
  <c r="F332" l="1"/>
  <c r="D333" s="1"/>
  <c r="G332"/>
  <c r="E333" l="1"/>
  <c r="H333"/>
  <c r="F333" l="1"/>
  <c r="D334" s="1"/>
  <c r="G333"/>
  <c r="E334" l="1"/>
  <c r="H334"/>
  <c r="G334" l="1"/>
  <c r="F334"/>
  <c r="D335" s="1"/>
  <c r="E335" l="1"/>
  <c r="H335"/>
  <c r="G335" l="1"/>
  <c r="F335"/>
  <c r="D336" s="1"/>
  <c r="E336" l="1"/>
  <c r="D47"/>
  <c r="H336"/>
  <c r="G336" l="1"/>
  <c r="F336"/>
  <c r="D337" s="1"/>
  <c r="E47"/>
  <c r="H47"/>
  <c r="F47" l="1"/>
  <c r="G47"/>
  <c r="H337" l="1"/>
  <c r="E337"/>
  <c r="F337" l="1"/>
  <c r="D338" s="1"/>
  <c r="G337"/>
  <c r="E338" l="1"/>
  <c r="H338"/>
  <c r="G338" l="1"/>
  <c r="F338"/>
  <c r="D339" s="1"/>
  <c r="E339" l="1"/>
  <c r="H339"/>
  <c r="G339" l="1"/>
  <c r="F339"/>
  <c r="D340" s="1"/>
  <c r="E340" l="1"/>
  <c r="H340"/>
  <c r="F340" l="1"/>
  <c r="D341" s="1"/>
  <c r="G340"/>
  <c r="E341" l="1"/>
  <c r="H341"/>
  <c r="F341" l="1"/>
  <c r="D342" s="1"/>
  <c r="G341"/>
  <c r="E342" l="1"/>
  <c r="H342"/>
  <c r="G342" l="1"/>
  <c r="F342"/>
  <c r="D343" s="1"/>
  <c r="E343" l="1"/>
  <c r="H343"/>
  <c r="G343" l="1"/>
  <c r="F343"/>
  <c r="D344" s="1"/>
  <c r="E344" l="1"/>
  <c r="H344"/>
  <c r="G344" l="1"/>
  <c r="F344"/>
  <c r="D345" s="1"/>
  <c r="E345" l="1"/>
  <c r="H345"/>
  <c r="F345" l="1"/>
  <c r="D346" s="1"/>
  <c r="G345"/>
  <c r="E346" l="1"/>
  <c r="H346"/>
  <c r="G346" l="1"/>
  <c r="F346"/>
  <c r="D347" s="1"/>
  <c r="E347" l="1"/>
  <c r="H347"/>
  <c r="G347" l="1"/>
  <c r="F347"/>
  <c r="D348" s="1"/>
  <c r="E348" l="1"/>
  <c r="D48"/>
  <c r="H348"/>
  <c r="G348" l="1"/>
  <c r="F348"/>
  <c r="D349" s="1"/>
  <c r="E48"/>
  <c r="H48"/>
  <c r="G48" l="1"/>
  <c r="F48"/>
  <c r="H349" l="1"/>
  <c r="E349"/>
  <c r="F349" l="1"/>
  <c r="D350" s="1"/>
  <c r="G349"/>
  <c r="E350" l="1"/>
  <c r="H350"/>
  <c r="G350" l="1"/>
  <c r="F350"/>
  <c r="D351" s="1"/>
  <c r="E351" l="1"/>
  <c r="H351"/>
  <c r="G351" l="1"/>
  <c r="F351"/>
  <c r="D352" s="1"/>
  <c r="E352" l="1"/>
  <c r="H352"/>
  <c r="G352" l="1"/>
  <c r="F352"/>
  <c r="D353" s="1"/>
  <c r="E353" l="1"/>
  <c r="H353"/>
  <c r="G353" l="1"/>
  <c r="F353"/>
  <c r="D354" s="1"/>
  <c r="E354" l="1"/>
  <c r="H354"/>
  <c r="G354" l="1"/>
  <c r="F354"/>
  <c r="D355" s="1"/>
  <c r="E355" l="1"/>
  <c r="H355"/>
  <c r="G355" l="1"/>
  <c r="F355"/>
  <c r="D356" s="1"/>
  <c r="E356" l="1"/>
  <c r="H356"/>
  <c r="G356" l="1"/>
  <c r="F356"/>
  <c r="D357" s="1"/>
  <c r="E357" l="1"/>
  <c r="H357"/>
  <c r="G357" l="1"/>
  <c r="F357"/>
  <c r="D358" s="1"/>
  <c r="E358" l="1"/>
  <c r="H358"/>
  <c r="G358" l="1"/>
  <c r="F358"/>
  <c r="D359" s="1"/>
  <c r="E359" l="1"/>
  <c r="H359"/>
  <c r="G359" l="1"/>
  <c r="F359"/>
  <c r="D360" s="1"/>
  <c r="E360" l="1"/>
  <c r="D49"/>
  <c r="H360"/>
  <c r="G360" l="1"/>
  <c r="F360"/>
  <c r="D361" s="1"/>
  <c r="E49"/>
  <c r="H49"/>
  <c r="F49" l="1"/>
  <c r="G49"/>
  <c r="H361" l="1"/>
  <c r="E361"/>
  <c r="F361" l="1"/>
  <c r="D362" s="1"/>
  <c r="G361"/>
  <c r="E362" l="1"/>
  <c r="H362"/>
  <c r="G362" l="1"/>
  <c r="F362"/>
  <c r="D363" s="1"/>
  <c r="E363" l="1"/>
  <c r="H363"/>
  <c r="G363" l="1"/>
  <c r="F363"/>
  <c r="D364" s="1"/>
  <c r="E364" l="1"/>
  <c r="H364"/>
  <c r="G364" l="1"/>
  <c r="F364"/>
  <c r="D365" s="1"/>
  <c r="E365" l="1"/>
  <c r="H365"/>
  <c r="G365" l="1"/>
  <c r="F365"/>
  <c r="D366" s="1"/>
  <c r="E366" l="1"/>
  <c r="H366"/>
  <c r="G366" l="1"/>
  <c r="F366"/>
  <c r="D367" s="1"/>
  <c r="E367" l="1"/>
  <c r="H367"/>
  <c r="G367" l="1"/>
  <c r="F367"/>
  <c r="D368" s="1"/>
  <c r="E368" l="1"/>
  <c r="H368"/>
  <c r="G368" l="1"/>
  <c r="F368"/>
  <c r="D369" s="1"/>
  <c r="E369" l="1"/>
  <c r="H369"/>
  <c r="G369" l="1"/>
  <c r="F369"/>
  <c r="D370" s="1"/>
  <c r="E370" l="1"/>
  <c r="H370"/>
  <c r="G370" l="1"/>
  <c r="F370"/>
  <c r="D371" s="1"/>
  <c r="E371" l="1"/>
  <c r="H371"/>
  <c r="F371" l="1"/>
  <c r="D372" s="1"/>
  <c r="G371"/>
  <c r="E372" l="1"/>
  <c r="D50"/>
  <c r="H372"/>
  <c r="F372" l="1"/>
  <c r="D373" s="1"/>
  <c r="G372"/>
  <c r="E50"/>
  <c r="H50"/>
  <c r="F50" l="1"/>
  <c r="G50"/>
  <c r="H373" l="1"/>
  <c r="E373"/>
  <c r="F373" l="1"/>
  <c r="D374" s="1"/>
  <c r="G373"/>
  <c r="E374" l="1"/>
  <c r="H374"/>
  <c r="F374" l="1"/>
  <c r="D375" s="1"/>
  <c r="G374"/>
  <c r="E375" l="1"/>
  <c r="H375"/>
  <c r="G375" l="1"/>
  <c r="F375"/>
  <c r="D376" s="1"/>
  <c r="E376" l="1"/>
  <c r="H376"/>
  <c r="G376" l="1"/>
  <c r="F376"/>
  <c r="D377" s="1"/>
  <c r="E377" l="1"/>
  <c r="H377"/>
  <c r="G377" l="1"/>
  <c r="F377"/>
  <c r="D378" s="1"/>
  <c r="E378" l="1"/>
  <c r="H378"/>
  <c r="G378" l="1"/>
  <c r="F378"/>
  <c r="D379" s="1"/>
  <c r="E379" l="1"/>
  <c r="H379"/>
  <c r="G379" l="1"/>
  <c r="F379"/>
  <c r="D380" s="1"/>
  <c r="E380" l="1"/>
  <c r="H380"/>
  <c r="G380" l="1"/>
  <c r="F380"/>
  <c r="D381" s="1"/>
  <c r="E381" l="1"/>
  <c r="H381"/>
  <c r="G381" l="1"/>
  <c r="F381"/>
  <c r="D382" s="1"/>
  <c r="E382" l="1"/>
  <c r="H382"/>
  <c r="G382" l="1"/>
  <c r="F382"/>
  <c r="D383" s="1"/>
  <c r="E383" l="1"/>
  <c r="H383"/>
  <c r="G383" l="1"/>
  <c r="F383"/>
  <c r="D384" s="1"/>
  <c r="E384" l="1"/>
  <c r="D51"/>
  <c r="H384"/>
  <c r="F384" l="1"/>
  <c r="D385" s="1"/>
  <c r="G384"/>
  <c r="E51"/>
  <c r="H51"/>
  <c r="F51" l="1"/>
  <c r="G51"/>
  <c r="H385" l="1"/>
  <c r="E385"/>
  <c r="F385" l="1"/>
  <c r="D386" s="1"/>
  <c r="G385"/>
  <c r="E386" l="1"/>
  <c r="H386"/>
  <c r="G386" l="1"/>
  <c r="F386"/>
  <c r="D387" s="1"/>
  <c r="E387" l="1"/>
  <c r="H387"/>
  <c r="G387" l="1"/>
  <c r="F387"/>
  <c r="D388" s="1"/>
  <c r="E388" l="1"/>
  <c r="H388"/>
  <c r="G388" l="1"/>
  <c r="F388"/>
  <c r="D389" s="1"/>
  <c r="E389" l="1"/>
  <c r="H389"/>
  <c r="G389" l="1"/>
  <c r="F389"/>
  <c r="D390" s="1"/>
  <c r="E390" l="1"/>
  <c r="H390"/>
  <c r="G390" l="1"/>
  <c r="F390"/>
  <c r="D391" s="1"/>
  <c r="E391" l="1"/>
  <c r="H391"/>
  <c r="G391" l="1"/>
  <c r="F391"/>
  <c r="D392" s="1"/>
  <c r="E392" l="1"/>
  <c r="H392"/>
  <c r="G392" l="1"/>
  <c r="F392"/>
  <c r="D393" s="1"/>
  <c r="E393" l="1"/>
  <c r="H393"/>
  <c r="G393" l="1"/>
  <c r="F393"/>
  <c r="D394" s="1"/>
  <c r="E394" l="1"/>
  <c r="H394"/>
  <c r="G394" l="1"/>
  <c r="F394"/>
  <c r="D395" s="1"/>
  <c r="E395" l="1"/>
  <c r="H395"/>
  <c r="G395" l="1"/>
  <c r="F395"/>
  <c r="D396" s="1"/>
  <c r="E396" l="1"/>
  <c r="D52"/>
  <c r="H396"/>
  <c r="F396" l="1"/>
  <c r="D397" s="1"/>
  <c r="G396"/>
  <c r="E52"/>
  <c r="H52"/>
  <c r="F52" l="1"/>
  <c r="G52"/>
  <c r="H397" l="1"/>
  <c r="E397"/>
  <c r="F397" l="1"/>
  <c r="D398" s="1"/>
  <c r="G397"/>
  <c r="E398" l="1"/>
  <c r="H398"/>
  <c r="G398" l="1"/>
  <c r="F398"/>
  <c r="D399" s="1"/>
  <c r="E399" l="1"/>
  <c r="H399"/>
  <c r="F399" l="1"/>
  <c r="D400" s="1"/>
  <c r="G399"/>
  <c r="E400" l="1"/>
  <c r="H400"/>
  <c r="G400" l="1"/>
  <c r="F400"/>
  <c r="D401" s="1"/>
  <c r="E401" l="1"/>
  <c r="H401"/>
  <c r="F401" l="1"/>
  <c r="D402" s="1"/>
  <c r="G401"/>
  <c r="E402" l="1"/>
  <c r="H402"/>
  <c r="G402" l="1"/>
  <c r="F402"/>
  <c r="D403" s="1"/>
  <c r="E403" l="1"/>
  <c r="H403"/>
  <c r="G403" l="1"/>
  <c r="F403"/>
  <c r="D404" s="1"/>
  <c r="E404" l="1"/>
  <c r="H404"/>
  <c r="G404" l="1"/>
  <c r="F404"/>
  <c r="D405" s="1"/>
  <c r="E405" l="1"/>
  <c r="H405"/>
  <c r="G405" l="1"/>
  <c r="F405"/>
  <c r="D406" s="1"/>
  <c r="E406" l="1"/>
  <c r="H406"/>
  <c r="F406" l="1"/>
  <c r="D407" s="1"/>
  <c r="G406"/>
  <c r="E407" l="1"/>
  <c r="H407"/>
  <c r="G407" l="1"/>
  <c r="F407"/>
  <c r="D408" s="1"/>
  <c r="E408" l="1"/>
  <c r="D53"/>
  <c r="H408"/>
  <c r="E53" l="1"/>
  <c r="H53"/>
  <c r="G408"/>
  <c r="F408"/>
  <c r="D409" s="1"/>
  <c r="G53" l="1"/>
  <c r="F53"/>
  <c r="H409" l="1"/>
  <c r="E409"/>
  <c r="G409" l="1"/>
  <c r="F409"/>
  <c r="D410" s="1"/>
  <c r="E410" l="1"/>
  <c r="H410"/>
  <c r="G410" l="1"/>
  <c r="F410"/>
  <c r="D411" s="1"/>
  <c r="E411" l="1"/>
  <c r="H411"/>
  <c r="G411" l="1"/>
  <c r="F411"/>
  <c r="D412" s="1"/>
  <c r="E412" l="1"/>
  <c r="H412"/>
  <c r="G412" l="1"/>
  <c r="F412"/>
  <c r="D413" s="1"/>
  <c r="E413" l="1"/>
  <c r="H413"/>
  <c r="G413" l="1"/>
  <c r="F413"/>
  <c r="D414" s="1"/>
  <c r="E414" l="1"/>
  <c r="H414"/>
  <c r="G414" l="1"/>
  <c r="F414"/>
  <c r="D415" s="1"/>
  <c r="E415" l="1"/>
  <c r="H415"/>
  <c r="G415" l="1"/>
  <c r="F415"/>
  <c r="D416" s="1"/>
  <c r="E416" l="1"/>
  <c r="H416"/>
  <c r="G416" l="1"/>
  <c r="F416"/>
  <c r="D417" s="1"/>
  <c r="E417" l="1"/>
  <c r="H417"/>
  <c r="G417" l="1"/>
  <c r="F417"/>
  <c r="D418" s="1"/>
  <c r="E418" l="1"/>
  <c r="H418"/>
  <c r="G418" l="1"/>
  <c r="F418"/>
  <c r="D419" s="1"/>
  <c r="E419" l="1"/>
  <c r="H419"/>
  <c r="F419" l="1"/>
  <c r="D420" s="1"/>
  <c r="G419"/>
  <c r="E420" l="1"/>
  <c r="D54"/>
  <c r="H420"/>
  <c r="E54" l="1"/>
  <c r="F54" s="1"/>
  <c r="D55"/>
  <c r="H54"/>
  <c r="G420"/>
  <c r="F420"/>
  <c r="E55" l="1"/>
  <c r="G54"/>
</calcChain>
</file>

<file path=xl/sharedStrings.xml><?xml version="1.0" encoding="utf-8"?>
<sst xmlns="http://schemas.openxmlformats.org/spreadsheetml/2006/main" count="94" uniqueCount="37">
  <si>
    <t>Datos iniciales</t>
  </si>
  <si>
    <t>PRÉSTAMO</t>
  </si>
  <si>
    <t>Principal:</t>
  </si>
  <si>
    <t>DATOS DE LA TABLA</t>
  </si>
  <si>
    <t>Tasa de interés anual:</t>
  </si>
  <si>
    <t>La tabla empieza en la fecha:</t>
  </si>
  <si>
    <t>Tipo de interés efectivo</t>
  </si>
  <si>
    <t>o en el pago número:</t>
  </si>
  <si>
    <t>Plazo, en años:</t>
  </si>
  <si>
    <t>Pagos por año:</t>
  </si>
  <si>
    <t>Número total de pagos</t>
  </si>
  <si>
    <t>Vencimiento primer pago:</t>
  </si>
  <si>
    <t>PAGO POR PERÍODO</t>
  </si>
  <si>
    <t>La tabla usa el monto calculado del pago por período a</t>
  </si>
  <si>
    <t>menos que se introduzca un valor en "Pago introducido".</t>
  </si>
  <si>
    <t>CÁLCULOS</t>
  </si>
  <si>
    <t>Usar el pago:</t>
  </si>
  <si>
    <t>Saldo inicial antes del pago: 1:</t>
  </si>
  <si>
    <t>Primer pago en la tabla:</t>
  </si>
  <si>
    <t>Interés acumulado antes del pago: 1:</t>
  </si>
  <si>
    <t>TABLA</t>
  </si>
  <si>
    <t>ANUALIZACIÓN ESTÁNDAR DEL PLAN DE AMORTIZACIÓN</t>
  </si>
  <si>
    <t>Capital</t>
  </si>
  <si>
    <t>Interés</t>
  </si>
  <si>
    <t>Nº</t>
  </si>
  <si>
    <t>Año</t>
  </si>
  <si>
    <t>Anualidad</t>
  </si>
  <si>
    <t>Amortización</t>
  </si>
  <si>
    <t>Vivo</t>
  </si>
  <si>
    <t>Amortizado</t>
  </si>
  <si>
    <t>Acumulado</t>
  </si>
  <si>
    <t>TOTAL</t>
  </si>
  <si>
    <t>Fecha del</t>
  </si>
  <si>
    <t>Pago</t>
  </si>
  <si>
    <t>Mensualidad</t>
  </si>
  <si>
    <t>Tabla de amortizaciones de préstamos Koç Mobility</t>
  </si>
  <si>
    <t>Tabla de amortizaciones de préstamos Tofas</t>
  </si>
</sst>
</file>

<file path=xl/styles.xml><?xml version="1.0" encoding="utf-8"?>
<styleSheet xmlns="http://schemas.openxmlformats.org/spreadsheetml/2006/main">
  <numFmts count="7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164" formatCode="_-* #,##0.00\ &quot;pta&quot;_-;\-* #,##0.00\ &quot;pta&quot;_-;_-* &quot;-&quot;??\ &quot;pta&quot;_-;_-@_-"/>
    <numFmt numFmtId="165" formatCode="_(&quot;$&quot;* #,##0.00_);_(&quot;$&quot;* \(#,##0.00\);_(&quot;$&quot;* &quot;-&quot;??_);_(@_)"/>
    <numFmt numFmtId="166" formatCode="&quot;$&quot;#,##0.00_);\(&quot;$&quot;#,##0.00\)"/>
    <numFmt numFmtId="167" formatCode="#,##0.00\ &quot;€&quot;"/>
    <numFmt numFmtId="168" formatCode="_-[$€-2]\ * #,##0.00_-;\-[$€-2]\ * #,##0.00_-;_-[$€-2]\ * &quot;-&quot;??_-;_-@_-"/>
  </numFmts>
  <fonts count="3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Arial"/>
      <charset val="134"/>
    </font>
    <font>
      <b/>
      <sz val="18"/>
      <name val="Geneva"/>
      <charset val="134"/>
    </font>
    <font>
      <sz val="10"/>
      <name val="Geneva"/>
      <charset val="134"/>
    </font>
    <font>
      <b/>
      <sz val="10"/>
      <name val="Geneva"/>
      <charset val="134"/>
    </font>
    <font>
      <b/>
      <sz val="11"/>
      <name val="Geneva"/>
      <charset val="134"/>
    </font>
    <font>
      <b/>
      <sz val="10"/>
      <color indexed="9"/>
      <name val="Geneva"/>
      <charset val="134"/>
    </font>
    <font>
      <b/>
      <sz val="8"/>
      <color indexed="9"/>
      <name val="Geneva"/>
      <charset val="134"/>
    </font>
    <font>
      <i/>
      <sz val="10"/>
      <name val="Geneva"/>
      <charset val="134"/>
    </font>
    <font>
      <b/>
      <sz val="16"/>
      <name val="Calibri"/>
      <charset val="134"/>
      <scheme val="minor"/>
    </font>
    <font>
      <sz val="10"/>
      <color indexed="9"/>
      <name val="Geneva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rgb="FF006100"/>
      <name val="Calibri"/>
      <charset val="134"/>
    </font>
    <font>
      <b/>
      <sz val="11"/>
      <color rgb="FFFA7D00"/>
      <name val="Calibri"/>
      <charset val="134"/>
    </font>
    <font>
      <b/>
      <sz val="11"/>
      <color indexed="9"/>
      <name val="Calibri"/>
      <charset val="134"/>
    </font>
    <font>
      <sz val="11"/>
      <color rgb="FFFA7D00"/>
      <name val="Calibri"/>
      <charset val="134"/>
    </font>
    <font>
      <b/>
      <sz val="11"/>
      <color rgb="FF1F4A7E"/>
      <name val="Calibri"/>
      <charset val="134"/>
    </font>
    <font>
      <sz val="11"/>
      <color rgb="FF3F3F76"/>
      <name val="Calibri"/>
      <charset val="134"/>
    </font>
    <font>
      <u/>
      <sz val="11"/>
      <color indexed="12"/>
      <name val="Calibri"/>
      <charset val="134"/>
    </font>
    <font>
      <sz val="11"/>
      <color rgb="FF9C0006"/>
      <name val="Calibri"/>
      <charset val="134"/>
    </font>
    <font>
      <sz val="11"/>
      <color rgb="FF9C6500"/>
      <name val="Calibri"/>
      <charset val="134"/>
    </font>
    <font>
      <sz val="10"/>
      <color rgb="FF000000"/>
      <name val="Arial"/>
      <charset val="134"/>
    </font>
    <font>
      <sz val="9"/>
      <color rgb="FF000000"/>
      <name val="Arial"/>
      <charset val="134"/>
    </font>
    <font>
      <b/>
      <sz val="11"/>
      <color rgb="FF3F3F3F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134"/>
    </font>
    <font>
      <b/>
      <sz val="15"/>
      <color rgb="FF1F4A7E"/>
      <name val="Calibri"/>
      <charset val="134"/>
    </font>
    <font>
      <b/>
      <sz val="13"/>
      <color rgb="FF1F4A7E"/>
      <name val="Calibri"/>
      <charset val="134"/>
    </font>
    <font>
      <b/>
      <sz val="11"/>
      <color indexed="8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136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4" fillId="17" borderId="0" applyNumberFormat="0" applyBorder="0" applyAlignment="0" applyProtection="0"/>
    <xf numFmtId="0" fontId="15" fillId="15" borderId="54" applyNumberFormat="0" applyAlignment="0" applyProtection="0"/>
    <xf numFmtId="0" fontId="16" fillId="16" borderId="56" applyNumberFormat="0" applyAlignment="0" applyProtection="0"/>
    <xf numFmtId="0" fontId="17" fillId="0" borderId="57" applyNumberFormat="0" applyFill="0" applyAlignment="0" applyProtection="0"/>
    <xf numFmtId="0" fontId="18" fillId="0" borderId="0" applyNumberFormat="0" applyFill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9" fillId="14" borderId="54" applyNumberFormat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18" borderId="0" applyNumberFormat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19" borderId="0" applyNumberFormat="0" applyBorder="0" applyAlignment="0" applyProtection="0"/>
    <xf numFmtId="0" fontId="2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4" fillId="0" borderId="0"/>
    <xf numFmtId="0" fontId="2" fillId="13" borderId="53" applyNumberFormat="0" applyFont="0" applyAlignment="0" applyProtection="0"/>
    <xf numFmtId="0" fontId="2" fillId="13" borderId="53" applyNumberFormat="0" applyFont="0" applyAlignment="0" applyProtection="0"/>
    <xf numFmtId="0" fontId="2" fillId="13" borderId="53" applyNumberFormat="0" applyFont="0" applyAlignment="0" applyProtection="0"/>
    <xf numFmtId="0" fontId="2" fillId="13" borderId="53" applyNumberFormat="0" applyFont="0" applyAlignment="0" applyProtection="0"/>
    <xf numFmtId="9" fontId="12" fillId="0" borderId="0" applyFont="0" applyFill="0" applyBorder="0" applyAlignment="0" applyProtection="0"/>
    <xf numFmtId="0" fontId="25" fillId="15" borderId="5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58" applyNumberFormat="0" applyFill="0" applyAlignment="0" applyProtection="0"/>
    <xf numFmtId="0" fontId="29" fillId="0" borderId="59" applyNumberFormat="0" applyFill="0" applyAlignment="0" applyProtection="0"/>
    <xf numFmtId="0" fontId="18" fillId="0" borderId="60" applyNumberFormat="0" applyFill="0" applyAlignment="0" applyProtection="0"/>
    <xf numFmtId="0" fontId="30" fillId="0" borderId="61" applyNumberFormat="0" applyFill="0" applyAlignment="0" applyProtection="0"/>
  </cellStyleXfs>
  <cellXfs count="103">
    <xf numFmtId="0" fontId="0" fillId="0" borderId="0" xfId="0"/>
    <xf numFmtId="0" fontId="3" fillId="5" borderId="1" xfId="123" applyFont="1" applyFill="1" applyBorder="1"/>
    <xf numFmtId="0" fontId="4" fillId="5" borderId="1" xfId="123" applyFill="1" applyBorder="1"/>
    <xf numFmtId="0" fontId="4" fillId="4" borderId="0" xfId="123" applyFill="1"/>
    <xf numFmtId="0" fontId="3" fillId="6" borderId="2" xfId="123" applyFont="1" applyFill="1" applyBorder="1"/>
    <xf numFmtId="0" fontId="4" fillId="6" borderId="3" xfId="123" applyFill="1" applyBorder="1"/>
    <xf numFmtId="0" fontId="4" fillId="6" borderId="4" xfId="123" applyFill="1" applyBorder="1"/>
    <xf numFmtId="0" fontId="4" fillId="4" borderId="1" xfId="123" applyFill="1" applyBorder="1"/>
    <xf numFmtId="0" fontId="4" fillId="2" borderId="1" xfId="123" applyFill="1" applyBorder="1" applyAlignment="1">
      <alignment horizontal="right"/>
    </xf>
    <xf numFmtId="166" fontId="5" fillId="2" borderId="6" xfId="123" applyNumberFormat="1" applyFont="1" applyFill="1" applyBorder="1" applyAlignment="1">
      <alignment horizontal="left"/>
    </xf>
    <xf numFmtId="0" fontId="4" fillId="3" borderId="0" xfId="123" applyFill="1"/>
    <xf numFmtId="0" fontId="6" fillId="7" borderId="7" xfId="123" applyFont="1" applyFill="1" applyBorder="1"/>
    <xf numFmtId="0" fontId="6" fillId="7" borderId="0" xfId="123" applyFont="1" applyFill="1" applyAlignment="1">
      <alignment horizontal="right"/>
    </xf>
    <xf numFmtId="167" fontId="5" fillId="8" borderId="8" xfId="123" applyNumberFormat="1" applyFont="1" applyFill="1" applyBorder="1" applyAlignment="1" applyProtection="1">
      <alignment horizontal="left"/>
      <protection locked="0"/>
    </xf>
    <xf numFmtId="0" fontId="5" fillId="3" borderId="1" xfId="123" applyFont="1" applyFill="1" applyBorder="1"/>
    <xf numFmtId="0" fontId="4" fillId="3" borderId="1" xfId="123" applyFill="1" applyBorder="1"/>
    <xf numFmtId="10" fontId="5" fillId="8" borderId="8" xfId="123" applyNumberFormat="1" applyFont="1" applyFill="1" applyBorder="1" applyAlignment="1" applyProtection="1">
      <alignment horizontal="left"/>
      <protection locked="0"/>
    </xf>
    <xf numFmtId="0" fontId="4" fillId="3" borderId="0" xfId="123" applyFill="1" applyAlignment="1">
      <alignment horizontal="right"/>
    </xf>
    <xf numFmtId="14" fontId="4" fillId="3" borderId="9" xfId="123" applyNumberFormat="1" applyFill="1" applyBorder="1" applyAlignment="1">
      <alignment horizontal="left"/>
    </xf>
    <xf numFmtId="0" fontId="5" fillId="8" borderId="8" xfId="123" applyNumberFormat="1" applyFont="1" applyFill="1" applyBorder="1" applyAlignment="1" applyProtection="1">
      <alignment horizontal="left"/>
      <protection locked="0"/>
    </xf>
    <xf numFmtId="0" fontId="4" fillId="3" borderId="9" xfId="123" applyFill="1" applyBorder="1" applyAlignment="1">
      <alignment horizontal="left"/>
    </xf>
    <xf numFmtId="0" fontId="5" fillId="8" borderId="8" xfId="123" applyFont="1" applyFill="1" applyBorder="1" applyAlignment="1" applyProtection="1">
      <alignment horizontal="left"/>
      <protection locked="0"/>
    </xf>
    <xf numFmtId="0" fontId="7" fillId="9" borderId="0" xfId="123" applyFont="1" applyFill="1"/>
    <xf numFmtId="0" fontId="8" fillId="9" borderId="0" xfId="123" applyFont="1" applyFill="1"/>
    <xf numFmtId="0" fontId="4" fillId="9" borderId="0" xfId="123" applyFill="1"/>
    <xf numFmtId="14" fontId="5" fillId="8" borderId="8" xfId="123" applyNumberFormat="1" applyFont="1" applyFill="1" applyBorder="1" applyAlignment="1" applyProtection="1">
      <alignment horizontal="left"/>
      <protection locked="0"/>
    </xf>
    <xf numFmtId="0" fontId="5" fillId="2" borderId="5" xfId="123" applyFont="1" applyFill="1" applyBorder="1"/>
    <xf numFmtId="0" fontId="4" fillId="2" borderId="1" xfId="123" applyFill="1" applyBorder="1"/>
    <xf numFmtId="0" fontId="4" fillId="2" borderId="6" xfId="123" applyFill="1" applyBorder="1"/>
    <xf numFmtId="0" fontId="4" fillId="6" borderId="7" xfId="123" applyFill="1" applyBorder="1"/>
    <xf numFmtId="0" fontId="4" fillId="6" borderId="0" xfId="123" applyFill="1" applyAlignment="1">
      <alignment horizontal="right"/>
    </xf>
    <xf numFmtId="167" fontId="5" fillId="6" borderId="10" xfId="123" applyNumberFormat="1" applyFont="1" applyFill="1" applyBorder="1"/>
    <xf numFmtId="0" fontId="9" fillId="4" borderId="0" xfId="123" applyFont="1" applyFill="1" applyAlignment="1">
      <alignment horizontal="left"/>
    </xf>
    <xf numFmtId="0" fontId="4" fillId="6" borderId="11" xfId="123" applyFill="1" applyBorder="1"/>
    <xf numFmtId="0" fontId="4" fillId="6" borderId="12" xfId="123" applyFill="1" applyBorder="1" applyAlignment="1">
      <alignment horizontal="right"/>
    </xf>
    <xf numFmtId="167" fontId="5" fillId="6" borderId="13" xfId="123" applyNumberFormat="1" applyFont="1" applyFill="1" applyBorder="1"/>
    <xf numFmtId="168" fontId="4" fillId="3" borderId="0" xfId="123" applyNumberFormat="1" applyFill="1"/>
    <xf numFmtId="4" fontId="4" fillId="3" borderId="0" xfId="123" applyNumberFormat="1" applyFill="1"/>
    <xf numFmtId="0" fontId="4" fillId="3" borderId="0" xfId="123" applyFill="1" applyAlignment="1">
      <alignment horizontal="left"/>
    </xf>
    <xf numFmtId="0" fontId="3" fillId="3" borderId="1" xfId="123" applyFont="1" applyFill="1" applyBorder="1"/>
    <xf numFmtId="0" fontId="2" fillId="0" borderId="0" xfId="79"/>
    <xf numFmtId="0" fontId="5" fillId="5" borderId="19" xfId="123" applyFont="1" applyFill="1" applyBorder="1" applyAlignment="1">
      <alignment horizontal="center"/>
    </xf>
    <xf numFmtId="0" fontId="5" fillId="5" borderId="20" xfId="123" applyFont="1" applyFill="1" applyBorder="1" applyAlignment="1">
      <alignment horizontal="center"/>
    </xf>
    <xf numFmtId="0" fontId="5" fillId="5" borderId="21" xfId="123" applyFont="1" applyFill="1" applyBorder="1" applyAlignment="1">
      <alignment horizontal="center"/>
    </xf>
    <xf numFmtId="0" fontId="5" fillId="5" borderId="22" xfId="123" applyFont="1" applyFill="1" applyBorder="1" applyAlignment="1">
      <alignment horizontal="center"/>
    </xf>
    <xf numFmtId="0" fontId="5" fillId="5" borderId="23" xfId="123" applyFont="1" applyFill="1" applyBorder="1" applyAlignment="1">
      <alignment horizontal="center"/>
    </xf>
    <xf numFmtId="0" fontId="5" fillId="5" borderId="25" xfId="123" applyFont="1" applyFill="1" applyBorder="1" applyAlignment="1">
      <alignment horizontal="center"/>
    </xf>
    <xf numFmtId="0" fontId="5" fillId="5" borderId="26" xfId="123" applyFont="1" applyFill="1" applyBorder="1" applyAlignment="1">
      <alignment horizontal="center"/>
    </xf>
    <xf numFmtId="0" fontId="5" fillId="5" borderId="27" xfId="123" applyFont="1" applyFill="1" applyBorder="1" applyAlignment="1">
      <alignment horizontal="center"/>
    </xf>
    <xf numFmtId="0" fontId="5" fillId="5" borderId="28" xfId="123" applyFont="1" applyFill="1" applyBorder="1" applyAlignment="1">
      <alignment horizontal="center"/>
    </xf>
    <xf numFmtId="0" fontId="4" fillId="10" borderId="29" xfId="123" applyFill="1" applyBorder="1" applyAlignment="1">
      <alignment horizontal="center" wrapText="1"/>
    </xf>
    <xf numFmtId="0" fontId="11" fillId="11" borderId="30" xfId="123" applyNumberFormat="1" applyFont="1" applyFill="1" applyBorder="1" applyAlignment="1">
      <alignment horizontal="center"/>
    </xf>
    <xf numFmtId="4" fontId="4" fillId="12" borderId="31" xfId="123" applyNumberFormat="1" applyFill="1" applyBorder="1" applyAlignment="1">
      <alignment horizontal="center"/>
    </xf>
    <xf numFmtId="4" fontId="4" fillId="8" borderId="31" xfId="123" applyNumberFormat="1" applyFill="1" applyBorder="1" applyAlignment="1">
      <alignment horizontal="center"/>
    </xf>
    <xf numFmtId="4" fontId="4" fillId="7" borderId="31" xfId="123" applyNumberFormat="1" applyFill="1" applyBorder="1" applyAlignment="1">
      <alignment horizontal="center"/>
    </xf>
    <xf numFmtId="4" fontId="4" fillId="12" borderId="32" xfId="123" applyNumberFormat="1" applyFill="1" applyBorder="1" applyAlignment="1">
      <alignment horizontal="center"/>
    </xf>
    <xf numFmtId="4" fontId="4" fillId="12" borderId="33" xfId="123" applyNumberFormat="1" applyFill="1" applyBorder="1" applyAlignment="1">
      <alignment horizontal="center"/>
    </xf>
    <xf numFmtId="0" fontId="4" fillId="10" borderId="34" xfId="123" applyFill="1" applyBorder="1" applyAlignment="1">
      <alignment horizontal="center" wrapText="1"/>
    </xf>
    <xf numFmtId="4" fontId="4" fillId="12" borderId="35" xfId="123" applyNumberFormat="1" applyFill="1" applyBorder="1" applyAlignment="1">
      <alignment horizontal="center"/>
    </xf>
    <xf numFmtId="4" fontId="4" fillId="8" borderId="35" xfId="123" applyNumberFormat="1" applyFill="1" applyBorder="1" applyAlignment="1">
      <alignment horizontal="center"/>
    </xf>
    <xf numFmtId="4" fontId="4" fillId="7" borderId="35" xfId="123" applyNumberFormat="1" applyFill="1" applyBorder="1" applyAlignment="1">
      <alignment horizontal="center"/>
    </xf>
    <xf numFmtId="4" fontId="4" fillId="12" borderId="9" xfId="123" applyNumberFormat="1" applyFill="1" applyBorder="1" applyAlignment="1">
      <alignment horizontal="center"/>
    </xf>
    <xf numFmtId="4" fontId="4" fillId="12" borderId="36" xfId="123" applyNumberFormat="1" applyFill="1" applyBorder="1" applyAlignment="1">
      <alignment horizontal="center"/>
    </xf>
    <xf numFmtId="4" fontId="4" fillId="12" borderId="37" xfId="123" applyNumberFormat="1" applyFill="1" applyBorder="1" applyAlignment="1">
      <alignment horizontal="center"/>
    </xf>
    <xf numFmtId="4" fontId="4" fillId="12" borderId="38" xfId="123" applyNumberFormat="1" applyFill="1" applyBorder="1" applyAlignment="1">
      <alignment horizontal="center"/>
    </xf>
    <xf numFmtId="4" fontId="5" fillId="12" borderId="41" xfId="123" applyNumberFormat="1" applyFont="1" applyFill="1" applyBorder="1" applyAlignment="1">
      <alignment horizontal="center"/>
    </xf>
    <xf numFmtId="4" fontId="5" fillId="8" borderId="41" xfId="123" applyNumberFormat="1" applyFont="1" applyFill="1" applyBorder="1" applyAlignment="1">
      <alignment horizontal="center"/>
    </xf>
    <xf numFmtId="4" fontId="5" fillId="7" borderId="42" xfId="123" applyNumberFormat="1" applyFont="1" applyFill="1" applyBorder="1" applyAlignment="1">
      <alignment horizontal="center"/>
    </xf>
    <xf numFmtId="4" fontId="5" fillId="0" borderId="15" xfId="123" applyNumberFormat="1" applyFont="1" applyFill="1" applyBorder="1" applyAlignment="1">
      <alignment horizontal="center"/>
    </xf>
    <xf numFmtId="0" fontId="4" fillId="10" borderId="43" xfId="123" applyFill="1" applyBorder="1" applyAlignment="1">
      <alignment horizontal="center"/>
    </xf>
    <xf numFmtId="14" fontId="11" fillId="11" borderId="31" xfId="123" applyNumberFormat="1" applyFont="1" applyFill="1" applyBorder="1" applyAlignment="1">
      <alignment horizontal="center"/>
    </xf>
    <xf numFmtId="0" fontId="4" fillId="10" borderId="44" xfId="123" applyFill="1" applyBorder="1" applyAlignment="1">
      <alignment horizontal="center"/>
    </xf>
    <xf numFmtId="14" fontId="11" fillId="11" borderId="30" xfId="123" applyNumberFormat="1" applyFont="1" applyFill="1" applyBorder="1" applyAlignment="1">
      <alignment horizontal="center"/>
    </xf>
    <xf numFmtId="4" fontId="4" fillId="12" borderId="30" xfId="123" applyNumberFormat="1" applyFill="1" applyBorder="1" applyAlignment="1">
      <alignment horizontal="center"/>
    </xf>
    <xf numFmtId="4" fontId="4" fillId="8" borderId="30" xfId="123" applyNumberFormat="1" applyFill="1" applyBorder="1" applyAlignment="1">
      <alignment horizontal="center"/>
    </xf>
    <xf numFmtId="4" fontId="4" fillId="7" borderId="30" xfId="123" applyNumberFormat="1" applyFill="1" applyBorder="1" applyAlignment="1">
      <alignment horizontal="center"/>
    </xf>
    <xf numFmtId="0" fontId="4" fillId="10" borderId="45" xfId="123" applyFill="1" applyBorder="1" applyAlignment="1">
      <alignment horizontal="center"/>
    </xf>
    <xf numFmtId="14" fontId="11" fillId="11" borderId="46" xfId="123" applyNumberFormat="1" applyFont="1" applyFill="1" applyBorder="1" applyAlignment="1">
      <alignment horizontal="center"/>
    </xf>
    <xf numFmtId="4" fontId="4" fillId="12" borderId="46" xfId="123" applyNumberFormat="1" applyFill="1" applyBorder="1" applyAlignment="1">
      <alignment horizontal="center"/>
    </xf>
    <xf numFmtId="4" fontId="4" fillId="8" borderId="46" xfId="123" applyNumberFormat="1" applyFill="1" applyBorder="1" applyAlignment="1">
      <alignment horizontal="center"/>
    </xf>
    <xf numFmtId="4" fontId="4" fillId="7" borderId="46" xfId="123" applyNumberFormat="1" applyFill="1" applyBorder="1" applyAlignment="1">
      <alignment horizontal="center"/>
    </xf>
    <xf numFmtId="4" fontId="4" fillId="12" borderId="47" xfId="123" applyNumberFormat="1" applyFill="1" applyBorder="1" applyAlignment="1">
      <alignment horizontal="center"/>
    </xf>
    <xf numFmtId="4" fontId="4" fillId="12" borderId="48" xfId="123" applyNumberFormat="1" applyFill="1" applyBorder="1" applyAlignment="1">
      <alignment horizontal="center"/>
    </xf>
    <xf numFmtId="0" fontId="4" fillId="10" borderId="49" xfId="123" applyFill="1" applyBorder="1" applyAlignment="1">
      <alignment horizontal="center" wrapText="1"/>
    </xf>
    <xf numFmtId="4" fontId="4" fillId="12" borderId="50" xfId="123" applyNumberFormat="1" applyFill="1" applyBorder="1" applyAlignment="1">
      <alignment horizontal="center"/>
    </xf>
    <xf numFmtId="4" fontId="4" fillId="8" borderId="50" xfId="123" applyNumberFormat="1" applyFill="1" applyBorder="1" applyAlignment="1">
      <alignment horizontal="center"/>
    </xf>
    <xf numFmtId="4" fontId="4" fillId="7" borderId="50" xfId="123" applyNumberFormat="1" applyFill="1" applyBorder="1" applyAlignment="1">
      <alignment horizontal="center"/>
    </xf>
    <xf numFmtId="4" fontId="4" fillId="12" borderId="51" xfId="123" applyNumberFormat="1" applyFill="1" applyBorder="1" applyAlignment="1">
      <alignment horizontal="center"/>
    </xf>
    <xf numFmtId="4" fontId="4" fillId="12" borderId="52" xfId="123" applyNumberFormat="1" applyFill="1" applyBorder="1" applyAlignment="1">
      <alignment horizontal="center"/>
    </xf>
    <xf numFmtId="0" fontId="5" fillId="2" borderId="5" xfId="123" quotePrefix="1" applyFont="1" applyFill="1" applyBorder="1" applyAlignment="1">
      <alignment horizontal="left"/>
    </xf>
    <xf numFmtId="0" fontId="4" fillId="3" borderId="0" xfId="123" quotePrefix="1" applyFill="1" applyAlignment="1">
      <alignment horizontal="right"/>
    </xf>
    <xf numFmtId="0" fontId="5" fillId="4" borderId="1" xfId="123" quotePrefix="1" applyFont="1" applyFill="1" applyBorder="1" applyAlignment="1">
      <alignment horizontal="left"/>
    </xf>
    <xf numFmtId="0" fontId="5" fillId="5" borderId="24" xfId="123" quotePrefix="1" applyFont="1" applyFill="1" applyBorder="1" applyAlignment="1">
      <alignment horizontal="center"/>
    </xf>
    <xf numFmtId="0" fontId="5" fillId="5" borderId="21" xfId="123" quotePrefix="1" applyFont="1" applyFill="1" applyBorder="1" applyAlignment="1">
      <alignment horizontal="center"/>
    </xf>
    <xf numFmtId="0" fontId="5" fillId="5" borderId="26" xfId="123" quotePrefix="1" applyFont="1" applyFill="1" applyBorder="1" applyAlignment="1">
      <alignment horizontal="center"/>
    </xf>
    <xf numFmtId="0" fontId="5" fillId="3" borderId="39" xfId="123" applyFont="1" applyFill="1" applyBorder="1" applyAlignment="1">
      <alignment horizontal="center"/>
    </xf>
    <xf numFmtId="0" fontId="5" fillId="3" borderId="40" xfId="123" applyFont="1" applyFill="1" applyBorder="1" applyAlignment="1">
      <alignment horizontal="center"/>
    </xf>
    <xf numFmtId="0" fontId="10" fillId="3" borderId="14" xfId="123" applyFont="1" applyFill="1" applyBorder="1" applyAlignment="1">
      <alignment horizontal="center" vertical="center"/>
    </xf>
    <xf numFmtId="0" fontId="10" fillId="3" borderId="15" xfId="123" applyFont="1" applyFill="1" applyBorder="1" applyAlignment="1">
      <alignment horizontal="center" vertical="center"/>
    </xf>
    <xf numFmtId="0" fontId="10" fillId="3" borderId="16" xfId="123" applyFont="1" applyFill="1" applyBorder="1" applyAlignment="1">
      <alignment horizontal="center" vertical="center"/>
    </xf>
    <xf numFmtId="0" fontId="10" fillId="3" borderId="17" xfId="123" applyFont="1" applyFill="1" applyBorder="1" applyAlignment="1">
      <alignment horizontal="center" vertical="center"/>
    </xf>
    <xf numFmtId="0" fontId="10" fillId="3" borderId="0" xfId="123" applyFont="1" applyFill="1" applyBorder="1" applyAlignment="1">
      <alignment horizontal="center" vertical="center"/>
    </xf>
    <xf numFmtId="0" fontId="10" fillId="3" borderId="18" xfId="123" applyFont="1" applyFill="1" applyBorder="1" applyAlignment="1">
      <alignment horizontal="center" vertical="center"/>
    </xf>
  </cellXfs>
  <cellStyles count="136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4 2" xfId="23"/>
    <cellStyle name="Énfasis1 2" xfId="24"/>
    <cellStyle name="Énfasis2 2" xfId="25"/>
    <cellStyle name="Énfasis3 2" xfId="26"/>
    <cellStyle name="Énfasis4 2" xfId="27"/>
    <cellStyle name="Énfasis5 2" xfId="28"/>
    <cellStyle name="Énfasis6 2" xfId="29"/>
    <cellStyle name="Entrada 2" xfId="30"/>
    <cellStyle name="Euro" xfId="31"/>
    <cellStyle name="Hipervínculo 4" xfId="32"/>
    <cellStyle name="Incorrecto 2" xfId="33"/>
    <cellStyle name="Millares [0] 2" xfId="34"/>
    <cellStyle name="Millares [0] 3" xfId="35"/>
    <cellStyle name="Moneda 2" xfId="36"/>
    <cellStyle name="Moneda 3" xfId="37"/>
    <cellStyle name="Moneda 4" xfId="38"/>
    <cellStyle name="Moneda 4 2" xfId="39"/>
    <cellStyle name="Neutral 2" xfId="40"/>
    <cellStyle name="Normal" xfId="0" builtinId="0"/>
    <cellStyle name="Normal 2" xfId="41"/>
    <cellStyle name="Normal 2 10" xfId="42"/>
    <cellStyle name="Normal 2 2" xfId="43"/>
    <cellStyle name="Normal 2 2 2" xfId="44"/>
    <cellStyle name="Normal 2 2 2 2" xfId="45"/>
    <cellStyle name="Normal 2 2 2 2 2" xfId="46"/>
    <cellStyle name="Normal 2 2 2 2 3" xfId="47"/>
    <cellStyle name="Normal 2 2 2 2 4" xfId="48"/>
    <cellStyle name="Normal 2 2 2 2 5" xfId="49"/>
    <cellStyle name="Normal 2 2 2 2 6" xfId="50"/>
    <cellStyle name="Normal 2 2 2 3" xfId="51"/>
    <cellStyle name="Normal 2 2 2 4" xfId="52"/>
    <cellStyle name="Normal 2 2 2 5" xfId="53"/>
    <cellStyle name="Normal 2 2 2 6" xfId="54"/>
    <cellStyle name="Normal 2 2 2 7" xfId="55"/>
    <cellStyle name="Normal 2 2 3" xfId="56"/>
    <cellStyle name="Normal 2 2 3 2" xfId="57"/>
    <cellStyle name="Normal 2 2 3 3" xfId="58"/>
    <cellStyle name="Normal 2 2 3 4" xfId="59"/>
    <cellStyle name="Normal 2 2 3 5" xfId="60"/>
    <cellStyle name="Normal 2 2 3 6" xfId="61"/>
    <cellStyle name="Normal 2 2 4" xfId="62"/>
    <cellStyle name="Normal 2 2 5" xfId="63"/>
    <cellStyle name="Normal 2 2 6" xfId="64"/>
    <cellStyle name="Normal 2 2 7" xfId="65"/>
    <cellStyle name="Normal 2 2 8" xfId="66"/>
    <cellStyle name="Normal 2 3" xfId="67"/>
    <cellStyle name="Normal 2 3 2" xfId="68"/>
    <cellStyle name="Normal 2 3 3" xfId="69"/>
    <cellStyle name="Normal 2 3 4" xfId="70"/>
    <cellStyle name="Normal 2 3 5" xfId="71"/>
    <cellStyle name="Normal 2 3 6" xfId="72"/>
    <cellStyle name="Normal 2 4" xfId="73"/>
    <cellStyle name="Normal 2 5" xfId="74"/>
    <cellStyle name="Normal 2 6" xfId="75"/>
    <cellStyle name="Normal 2 7" xfId="76"/>
    <cellStyle name="Normal 2 8" xfId="77"/>
    <cellStyle name="Normal 2 9" xfId="78"/>
    <cellStyle name="Normal 3" xfId="79"/>
    <cellStyle name="Normal 3 2" xfId="80"/>
    <cellStyle name="Normal 3 2 2" xfId="81"/>
    <cellStyle name="Normal 3 2 2 2" xfId="82"/>
    <cellStyle name="Normal 3 2 2 2 2" xfId="83"/>
    <cellStyle name="Normal 3 2 2 2 3" xfId="84"/>
    <cellStyle name="Normal 3 2 2 2 4" xfId="85"/>
    <cellStyle name="Normal 3 2 2 2 5" xfId="86"/>
    <cellStyle name="Normal 3 2 2 2 6" xfId="87"/>
    <cellStyle name="Normal 3 2 2 3" xfId="88"/>
    <cellStyle name="Normal 3 2 2 4" xfId="89"/>
    <cellStyle name="Normal 3 2 2 5" xfId="90"/>
    <cellStyle name="Normal 3 2 2 6" xfId="91"/>
    <cellStyle name="Normal 3 2 2 7" xfId="92"/>
    <cellStyle name="Normal 3 2 3" xfId="93"/>
    <cellStyle name="Normal 3 2 3 2" xfId="94"/>
    <cellStyle name="Normal 3 2 3 3" xfId="95"/>
    <cellStyle name="Normal 3 2 3 4" xfId="96"/>
    <cellStyle name="Normal 3 2 3 5" xfId="97"/>
    <cellStyle name="Normal 3 2 3 6" xfId="98"/>
    <cellStyle name="Normal 3 2 4" xfId="99"/>
    <cellStyle name="Normal 3 2 5" xfId="100"/>
    <cellStyle name="Normal 3 2 6" xfId="101"/>
    <cellStyle name="Normal 3 2 7" xfId="102"/>
    <cellStyle name="Normal 3 3" xfId="103"/>
    <cellStyle name="Normal 3 3 2" xfId="104"/>
    <cellStyle name="Normal 3 3 3" xfId="105"/>
    <cellStyle name="Normal 3 3 4" xfId="106"/>
    <cellStyle name="Normal 3 3 5" xfId="107"/>
    <cellStyle name="Normal 3 3 6" xfId="108"/>
    <cellStyle name="Normal 3 4" xfId="109"/>
    <cellStyle name="Normal 3 4 2" xfId="110"/>
    <cellStyle name="Normal 3 4 3" xfId="111"/>
    <cellStyle name="Normal 3 5" xfId="112"/>
    <cellStyle name="Normal 3 6" xfId="113"/>
    <cellStyle name="Normal 3 7" xfId="114"/>
    <cellStyle name="Normal 3 8" xfId="115"/>
    <cellStyle name="Normal 3 9" xfId="116"/>
    <cellStyle name="Normal 4" xfId="117"/>
    <cellStyle name="Normal 5" xfId="118"/>
    <cellStyle name="Normal 6" xfId="119"/>
    <cellStyle name="Normal 7" xfId="120"/>
    <cellStyle name="Normal 8" xfId="121"/>
    <cellStyle name="Normal 9" xfId="122"/>
    <cellStyle name="Normal_AMORTIZA" xfId="123"/>
    <cellStyle name="Notas 2" xfId="124"/>
    <cellStyle name="Notas 2 2" xfId="125"/>
    <cellStyle name="Notas 2 3" xfId="126"/>
    <cellStyle name="Notas 2 4" xfId="127"/>
    <cellStyle name="Porcentual 3" xfId="128"/>
    <cellStyle name="Salida 2" xfId="129"/>
    <cellStyle name="Texto de advertencia 2" xfId="130"/>
    <cellStyle name="Texto explicativo 2" xfId="131"/>
    <cellStyle name="Título 1 2" xfId="132"/>
    <cellStyle name="Título 2 2" xfId="133"/>
    <cellStyle name="Título 3 2" xfId="134"/>
    <cellStyle name="Total 2" xfId="135"/>
  </cellStyles>
  <dxfs count="0"/>
  <tableStyles count="0" defaultTableStyle="TableStyleMedium2" defaultPivotStyle="PivotStyleLight16"/>
  <colors>
    <mruColors>
      <color rgb="FFFFFF9F"/>
      <color rgb="FFFFFF6D"/>
      <color rgb="FFEDA695"/>
      <color rgb="FFFFCC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opLeftCell="A16" workbookViewId="0">
      <selection activeCell="H1" sqref="H1:H1048576"/>
    </sheetView>
  </sheetViews>
  <sheetFormatPr baseColWidth="10" defaultColWidth="11" defaultRowHeight="15"/>
  <cols>
    <col min="1" max="1" width="7.7109375" customWidth="1"/>
    <col min="2" max="2" width="20.7109375" customWidth="1"/>
    <col min="3" max="3" width="18.42578125" customWidth="1"/>
    <col min="4" max="4" width="14.7109375" customWidth="1"/>
    <col min="5" max="5" width="17.7109375" customWidth="1"/>
    <col min="6" max="7" width="15.7109375" customWidth="1"/>
    <col min="8" max="8" width="13.7109375" customWidth="1"/>
  </cols>
  <sheetData>
    <row r="1" spans="1:8" ht="22.5">
      <c r="A1" s="1" t="s">
        <v>35</v>
      </c>
      <c r="B1" s="2"/>
      <c r="C1" s="2"/>
      <c r="D1" s="2"/>
      <c r="E1" s="2"/>
      <c r="F1" s="2"/>
      <c r="G1" s="2"/>
      <c r="H1" s="2"/>
    </row>
    <row r="2" spans="1:8" ht="15.75" thickBot="1">
      <c r="A2" s="3"/>
      <c r="B2" s="3"/>
      <c r="C2" s="3"/>
      <c r="D2" s="3"/>
      <c r="E2" s="3"/>
      <c r="F2" s="3"/>
      <c r="G2" s="3"/>
      <c r="H2" s="3"/>
    </row>
    <row r="3" spans="1:8" ht="23.25" thickTop="1">
      <c r="A3" s="4" t="s">
        <v>0</v>
      </c>
      <c r="B3" s="5"/>
      <c r="C3" s="6"/>
      <c r="D3" s="7"/>
      <c r="E3" s="7"/>
      <c r="F3" s="7"/>
      <c r="G3" s="7"/>
      <c r="H3" s="7"/>
    </row>
    <row r="4" spans="1:8">
      <c r="A4" s="89" t="s">
        <v>1</v>
      </c>
      <c r="B4" s="8"/>
      <c r="C4" s="9"/>
      <c r="D4" s="10"/>
      <c r="E4" s="10"/>
      <c r="F4" s="10"/>
      <c r="G4" s="10"/>
      <c r="H4" s="10"/>
    </row>
    <row r="5" spans="1:8">
      <c r="A5" s="11"/>
      <c r="B5" s="12" t="s">
        <v>2</v>
      </c>
      <c r="C5" s="13">
        <v>7000000</v>
      </c>
      <c r="D5" s="10"/>
      <c r="E5" s="14" t="s">
        <v>3</v>
      </c>
      <c r="F5" s="15"/>
      <c r="G5" s="15"/>
      <c r="H5" s="15"/>
    </row>
    <row r="6" spans="1:8">
      <c r="A6" s="11"/>
      <c r="B6" s="12" t="s">
        <v>4</v>
      </c>
      <c r="C6" s="16">
        <v>0.04</v>
      </c>
      <c r="D6" s="10"/>
      <c r="E6" s="10"/>
      <c r="F6" s="90" t="s">
        <v>5</v>
      </c>
      <c r="G6" s="17"/>
      <c r="H6" s="18">
        <v>46783</v>
      </c>
    </row>
    <row r="7" spans="1:8">
      <c r="A7" s="11"/>
      <c r="B7" s="12" t="s">
        <v>6</v>
      </c>
      <c r="C7" s="19">
        <f>((1+$C$6)^(1/12))-1</f>
        <v>3.2737397821989145E-3</v>
      </c>
      <c r="D7" s="10"/>
      <c r="E7" s="10"/>
      <c r="F7" s="90" t="s">
        <v>7</v>
      </c>
      <c r="G7" s="17"/>
      <c r="H7" s="20">
        <v>1</v>
      </c>
    </row>
    <row r="8" spans="1:8">
      <c r="A8" s="11"/>
      <c r="B8" s="12" t="s">
        <v>8</v>
      </c>
      <c r="C8" s="21">
        <v>7</v>
      </c>
      <c r="D8" s="10"/>
      <c r="E8" s="10"/>
      <c r="F8" s="10"/>
      <c r="G8" s="10"/>
      <c r="H8" s="10"/>
    </row>
    <row r="9" spans="1:8">
      <c r="A9" s="11"/>
      <c r="B9" s="12" t="s">
        <v>9</v>
      </c>
      <c r="C9" s="21">
        <v>12</v>
      </c>
      <c r="D9" s="10"/>
      <c r="E9" s="10"/>
      <c r="F9" s="10"/>
      <c r="G9" s="10"/>
      <c r="H9" s="10"/>
    </row>
    <row r="10" spans="1:8">
      <c r="A10" s="11"/>
      <c r="B10" s="12" t="s">
        <v>10</v>
      </c>
      <c r="C10" s="21">
        <f>C8*C9</f>
        <v>84</v>
      </c>
      <c r="D10" s="22"/>
      <c r="E10" s="23"/>
      <c r="F10" s="23"/>
      <c r="G10" s="23"/>
      <c r="H10" s="24"/>
    </row>
    <row r="11" spans="1:8">
      <c r="A11" s="11"/>
      <c r="B11" s="12" t="s">
        <v>11</v>
      </c>
      <c r="C11" s="25">
        <v>46783</v>
      </c>
      <c r="D11" s="22"/>
      <c r="E11" s="22"/>
      <c r="F11" s="22"/>
      <c r="G11" s="22"/>
      <c r="H11" s="22"/>
    </row>
    <row r="12" spans="1:8">
      <c r="A12" s="26" t="s">
        <v>12</v>
      </c>
      <c r="B12" s="27"/>
      <c r="C12" s="28"/>
      <c r="D12" s="15"/>
      <c r="E12" s="15"/>
      <c r="F12" s="15"/>
      <c r="G12" s="15"/>
      <c r="H12" s="15"/>
    </row>
    <row r="13" spans="1:8">
      <c r="A13" s="29"/>
      <c r="B13" s="30"/>
      <c r="C13" s="31"/>
      <c r="D13" s="32" t="s">
        <v>13</v>
      </c>
      <c r="E13" s="3"/>
      <c r="F13" s="3"/>
      <c r="G13" s="3"/>
      <c r="H13" s="3"/>
    </row>
    <row r="14" spans="1:8" ht="15.75" thickBot="1">
      <c r="A14" s="33"/>
      <c r="B14" s="34"/>
      <c r="C14" s="35"/>
      <c r="D14" s="32" t="s">
        <v>14</v>
      </c>
      <c r="E14" s="3"/>
      <c r="F14" s="3"/>
      <c r="G14" s="3"/>
      <c r="H14" s="3"/>
    </row>
    <row r="15" spans="1:8" ht="15.75" thickTop="1">
      <c r="A15" s="91" t="s">
        <v>15</v>
      </c>
      <c r="B15" s="7"/>
      <c r="C15" s="7"/>
      <c r="D15" s="7"/>
      <c r="E15" s="7"/>
      <c r="F15" s="7"/>
      <c r="G15" s="7"/>
      <c r="H15" s="7"/>
    </row>
    <row r="16" spans="1:8">
      <c r="A16" s="10"/>
      <c r="B16" s="17" t="s">
        <v>16</v>
      </c>
      <c r="C16" s="36"/>
      <c r="D16" s="10"/>
      <c r="E16" s="10"/>
      <c r="F16" s="17" t="s">
        <v>17</v>
      </c>
      <c r="G16" s="17"/>
      <c r="H16" s="37"/>
    </row>
    <row r="17" spans="1:8">
      <c r="A17" s="10"/>
      <c r="B17" s="17" t="s">
        <v>18</v>
      </c>
      <c r="C17" s="38">
        <v>1</v>
      </c>
      <c r="D17" s="10"/>
      <c r="E17" s="10"/>
      <c r="F17" s="17" t="s">
        <v>19</v>
      </c>
      <c r="G17" s="17"/>
      <c r="H17" s="37">
        <v>0</v>
      </c>
    </row>
    <row r="18" spans="1:8" ht="22.5">
      <c r="A18" s="39" t="s">
        <v>20</v>
      </c>
      <c r="B18" s="15"/>
      <c r="C18" s="15"/>
      <c r="D18" s="15"/>
      <c r="E18" s="15"/>
      <c r="F18" s="15"/>
      <c r="G18" s="15"/>
      <c r="H18" s="15"/>
    </row>
    <row r="19" spans="1:8" ht="15.75" thickBot="1">
      <c r="A19" s="40"/>
      <c r="B19" s="40"/>
      <c r="C19" s="40"/>
      <c r="D19" s="40"/>
      <c r="E19" s="40"/>
      <c r="F19" s="40"/>
      <c r="G19" s="40"/>
      <c r="H19" s="40"/>
    </row>
    <row r="20" spans="1:8" ht="15" customHeight="1" thickTop="1">
      <c r="A20" s="97" t="s">
        <v>21</v>
      </c>
      <c r="B20" s="98"/>
      <c r="C20" s="98"/>
      <c r="D20" s="98"/>
      <c r="E20" s="98"/>
      <c r="F20" s="98"/>
      <c r="G20" s="98"/>
      <c r="H20" s="99"/>
    </row>
    <row r="21" spans="1:8" ht="15" customHeight="1" thickBot="1">
      <c r="A21" s="100"/>
      <c r="B21" s="101"/>
      <c r="C21" s="101"/>
      <c r="D21" s="101"/>
      <c r="E21" s="101"/>
      <c r="F21" s="101"/>
      <c r="G21" s="101"/>
      <c r="H21" s="102"/>
    </row>
    <row r="22" spans="1:8" ht="15.75" thickTop="1">
      <c r="A22" s="41"/>
      <c r="B22" s="42"/>
      <c r="C22" s="43"/>
      <c r="D22" s="43"/>
      <c r="E22" s="43"/>
      <c r="F22" s="43" t="s">
        <v>22</v>
      </c>
      <c r="G22" s="44" t="s">
        <v>22</v>
      </c>
      <c r="H22" s="45" t="s">
        <v>23</v>
      </c>
    </row>
    <row r="23" spans="1:8" ht="15.75" thickBot="1">
      <c r="A23" s="92" t="s">
        <v>24</v>
      </c>
      <c r="B23" s="46" t="s">
        <v>25</v>
      </c>
      <c r="C23" s="47" t="s">
        <v>26</v>
      </c>
      <c r="D23" s="47" t="s">
        <v>23</v>
      </c>
      <c r="E23" s="47" t="s">
        <v>27</v>
      </c>
      <c r="F23" s="47" t="s">
        <v>28</v>
      </c>
      <c r="G23" s="48" t="s">
        <v>29</v>
      </c>
      <c r="H23" s="49" t="s">
        <v>30</v>
      </c>
    </row>
    <row r="24" spans="1:8">
      <c r="A24" s="50">
        <v>0</v>
      </c>
      <c r="B24" s="51"/>
      <c r="C24" s="52"/>
      <c r="D24" s="53"/>
      <c r="E24" s="54"/>
      <c r="F24" s="52">
        <f>$C$5</f>
        <v>7000000</v>
      </c>
      <c r="G24" s="55"/>
      <c r="H24" s="56"/>
    </row>
    <row r="25" spans="1:8">
      <c r="A25" s="57">
        <v>1</v>
      </c>
      <c r="B25" s="51">
        <v>2028</v>
      </c>
      <c r="C25" s="58">
        <f>SUM(C38:C49)</f>
        <v>1145416.6815639362</v>
      </c>
      <c r="D25" s="59">
        <f>SUM(D38:D49)</f>
        <v>259149.39728740638</v>
      </c>
      <c r="E25" s="60">
        <f t="shared" ref="E25:E31" si="0">C25-D25</f>
        <v>886267.2842765298</v>
      </c>
      <c r="F25" s="58">
        <f>F24-E25</f>
        <v>6113732.7157234699</v>
      </c>
      <c r="G25" s="61">
        <f>IF(A25&lt;=$C$10,G24+E25,"")</f>
        <v>886267.2842765298</v>
      </c>
      <c r="H25" s="62">
        <f>IF(A25&lt;=$C$10,H24+D25,"")</f>
        <v>259149.39728740638</v>
      </c>
    </row>
    <row r="26" spans="1:8">
      <c r="A26" s="57">
        <v>2</v>
      </c>
      <c r="B26" s="51">
        <v>2029</v>
      </c>
      <c r="C26" s="58">
        <f>SUM(C50:C61)</f>
        <v>1145416.6815639362</v>
      </c>
      <c r="D26" s="59">
        <f>SUM(D50:D61)</f>
        <v>223698.70591634465</v>
      </c>
      <c r="E26" s="60">
        <f t="shared" si="0"/>
        <v>921717.97564759152</v>
      </c>
      <c r="F26" s="58">
        <f t="shared" ref="F26:F32" si="1">IF(A26&lt;=$C$10,F25-E26,"")</f>
        <v>5192014.7400758788</v>
      </c>
      <c r="G26" s="63">
        <f>IF(A26&lt;=$C$10,G25+E26,"")</f>
        <v>1807985.2599241212</v>
      </c>
      <c r="H26" s="64">
        <f t="shared" ref="H26:H31" si="2">IF(A26&lt;=$C$10,H25+D26,"")</f>
        <v>482848.10320375103</v>
      </c>
    </row>
    <row r="27" spans="1:8">
      <c r="A27" s="57">
        <v>3</v>
      </c>
      <c r="B27" s="51">
        <v>2030</v>
      </c>
      <c r="C27" s="58">
        <f>SUM(C62:C73)</f>
        <v>1145416.6815639362</v>
      </c>
      <c r="D27" s="59">
        <f>SUM(D62:D73)</f>
        <v>186829.98689044049</v>
      </c>
      <c r="E27" s="60">
        <f t="shared" si="0"/>
        <v>958586.69467349572</v>
      </c>
      <c r="F27" s="58">
        <f t="shared" si="1"/>
        <v>4233428.0454023834</v>
      </c>
      <c r="G27" s="63">
        <f t="shared" ref="G27:G30" si="3">IF(A27&lt;=$C$10,G26+E27,"")</f>
        <v>2766571.954597617</v>
      </c>
      <c r="H27" s="64">
        <f t="shared" si="2"/>
        <v>669678.09009419149</v>
      </c>
    </row>
    <row r="28" spans="1:8">
      <c r="A28" s="57">
        <v>4</v>
      </c>
      <c r="B28" s="51">
        <v>2031</v>
      </c>
      <c r="C28" s="58">
        <f>SUM(C74:C85)</f>
        <v>1145416.6815639362</v>
      </c>
      <c r="D28" s="59">
        <f>SUM(D74:D85)</f>
        <v>148486.51910350003</v>
      </c>
      <c r="E28" s="60">
        <f t="shared" si="0"/>
        <v>996930.16246043611</v>
      </c>
      <c r="F28" s="58">
        <f t="shared" si="1"/>
        <v>3236497.8829419473</v>
      </c>
      <c r="G28" s="63">
        <f t="shared" si="3"/>
        <v>3763502.1170580531</v>
      </c>
      <c r="H28" s="64">
        <f t="shared" si="2"/>
        <v>818164.60919769155</v>
      </c>
    </row>
    <row r="29" spans="1:8">
      <c r="A29" s="57">
        <v>5</v>
      </c>
      <c r="B29" s="51">
        <v>2032</v>
      </c>
      <c r="C29" s="58">
        <f>SUM(C86:C97)</f>
        <v>1145416.6815639362</v>
      </c>
      <c r="D29" s="59">
        <f>SUM(D86:D97)</f>
        <v>108609.31260508198</v>
      </c>
      <c r="E29" s="60">
        <f>C29-D29</f>
        <v>1036807.3689588542</v>
      </c>
      <c r="F29" s="58">
        <f t="shared" si="1"/>
        <v>2199690.5139830932</v>
      </c>
      <c r="G29" s="63">
        <f t="shared" si="3"/>
        <v>4800309.4860169077</v>
      </c>
      <c r="H29" s="64">
        <f t="shared" si="2"/>
        <v>926773.92180277349</v>
      </c>
    </row>
    <row r="30" spans="1:8">
      <c r="A30" s="57">
        <v>6</v>
      </c>
      <c r="B30" s="51">
        <v>2033</v>
      </c>
      <c r="C30" s="58">
        <f>SUM(C98:C109)</f>
        <v>1145416.6815639362</v>
      </c>
      <c r="D30" s="59">
        <f>SUM(D98:D109)</f>
        <v>67137.017846727162</v>
      </c>
      <c r="E30" s="60">
        <f t="shared" si="0"/>
        <v>1078279.6637172089</v>
      </c>
      <c r="F30" s="58">
        <f t="shared" si="1"/>
        <v>1121410.8502658843</v>
      </c>
      <c r="G30" s="63">
        <f t="shared" si="3"/>
        <v>5878589.1497341171</v>
      </c>
      <c r="H30" s="64">
        <f t="shared" si="2"/>
        <v>993910.93964950065</v>
      </c>
    </row>
    <row r="31" spans="1:8" ht="15.75" thickBot="1">
      <c r="A31" s="83">
        <v>7</v>
      </c>
      <c r="B31" s="51">
        <v>2034</v>
      </c>
      <c r="C31" s="84">
        <f>SUM(C110:C121)</f>
        <v>1145416.6815639362</v>
      </c>
      <c r="D31" s="85">
        <f>SUM(D110:D121)</f>
        <v>24005.831298038142</v>
      </c>
      <c r="E31" s="86">
        <f t="shared" si="0"/>
        <v>1121410.850265898</v>
      </c>
      <c r="F31" s="84">
        <f t="shared" si="1"/>
        <v>-1.3737007975578308E-8</v>
      </c>
      <c r="G31" s="87">
        <f>IF(A31&lt;=$C$10,G30+E31,"")</f>
        <v>7000000.0000000149</v>
      </c>
      <c r="H31" s="88">
        <f t="shared" si="2"/>
        <v>1017916.7709475388</v>
      </c>
    </row>
    <row r="32" spans="1:8" ht="16.5" thickTop="1" thickBot="1">
      <c r="A32" s="95" t="s">
        <v>31</v>
      </c>
      <c r="B32" s="96"/>
      <c r="C32" s="65">
        <f>SUM(C25:C31)</f>
        <v>8017916.7709475532</v>
      </c>
      <c r="D32" s="66">
        <f>SUM(D25:D31)</f>
        <v>1017916.7709475388</v>
      </c>
      <c r="E32" s="67">
        <f>SUM(E25:E31)</f>
        <v>7000000.0000000149</v>
      </c>
      <c r="F32" s="68" t="str">
        <f t="shared" si="1"/>
        <v/>
      </c>
      <c r="G32" s="68" t="str">
        <f>IF(A32&lt;=$C$10,G31+E32,"")</f>
        <v/>
      </c>
      <c r="H32" s="68" t="str">
        <f>IF(A32&lt;=$C$10,H31+D32,"")</f>
        <v/>
      </c>
    </row>
    <row r="33" spans="1:8" ht="15.75" thickTop="1">
      <c r="A33" s="40"/>
      <c r="B33" s="40"/>
      <c r="C33" s="40"/>
      <c r="D33" s="40"/>
      <c r="E33" s="40"/>
      <c r="F33" s="40"/>
      <c r="G33" s="40"/>
      <c r="H33" s="40"/>
    </row>
    <row r="34" spans="1:8" ht="15.75" thickBot="1">
      <c r="A34" s="40"/>
      <c r="B34" s="40"/>
      <c r="C34" s="40"/>
      <c r="D34" s="40"/>
      <c r="E34" s="40"/>
      <c r="F34" s="40"/>
      <c r="G34" s="40"/>
      <c r="H34" s="40"/>
    </row>
    <row r="35" spans="1:8" ht="15.75" thickTop="1">
      <c r="A35" s="41"/>
      <c r="B35" s="93" t="s">
        <v>32</v>
      </c>
      <c r="C35" s="43"/>
      <c r="D35" s="43"/>
      <c r="E35" s="43"/>
      <c r="F35" s="43" t="s">
        <v>22</v>
      </c>
      <c r="G35" s="44" t="s">
        <v>22</v>
      </c>
      <c r="H35" s="45" t="s">
        <v>23</v>
      </c>
    </row>
    <row r="36" spans="1:8" ht="15.75" thickBot="1">
      <c r="A36" s="92" t="s">
        <v>24</v>
      </c>
      <c r="B36" s="94" t="s">
        <v>33</v>
      </c>
      <c r="C36" s="47" t="s">
        <v>34</v>
      </c>
      <c r="D36" s="47" t="s">
        <v>23</v>
      </c>
      <c r="E36" s="47" t="s">
        <v>27</v>
      </c>
      <c r="F36" s="47" t="s">
        <v>28</v>
      </c>
      <c r="G36" s="48" t="s">
        <v>29</v>
      </c>
      <c r="H36" s="49" t="s">
        <v>30</v>
      </c>
    </row>
    <row r="37" spans="1:8">
      <c r="A37" s="69">
        <v>0</v>
      </c>
      <c r="B37" s="70"/>
      <c r="C37" s="52"/>
      <c r="D37" s="53"/>
      <c r="E37" s="54"/>
      <c r="F37" s="52">
        <f>$C$5</f>
        <v>7000000</v>
      </c>
      <c r="G37" s="55"/>
      <c r="H37" s="56"/>
    </row>
    <row r="38" spans="1:8">
      <c r="A38" s="71">
        <v>1</v>
      </c>
      <c r="B38" s="72">
        <v>46783</v>
      </c>
      <c r="C38" s="73">
        <f t="shared" ref="C38:C69" si="4">IF(A38&lt;=$C$10,PMT($C$7,$C$10,-$C$5),"")</f>
        <v>95451.390130328014</v>
      </c>
      <c r="D38" s="74">
        <f t="shared" ref="D38:D101" si="5">IF(A38&lt;=$C$10,F37*$C$7,"")</f>
        <v>22916.1784753924</v>
      </c>
      <c r="E38" s="75">
        <f t="shared" ref="E38:E101" si="6">IF(A38&lt;=$C$10,C38-D38,"")</f>
        <v>72535.211654935614</v>
      </c>
      <c r="F38" s="73">
        <f t="shared" ref="F38:F101" si="7">IF(A38&lt;=$C$10,F37-E38,"")</f>
        <v>6927464.788345064</v>
      </c>
      <c r="G38" s="61">
        <f t="shared" ref="G38:G101" si="8">IF(A38&lt;=$C$10,G37+E38,"")</f>
        <v>72535.211654935614</v>
      </c>
      <c r="H38" s="62">
        <f>IF(A38&lt;=$C$10,H37+D38,"")</f>
        <v>22916.1784753924</v>
      </c>
    </row>
    <row r="39" spans="1:8">
      <c r="A39" s="71">
        <v>2</v>
      </c>
      <c r="B39" s="72">
        <v>46811</v>
      </c>
      <c r="C39" s="73">
        <f t="shared" si="4"/>
        <v>95451.390130328014</v>
      </c>
      <c r="D39" s="74">
        <f t="shared" si="5"/>
        <v>22678.717067387421</v>
      </c>
      <c r="E39" s="75">
        <f t="shared" si="6"/>
        <v>72772.673062940594</v>
      </c>
      <c r="F39" s="73">
        <f t="shared" si="7"/>
        <v>6854692.1152821239</v>
      </c>
      <c r="G39" s="61">
        <f t="shared" si="8"/>
        <v>145307.88471787621</v>
      </c>
      <c r="H39" s="62">
        <f t="shared" ref="H39:H101" si="9">IF(A39&lt;=$C$10,H38+D39,"")</f>
        <v>45594.895542779821</v>
      </c>
    </row>
    <row r="40" spans="1:8">
      <c r="A40" s="71">
        <v>3</v>
      </c>
      <c r="B40" s="72">
        <v>46843</v>
      </c>
      <c r="C40" s="73">
        <f t="shared" si="4"/>
        <v>95451.390130328014</v>
      </c>
      <c r="D40" s="74">
        <f t="shared" si="5"/>
        <v>22440.478272524317</v>
      </c>
      <c r="E40" s="75">
        <f t="shared" si="6"/>
        <v>73010.911857803701</v>
      </c>
      <c r="F40" s="73">
        <f t="shared" si="7"/>
        <v>6781681.2034243206</v>
      </c>
      <c r="G40" s="61">
        <f t="shared" si="8"/>
        <v>218318.79657567991</v>
      </c>
      <c r="H40" s="62">
        <f t="shared" si="9"/>
        <v>68035.373815304134</v>
      </c>
    </row>
    <row r="41" spans="1:8">
      <c r="A41" s="71">
        <v>4</v>
      </c>
      <c r="B41" s="72">
        <v>46873</v>
      </c>
      <c r="C41" s="73">
        <f t="shared" si="4"/>
        <v>95451.390130328014</v>
      </c>
      <c r="D41" s="74">
        <f t="shared" si="5"/>
        <v>22201.459545840808</v>
      </c>
      <c r="E41" s="75">
        <f t="shared" si="6"/>
        <v>73249.930584487214</v>
      </c>
      <c r="F41" s="73">
        <f t="shared" si="7"/>
        <v>6708431.2728398331</v>
      </c>
      <c r="G41" s="61">
        <f t="shared" si="8"/>
        <v>291568.72716016712</v>
      </c>
      <c r="H41" s="62">
        <f t="shared" si="9"/>
        <v>90236.833361144934</v>
      </c>
    </row>
    <row r="42" spans="1:8">
      <c r="A42" s="71">
        <v>5</v>
      </c>
      <c r="B42" s="72">
        <v>46904</v>
      </c>
      <c r="C42" s="73">
        <f t="shared" si="4"/>
        <v>95451.390130328014</v>
      </c>
      <c r="D42" s="74">
        <f t="shared" si="5"/>
        <v>21961.658334043062</v>
      </c>
      <c r="E42" s="75">
        <f t="shared" si="6"/>
        <v>73489.731796284948</v>
      </c>
      <c r="F42" s="73">
        <f t="shared" si="7"/>
        <v>6634941.5410435479</v>
      </c>
      <c r="G42" s="61">
        <f t="shared" si="8"/>
        <v>365058.45895645209</v>
      </c>
      <c r="H42" s="62">
        <f t="shared" si="9"/>
        <v>112198.491695188</v>
      </c>
    </row>
    <row r="43" spans="1:8">
      <c r="A43" s="71">
        <v>6</v>
      </c>
      <c r="B43" s="72">
        <v>46934</v>
      </c>
      <c r="C43" s="73">
        <f t="shared" si="4"/>
        <v>95451.390130328014</v>
      </c>
      <c r="D43" s="74">
        <f t="shared" si="5"/>
        <v>21721.072075478434</v>
      </c>
      <c r="E43" s="75">
        <f t="shared" si="6"/>
        <v>73730.318054849573</v>
      </c>
      <c r="F43" s="73">
        <f t="shared" si="7"/>
        <v>6561211.2229886986</v>
      </c>
      <c r="G43" s="61">
        <f t="shared" si="8"/>
        <v>438788.77701130166</v>
      </c>
      <c r="H43" s="62">
        <f t="shared" si="9"/>
        <v>133919.56377066643</v>
      </c>
    </row>
    <row r="44" spans="1:8">
      <c r="A44" s="71">
        <v>7</v>
      </c>
      <c r="B44" s="72">
        <v>46965</v>
      </c>
      <c r="C44" s="73">
        <f t="shared" si="4"/>
        <v>95451.390130328014</v>
      </c>
      <c r="D44" s="74">
        <f t="shared" si="5"/>
        <v>21479.698200108094</v>
      </c>
      <c r="E44" s="75">
        <f t="shared" si="6"/>
        <v>73971.691930219924</v>
      </c>
      <c r="F44" s="73">
        <f t="shared" si="7"/>
        <v>6487239.5310584791</v>
      </c>
      <c r="G44" s="61">
        <f t="shared" si="8"/>
        <v>512760.4689415216</v>
      </c>
      <c r="H44" s="62">
        <f t="shared" si="9"/>
        <v>155399.26197077453</v>
      </c>
    </row>
    <row r="45" spans="1:8">
      <c r="A45" s="71">
        <v>8</v>
      </c>
      <c r="B45" s="72">
        <v>46996</v>
      </c>
      <c r="C45" s="73">
        <f t="shared" si="4"/>
        <v>95451.390130328014</v>
      </c>
      <c r="D45" s="74">
        <f t="shared" si="5"/>
        <v>21237.534129479573</v>
      </c>
      <c r="E45" s="75">
        <f t="shared" si="6"/>
        <v>74213.856000848435</v>
      </c>
      <c r="F45" s="73">
        <f t="shared" si="7"/>
        <v>6413025.675057631</v>
      </c>
      <c r="G45" s="61">
        <f t="shared" si="8"/>
        <v>586974.32494237006</v>
      </c>
      <c r="H45" s="62">
        <f t="shared" si="9"/>
        <v>176636.79610025411</v>
      </c>
    </row>
    <row r="46" spans="1:8">
      <c r="A46" s="71">
        <v>9</v>
      </c>
      <c r="B46" s="72">
        <v>47026</v>
      </c>
      <c r="C46" s="73">
        <f t="shared" si="4"/>
        <v>95451.390130328014</v>
      </c>
      <c r="D46" s="74">
        <f t="shared" si="5"/>
        <v>20994.577276699216</v>
      </c>
      <c r="E46" s="75">
        <f t="shared" si="6"/>
        <v>74456.812853628799</v>
      </c>
      <c r="F46" s="73">
        <f t="shared" si="7"/>
        <v>6338568.8622040022</v>
      </c>
      <c r="G46" s="61">
        <f t="shared" si="8"/>
        <v>661431.13779599883</v>
      </c>
      <c r="H46" s="62">
        <f t="shared" si="9"/>
        <v>197631.37337695333</v>
      </c>
    </row>
    <row r="47" spans="1:8">
      <c r="A47" s="71">
        <v>10</v>
      </c>
      <c r="B47" s="72">
        <v>47057</v>
      </c>
      <c r="C47" s="73">
        <f t="shared" si="4"/>
        <v>95451.390130328014</v>
      </c>
      <c r="D47" s="74">
        <f t="shared" si="5"/>
        <v>20750.825046404552</v>
      </c>
      <c r="E47" s="75">
        <f t="shared" si="6"/>
        <v>74700.565083923459</v>
      </c>
      <c r="F47" s="73">
        <f t="shared" si="7"/>
        <v>6263868.2971200785</v>
      </c>
      <c r="G47" s="61">
        <f t="shared" si="8"/>
        <v>736131.70287992223</v>
      </c>
      <c r="H47" s="62">
        <f t="shared" si="9"/>
        <v>218382.19842335788</v>
      </c>
    </row>
    <row r="48" spans="1:8">
      <c r="A48" s="71">
        <v>11</v>
      </c>
      <c r="B48" s="72">
        <v>47087</v>
      </c>
      <c r="C48" s="73">
        <f t="shared" si="4"/>
        <v>95451.390130328014</v>
      </c>
      <c r="D48" s="74">
        <f t="shared" si="5"/>
        <v>20506.27483473657</v>
      </c>
      <c r="E48" s="75">
        <f t="shared" si="6"/>
        <v>74945.115295591444</v>
      </c>
      <c r="F48" s="73">
        <f t="shared" si="7"/>
        <v>6188923.1818244867</v>
      </c>
      <c r="G48" s="61">
        <f t="shared" si="8"/>
        <v>811076.81817551365</v>
      </c>
      <c r="H48" s="62">
        <f t="shared" si="9"/>
        <v>238888.47325809445</v>
      </c>
    </row>
    <row r="49" spans="1:8">
      <c r="A49" s="69">
        <v>12</v>
      </c>
      <c r="B49" s="70">
        <v>47118</v>
      </c>
      <c r="C49" s="52">
        <f t="shared" si="4"/>
        <v>95451.390130328014</v>
      </c>
      <c r="D49" s="53">
        <f t="shared" si="5"/>
        <v>20260.924029311907</v>
      </c>
      <c r="E49" s="54">
        <f t="shared" si="6"/>
        <v>75190.466101016107</v>
      </c>
      <c r="F49" s="52">
        <f t="shared" si="7"/>
        <v>6113732.7157234708</v>
      </c>
      <c r="G49" s="55">
        <f t="shared" si="8"/>
        <v>886267.2842765298</v>
      </c>
      <c r="H49" s="56">
        <f t="shared" si="9"/>
        <v>259149.39728740638</v>
      </c>
    </row>
    <row r="50" spans="1:8">
      <c r="A50" s="71">
        <v>13</v>
      </c>
      <c r="B50" s="72">
        <v>47149</v>
      </c>
      <c r="C50" s="73">
        <f t="shared" si="4"/>
        <v>95451.390130328014</v>
      </c>
      <c r="D50" s="74">
        <f t="shared" si="5"/>
        <v>20014.770009194934</v>
      </c>
      <c r="E50" s="75">
        <f t="shared" si="6"/>
        <v>75436.620121133077</v>
      </c>
      <c r="F50" s="73">
        <f t="shared" si="7"/>
        <v>6038296.0956023373</v>
      </c>
      <c r="G50" s="61">
        <f t="shared" si="8"/>
        <v>961703.90439766285</v>
      </c>
      <c r="H50" s="62">
        <f t="shared" si="9"/>
        <v>279164.16729660128</v>
      </c>
    </row>
    <row r="51" spans="1:8">
      <c r="A51" s="71">
        <v>14</v>
      </c>
      <c r="B51" s="72">
        <v>47177</v>
      </c>
      <c r="C51" s="73">
        <f t="shared" si="4"/>
        <v>95451.390130328014</v>
      </c>
      <c r="D51" s="74">
        <f t="shared" si="5"/>
        <v>19767.810144869753</v>
      </c>
      <c r="E51" s="75">
        <f t="shared" si="6"/>
        <v>75683.579985458258</v>
      </c>
      <c r="F51" s="73">
        <f t="shared" si="7"/>
        <v>5962612.5156168789</v>
      </c>
      <c r="G51" s="61">
        <f t="shared" si="8"/>
        <v>1037387.4843831211</v>
      </c>
      <c r="H51" s="62">
        <f t="shared" si="9"/>
        <v>298931.97744147101</v>
      </c>
    </row>
    <row r="52" spans="1:8">
      <c r="A52" s="71">
        <v>15</v>
      </c>
      <c r="B52" s="72">
        <v>47208</v>
      </c>
      <c r="C52" s="73">
        <f t="shared" si="4"/>
        <v>95451.390130328014</v>
      </c>
      <c r="D52" s="74">
        <f t="shared" si="5"/>
        <v>19520.041798212122</v>
      </c>
      <c r="E52" s="75">
        <f t="shared" si="6"/>
        <v>75931.348332115886</v>
      </c>
      <c r="F52" s="73">
        <f t="shared" si="7"/>
        <v>5886681.1672847634</v>
      </c>
      <c r="G52" s="61">
        <f t="shared" si="8"/>
        <v>1113318.832715237</v>
      </c>
      <c r="H52" s="62">
        <f t="shared" si="9"/>
        <v>318452.01923968311</v>
      </c>
    </row>
    <row r="53" spans="1:8">
      <c r="A53" s="71">
        <v>16</v>
      </c>
      <c r="B53" s="72">
        <v>47238</v>
      </c>
      <c r="C53" s="73">
        <f t="shared" si="4"/>
        <v>95451.390130328014</v>
      </c>
      <c r="D53" s="74">
        <f t="shared" si="5"/>
        <v>19271.462322461273</v>
      </c>
      <c r="E53" s="75">
        <f t="shared" si="6"/>
        <v>76179.927807866741</v>
      </c>
      <c r="F53" s="73">
        <f t="shared" si="7"/>
        <v>5810501.2394768968</v>
      </c>
      <c r="G53" s="61">
        <f t="shared" si="8"/>
        <v>1189498.7605231039</v>
      </c>
      <c r="H53" s="62">
        <f t="shared" si="9"/>
        <v>337723.48156214436</v>
      </c>
    </row>
    <row r="54" spans="1:8">
      <c r="A54" s="71">
        <v>17</v>
      </c>
      <c r="B54" s="72">
        <v>47269</v>
      </c>
      <c r="C54" s="73">
        <f t="shared" si="4"/>
        <v>95451.390130328014</v>
      </c>
      <c r="D54" s="74">
        <f t="shared" si="5"/>
        <v>19022.069062191618</v>
      </c>
      <c r="E54" s="75">
        <f t="shared" si="6"/>
        <v>76429.3210681364</v>
      </c>
      <c r="F54" s="73">
        <f t="shared" si="7"/>
        <v>5734071.9184087608</v>
      </c>
      <c r="G54" s="61">
        <f t="shared" si="8"/>
        <v>1265928.0815912404</v>
      </c>
      <c r="H54" s="62">
        <f t="shared" si="9"/>
        <v>356745.550624336</v>
      </c>
    </row>
    <row r="55" spans="1:8">
      <c r="A55" s="71">
        <v>18</v>
      </c>
      <c r="B55" s="72">
        <v>47299</v>
      </c>
      <c r="C55" s="73">
        <f t="shared" si="4"/>
        <v>95451.390130328014</v>
      </c>
      <c r="D55" s="74">
        <f t="shared" si="5"/>
        <v>18771.85935328441</v>
      </c>
      <c r="E55" s="75">
        <f t="shared" si="6"/>
        <v>76679.530777043605</v>
      </c>
      <c r="F55" s="73">
        <f t="shared" si="7"/>
        <v>5657392.3876317171</v>
      </c>
      <c r="G55" s="61">
        <f t="shared" si="8"/>
        <v>1342607.612368284</v>
      </c>
      <c r="H55" s="62">
        <f t="shared" si="9"/>
        <v>375517.40997762041</v>
      </c>
    </row>
    <row r="56" spans="1:8">
      <c r="A56" s="71">
        <v>19</v>
      </c>
      <c r="B56" s="72">
        <v>47330</v>
      </c>
      <c r="C56" s="73">
        <f t="shared" si="4"/>
        <v>95451.390130328014</v>
      </c>
      <c r="D56" s="74">
        <f t="shared" si="5"/>
        <v>18520.830522899254</v>
      </c>
      <c r="E56" s="75">
        <f t="shared" si="6"/>
        <v>76930.559607428761</v>
      </c>
      <c r="F56" s="73">
        <f t="shared" si="7"/>
        <v>5580461.8280242886</v>
      </c>
      <c r="G56" s="61">
        <f t="shared" si="8"/>
        <v>1419538.1719757128</v>
      </c>
      <c r="H56" s="62">
        <f t="shared" si="9"/>
        <v>394038.24050051963</v>
      </c>
    </row>
    <row r="57" spans="1:8">
      <c r="A57" s="71">
        <v>20</v>
      </c>
      <c r="B57" s="72">
        <v>47361</v>
      </c>
      <c r="C57" s="73">
        <f t="shared" si="4"/>
        <v>95451.390130328014</v>
      </c>
      <c r="D57" s="74">
        <f t="shared" si="5"/>
        <v>18268.979889445593</v>
      </c>
      <c r="E57" s="75">
        <f t="shared" si="6"/>
        <v>77182.410240882426</v>
      </c>
      <c r="F57" s="73">
        <f t="shared" si="7"/>
        <v>5503279.4177834066</v>
      </c>
      <c r="G57" s="61">
        <f t="shared" si="8"/>
        <v>1496720.5822165953</v>
      </c>
      <c r="H57" s="62">
        <f t="shared" si="9"/>
        <v>412307.22038996522</v>
      </c>
    </row>
    <row r="58" spans="1:8">
      <c r="A58" s="71">
        <v>21</v>
      </c>
      <c r="B58" s="72">
        <v>47391</v>
      </c>
      <c r="C58" s="73">
        <f t="shared" si="4"/>
        <v>95451.390130328014</v>
      </c>
      <c r="D58" s="74">
        <f t="shared" si="5"/>
        <v>18016.304762554017</v>
      </c>
      <c r="E58" s="75">
        <f t="shared" si="6"/>
        <v>77435.085367773994</v>
      </c>
      <c r="F58" s="73">
        <f t="shared" si="7"/>
        <v>5425844.3324156329</v>
      </c>
      <c r="G58" s="61">
        <f t="shared" si="8"/>
        <v>1574155.6675843692</v>
      </c>
      <c r="H58" s="62">
        <f t="shared" si="9"/>
        <v>430323.52515251923</v>
      </c>
    </row>
    <row r="59" spans="1:8">
      <c r="A59" s="71">
        <v>22</v>
      </c>
      <c r="B59" s="72">
        <v>47422</v>
      </c>
      <c r="C59" s="73">
        <f t="shared" si="4"/>
        <v>95451.390130328014</v>
      </c>
      <c r="D59" s="74">
        <f t="shared" si="5"/>
        <v>17762.802443047567</v>
      </c>
      <c r="E59" s="75">
        <f t="shared" si="6"/>
        <v>77688.587687280451</v>
      </c>
      <c r="F59" s="73">
        <f t="shared" si="7"/>
        <v>5348155.7447283529</v>
      </c>
      <c r="G59" s="61">
        <f t="shared" si="8"/>
        <v>1651844.2552716497</v>
      </c>
      <c r="H59" s="62">
        <f t="shared" si="9"/>
        <v>448086.32759556681</v>
      </c>
    </row>
    <row r="60" spans="1:8">
      <c r="A60" s="71">
        <v>23</v>
      </c>
      <c r="B60" s="72">
        <v>47452</v>
      </c>
      <c r="C60" s="73">
        <f t="shared" si="4"/>
        <v>95451.390130328014</v>
      </c>
      <c r="D60" s="74">
        <f t="shared" si="5"/>
        <v>17508.470222912871</v>
      </c>
      <c r="E60" s="75">
        <f t="shared" si="6"/>
        <v>77942.91990741514</v>
      </c>
      <c r="F60" s="73">
        <f t="shared" si="7"/>
        <v>5270212.8248209376</v>
      </c>
      <c r="G60" s="61">
        <f t="shared" si="8"/>
        <v>1729787.1751790647</v>
      </c>
      <c r="H60" s="62">
        <f t="shared" si="9"/>
        <v>465594.79781847965</v>
      </c>
    </row>
    <row r="61" spans="1:8">
      <c r="A61" s="69">
        <v>24</v>
      </c>
      <c r="B61" s="70">
        <v>47483</v>
      </c>
      <c r="C61" s="52">
        <f t="shared" si="4"/>
        <v>95451.390130328014</v>
      </c>
      <c r="D61" s="53">
        <f t="shared" si="5"/>
        <v>17253.305385271222</v>
      </c>
      <c r="E61" s="54">
        <f t="shared" si="6"/>
        <v>78198.084745056796</v>
      </c>
      <c r="F61" s="52">
        <f t="shared" si="7"/>
        <v>5192014.7400758807</v>
      </c>
      <c r="G61" s="55">
        <f t="shared" si="8"/>
        <v>1807985.2599241214</v>
      </c>
      <c r="H61" s="56">
        <f t="shared" si="9"/>
        <v>482848.10320375086</v>
      </c>
    </row>
    <row r="62" spans="1:8">
      <c r="A62" s="71">
        <v>25</v>
      </c>
      <c r="B62" s="72">
        <v>47514</v>
      </c>
      <c r="C62" s="73">
        <f t="shared" si="4"/>
        <v>95451.390130328014</v>
      </c>
      <c r="D62" s="74">
        <f t="shared" si="5"/>
        <v>16997.305204349566</v>
      </c>
      <c r="E62" s="75">
        <f t="shared" si="6"/>
        <v>78454.084925978445</v>
      </c>
      <c r="F62" s="73">
        <f t="shared" si="7"/>
        <v>5113560.6551499022</v>
      </c>
      <c r="G62" s="61">
        <f t="shared" si="8"/>
        <v>1886439.3448500999</v>
      </c>
      <c r="H62" s="62">
        <f t="shared" si="9"/>
        <v>499845.40840810043</v>
      </c>
    </row>
    <row r="63" spans="1:8">
      <c r="A63" s="71">
        <v>26</v>
      </c>
      <c r="B63" s="72">
        <v>47542</v>
      </c>
      <c r="C63" s="73">
        <f t="shared" si="4"/>
        <v>95451.390130328014</v>
      </c>
      <c r="D63" s="74">
        <f t="shared" si="5"/>
        <v>16740.466945451379</v>
      </c>
      <c r="E63" s="75">
        <f t="shared" si="6"/>
        <v>78710.923184876636</v>
      </c>
      <c r="F63" s="73">
        <f t="shared" si="7"/>
        <v>5034849.7319650259</v>
      </c>
      <c r="G63" s="61">
        <f t="shared" si="8"/>
        <v>1965150.2680349764</v>
      </c>
      <c r="H63" s="62">
        <f t="shared" si="9"/>
        <v>516585.87535355182</v>
      </c>
    </row>
    <row r="64" spans="1:8">
      <c r="A64" s="71">
        <v>27</v>
      </c>
      <c r="B64" s="72">
        <v>47573</v>
      </c>
      <c r="C64" s="73">
        <f t="shared" si="4"/>
        <v>95451.390130328014</v>
      </c>
      <c r="D64" s="74">
        <f t="shared" si="5"/>
        <v>16482.787864927446</v>
      </c>
      <c r="E64" s="75">
        <f t="shared" si="6"/>
        <v>78968.602265400565</v>
      </c>
      <c r="F64" s="73">
        <f t="shared" si="7"/>
        <v>4955881.1296996251</v>
      </c>
      <c r="G64" s="61">
        <f t="shared" si="8"/>
        <v>2044118.870300377</v>
      </c>
      <c r="H64" s="62">
        <f t="shared" si="9"/>
        <v>533068.66321847925</v>
      </c>
    </row>
    <row r="65" spans="1:8">
      <c r="A65" s="71">
        <v>28</v>
      </c>
      <c r="B65" s="72">
        <v>47603</v>
      </c>
      <c r="C65" s="73">
        <f t="shared" si="4"/>
        <v>95451.390130328014</v>
      </c>
      <c r="D65" s="74">
        <f t="shared" si="5"/>
        <v>16224.265210146561</v>
      </c>
      <c r="E65" s="75">
        <f t="shared" si="6"/>
        <v>79227.12492018145</v>
      </c>
      <c r="F65" s="73">
        <f t="shared" si="7"/>
        <v>4876654.0047794441</v>
      </c>
      <c r="G65" s="61">
        <f t="shared" si="8"/>
        <v>2123345.9952205583</v>
      </c>
      <c r="H65" s="62">
        <f t="shared" si="9"/>
        <v>549292.9284286258</v>
      </c>
    </row>
    <row r="66" spans="1:8">
      <c r="A66" s="71">
        <v>29</v>
      </c>
      <c r="B66" s="72">
        <v>47634</v>
      </c>
      <c r="C66" s="73">
        <f t="shared" si="4"/>
        <v>95451.390130328014</v>
      </c>
      <c r="D66" s="74">
        <f t="shared" si="5"/>
        <v>15964.896219466122</v>
      </c>
      <c r="E66" s="75">
        <f t="shared" si="6"/>
        <v>79486.4939108619</v>
      </c>
      <c r="F66" s="73">
        <f t="shared" si="7"/>
        <v>4797167.5108685819</v>
      </c>
      <c r="G66" s="61">
        <f t="shared" si="8"/>
        <v>2202832.4891314199</v>
      </c>
      <c r="H66" s="62">
        <f t="shared" si="9"/>
        <v>565257.82464809192</v>
      </c>
    </row>
    <row r="67" spans="1:8">
      <c r="A67" s="71">
        <v>30</v>
      </c>
      <c r="B67" s="72">
        <v>47664</v>
      </c>
      <c r="C67" s="73">
        <f t="shared" si="4"/>
        <v>95451.390130328014</v>
      </c>
      <c r="D67" s="74">
        <f t="shared" si="5"/>
        <v>15704.67812220262</v>
      </c>
      <c r="E67" s="75">
        <f t="shared" si="6"/>
        <v>79746.712008125396</v>
      </c>
      <c r="F67" s="73">
        <f t="shared" si="7"/>
        <v>4717420.7988604568</v>
      </c>
      <c r="G67" s="61">
        <f t="shared" si="8"/>
        <v>2282579.2011395455</v>
      </c>
      <c r="H67" s="62">
        <f t="shared" si="9"/>
        <v>580962.50277029455</v>
      </c>
    </row>
    <row r="68" spans="1:8">
      <c r="A68" s="71">
        <v>31</v>
      </c>
      <c r="B68" s="72">
        <v>47695</v>
      </c>
      <c r="C68" s="73">
        <f t="shared" si="4"/>
        <v>95451.390130328014</v>
      </c>
      <c r="D68" s="74">
        <f t="shared" si="5"/>
        <v>15443.608138602061</v>
      </c>
      <c r="E68" s="75">
        <f t="shared" si="6"/>
        <v>80007.781991725948</v>
      </c>
      <c r="F68" s="73">
        <f t="shared" si="7"/>
        <v>4637413.016868731</v>
      </c>
      <c r="G68" s="61">
        <f t="shared" si="8"/>
        <v>2362586.9831312713</v>
      </c>
      <c r="H68" s="62">
        <f t="shared" si="9"/>
        <v>596406.11090889666</v>
      </c>
    </row>
    <row r="69" spans="1:8">
      <c r="A69" s="71">
        <v>32</v>
      </c>
      <c r="B69" s="72">
        <v>47726</v>
      </c>
      <c r="C69" s="73">
        <f t="shared" si="4"/>
        <v>95451.390130328014</v>
      </c>
      <c r="D69" s="74">
        <f t="shared" si="5"/>
        <v>15181.68347981025</v>
      </c>
      <c r="E69" s="75">
        <f t="shared" si="6"/>
        <v>80269.706650517765</v>
      </c>
      <c r="F69" s="73">
        <f t="shared" si="7"/>
        <v>4557143.3102182131</v>
      </c>
      <c r="G69" s="61">
        <f t="shared" si="8"/>
        <v>2442856.6897817892</v>
      </c>
      <c r="H69" s="62">
        <f t="shared" si="9"/>
        <v>611587.79438870691</v>
      </c>
    </row>
    <row r="70" spans="1:8">
      <c r="A70" s="71">
        <v>33</v>
      </c>
      <c r="B70" s="72">
        <v>47756</v>
      </c>
      <c r="C70" s="73">
        <f t="shared" ref="C70:C101" si="10">IF(A70&lt;=$C$10,PMT($C$7,$C$10,-$C$5),"")</f>
        <v>95451.390130328014</v>
      </c>
      <c r="D70" s="74">
        <f t="shared" si="5"/>
        <v>14918.901347843013</v>
      </c>
      <c r="E70" s="75">
        <f t="shared" si="6"/>
        <v>80532.488782485001</v>
      </c>
      <c r="F70" s="73">
        <f t="shared" si="7"/>
        <v>4476610.8214357281</v>
      </c>
      <c r="G70" s="61">
        <f t="shared" si="8"/>
        <v>2523389.1785642742</v>
      </c>
      <c r="H70" s="62">
        <f t="shared" si="9"/>
        <v>626506.69573654991</v>
      </c>
    </row>
    <row r="71" spans="1:8">
      <c r="A71" s="71">
        <v>34</v>
      </c>
      <c r="B71" s="72">
        <v>47787</v>
      </c>
      <c r="C71" s="73">
        <f t="shared" si="10"/>
        <v>95451.390130328014</v>
      </c>
      <c r="D71" s="74">
        <f t="shared" si="5"/>
        <v>14655.258935556305</v>
      </c>
      <c r="E71" s="75">
        <f t="shared" si="6"/>
        <v>80796.131194771704</v>
      </c>
      <c r="F71" s="73">
        <f t="shared" si="7"/>
        <v>4395814.6902409568</v>
      </c>
      <c r="G71" s="61">
        <f t="shared" si="8"/>
        <v>2604185.309759046</v>
      </c>
      <c r="H71" s="62">
        <f t="shared" si="9"/>
        <v>641161.95467210619</v>
      </c>
    </row>
    <row r="72" spans="1:8">
      <c r="A72" s="71">
        <v>35</v>
      </c>
      <c r="B72" s="72">
        <v>47817</v>
      </c>
      <c r="C72" s="73">
        <f t="shared" si="10"/>
        <v>95451.390130328014</v>
      </c>
      <c r="D72" s="74">
        <f t="shared" si="5"/>
        <v>14390.753426616218</v>
      </c>
      <c r="E72" s="75">
        <f t="shared" si="6"/>
        <v>81060.636703711789</v>
      </c>
      <c r="F72" s="73">
        <f t="shared" si="7"/>
        <v>4314754.0535372449</v>
      </c>
      <c r="G72" s="61">
        <f t="shared" si="8"/>
        <v>2685245.9464627579</v>
      </c>
      <c r="H72" s="62">
        <f t="shared" si="9"/>
        <v>655552.70809872239</v>
      </c>
    </row>
    <row r="73" spans="1:8">
      <c r="A73" s="69">
        <v>36</v>
      </c>
      <c r="B73" s="70">
        <v>47848</v>
      </c>
      <c r="C73" s="52">
        <f t="shared" si="10"/>
        <v>95451.390130328014</v>
      </c>
      <c r="D73" s="53">
        <f t="shared" si="5"/>
        <v>14125.381995468904</v>
      </c>
      <c r="E73" s="54">
        <f t="shared" si="6"/>
        <v>81326.008134859105</v>
      </c>
      <c r="F73" s="52">
        <f t="shared" si="7"/>
        <v>4233428.0454023862</v>
      </c>
      <c r="G73" s="55">
        <f t="shared" si="8"/>
        <v>2766571.954597617</v>
      </c>
      <c r="H73" s="56">
        <f t="shared" si="9"/>
        <v>669678.09009419126</v>
      </c>
    </row>
    <row r="74" spans="1:8">
      <c r="A74" s="71">
        <v>37</v>
      </c>
      <c r="B74" s="72">
        <v>47879</v>
      </c>
      <c r="C74" s="73">
        <f t="shared" si="10"/>
        <v>95451.390130328014</v>
      </c>
      <c r="D74" s="74">
        <f t="shared" si="5"/>
        <v>13859.141807310383</v>
      </c>
      <c r="E74" s="75">
        <f t="shared" si="6"/>
        <v>81592.248323017629</v>
      </c>
      <c r="F74" s="73">
        <f t="shared" si="7"/>
        <v>4151835.7970793685</v>
      </c>
      <c r="G74" s="61">
        <f t="shared" si="8"/>
        <v>2848164.2029206348</v>
      </c>
      <c r="H74" s="62">
        <f t="shared" si="9"/>
        <v>683537.23190150165</v>
      </c>
    </row>
    <row r="75" spans="1:8">
      <c r="A75" s="71">
        <v>38</v>
      </c>
      <c r="B75" s="72">
        <v>47907</v>
      </c>
      <c r="C75" s="73">
        <f t="shared" si="10"/>
        <v>95451.390130328014</v>
      </c>
      <c r="D75" s="74">
        <f t="shared" si="5"/>
        <v>13592.030018056268</v>
      </c>
      <c r="E75" s="75">
        <f t="shared" si="6"/>
        <v>81859.360112271752</v>
      </c>
      <c r="F75" s="73">
        <f t="shared" si="7"/>
        <v>4069976.4369670968</v>
      </c>
      <c r="G75" s="61">
        <f t="shared" si="8"/>
        <v>2930023.5630329065</v>
      </c>
      <c r="H75" s="62">
        <f t="shared" si="9"/>
        <v>697129.26191955793</v>
      </c>
    </row>
    <row r="76" spans="1:8">
      <c r="A76" s="71">
        <v>39</v>
      </c>
      <c r="B76" s="72">
        <v>47938</v>
      </c>
      <c r="C76" s="73">
        <f t="shared" si="10"/>
        <v>95451.390130328014</v>
      </c>
      <c r="D76" s="74">
        <f t="shared" si="5"/>
        <v>13324.043774311378</v>
      </c>
      <c r="E76" s="75">
        <f t="shared" si="6"/>
        <v>82127.346356016642</v>
      </c>
      <c r="F76" s="73">
        <f t="shared" si="7"/>
        <v>3987849.0906110802</v>
      </c>
      <c r="G76" s="61">
        <f t="shared" si="8"/>
        <v>3012150.9093889231</v>
      </c>
      <c r="H76" s="62">
        <f t="shared" si="9"/>
        <v>710453.30569386936</v>
      </c>
    </row>
    <row r="77" spans="1:8">
      <c r="A77" s="71">
        <v>40</v>
      </c>
      <c r="B77" s="72">
        <v>47968</v>
      </c>
      <c r="C77" s="73">
        <f t="shared" si="10"/>
        <v>95451.390130328014</v>
      </c>
      <c r="D77" s="74">
        <f t="shared" si="5"/>
        <v>13055.180213339258</v>
      </c>
      <c r="E77" s="75">
        <f t="shared" si="6"/>
        <v>82396.209916988752</v>
      </c>
      <c r="F77" s="73">
        <f t="shared" si="7"/>
        <v>3905452.8806940913</v>
      </c>
      <c r="G77" s="61">
        <f t="shared" si="8"/>
        <v>3094547.1193059119</v>
      </c>
      <c r="H77" s="62">
        <f t="shared" si="9"/>
        <v>723508.48590720864</v>
      </c>
    </row>
    <row r="78" spans="1:8">
      <c r="A78" s="71">
        <v>41</v>
      </c>
      <c r="B78" s="72">
        <v>47999</v>
      </c>
      <c r="C78" s="73">
        <f t="shared" si="10"/>
        <v>95451.390130328014</v>
      </c>
      <c r="D78" s="74">
        <f t="shared" si="5"/>
        <v>12785.436463031598</v>
      </c>
      <c r="E78" s="75">
        <f t="shared" si="6"/>
        <v>82665.953667296417</v>
      </c>
      <c r="F78" s="73">
        <f t="shared" si="7"/>
        <v>3822786.9270267948</v>
      </c>
      <c r="G78" s="61">
        <f t="shared" si="8"/>
        <v>3177213.0729732085</v>
      </c>
      <c r="H78" s="62">
        <f t="shared" si="9"/>
        <v>736293.92237024021</v>
      </c>
    </row>
    <row r="79" spans="1:8">
      <c r="A79" s="71">
        <v>42</v>
      </c>
      <c r="B79" s="72">
        <v>48029</v>
      </c>
      <c r="C79" s="73">
        <f t="shared" si="10"/>
        <v>95451.390130328014</v>
      </c>
      <c r="D79" s="74">
        <f t="shared" si="5"/>
        <v>12514.809641877557</v>
      </c>
      <c r="E79" s="75">
        <f t="shared" si="6"/>
        <v>82936.580488450461</v>
      </c>
      <c r="F79" s="73">
        <f t="shared" si="7"/>
        <v>3739850.3465383444</v>
      </c>
      <c r="G79" s="61">
        <f t="shared" si="8"/>
        <v>3260149.6534616589</v>
      </c>
      <c r="H79" s="62">
        <f t="shared" si="9"/>
        <v>748808.73201211775</v>
      </c>
    </row>
    <row r="80" spans="1:8">
      <c r="A80" s="71">
        <v>43</v>
      </c>
      <c r="B80" s="72">
        <v>48060</v>
      </c>
      <c r="C80" s="73">
        <f t="shared" si="10"/>
        <v>95451.390130328014</v>
      </c>
      <c r="D80" s="74">
        <f t="shared" si="5"/>
        <v>12243.296858932974</v>
      </c>
      <c r="E80" s="75">
        <f t="shared" si="6"/>
        <v>83208.093271395046</v>
      </c>
      <c r="F80" s="73">
        <f t="shared" si="7"/>
        <v>3656642.2532669492</v>
      </c>
      <c r="G80" s="61">
        <f t="shared" si="8"/>
        <v>3343357.7467330541</v>
      </c>
      <c r="H80" s="62">
        <f t="shared" si="9"/>
        <v>761052.02887105069</v>
      </c>
    </row>
    <row r="81" spans="1:8">
      <c r="A81" s="71">
        <v>44</v>
      </c>
      <c r="B81" s="72">
        <v>48091</v>
      </c>
      <c r="C81" s="73">
        <f t="shared" si="10"/>
        <v>95451.390130328014</v>
      </c>
      <c r="D81" s="74">
        <f t="shared" si="5"/>
        <v>11970.89521378949</v>
      </c>
      <c r="E81" s="75">
        <f t="shared" si="6"/>
        <v>83480.494916538519</v>
      </c>
      <c r="F81" s="73">
        <f t="shared" si="7"/>
        <v>3573161.7583504105</v>
      </c>
      <c r="G81" s="61">
        <f t="shared" si="8"/>
        <v>3426838.2416495928</v>
      </c>
      <c r="H81" s="62">
        <f t="shared" si="9"/>
        <v>773022.92408484023</v>
      </c>
    </row>
    <row r="82" spans="1:8">
      <c r="A82" s="71">
        <v>45</v>
      </c>
      <c r="B82" s="72">
        <v>48121</v>
      </c>
      <c r="C82" s="73">
        <f t="shared" si="10"/>
        <v>95451.390130328014</v>
      </c>
      <c r="D82" s="74">
        <f t="shared" si="5"/>
        <v>11697.601796543564</v>
      </c>
      <c r="E82" s="75">
        <f t="shared" si="6"/>
        <v>83753.788333784454</v>
      </c>
      <c r="F82" s="73">
        <f t="shared" si="7"/>
        <v>3489407.9700166262</v>
      </c>
      <c r="G82" s="61">
        <f t="shared" si="8"/>
        <v>3510592.0299833771</v>
      </c>
      <c r="H82" s="62">
        <f t="shared" si="9"/>
        <v>784720.5258813838</v>
      </c>
    </row>
    <row r="83" spans="1:8">
      <c r="A83" s="71">
        <v>46</v>
      </c>
      <c r="B83" s="72">
        <v>48152</v>
      </c>
      <c r="C83" s="73">
        <f t="shared" si="10"/>
        <v>95451.390130328014</v>
      </c>
      <c r="D83" s="74">
        <f t="shared" si="5"/>
        <v>11423.413687765385</v>
      </c>
      <c r="E83" s="75">
        <f t="shared" si="6"/>
        <v>84027.976442562634</v>
      </c>
      <c r="F83" s="73">
        <f t="shared" si="7"/>
        <v>3405379.9935740638</v>
      </c>
      <c r="G83" s="61">
        <f t="shared" si="8"/>
        <v>3594620.0064259395</v>
      </c>
      <c r="H83" s="62">
        <f t="shared" si="9"/>
        <v>796143.93956914917</v>
      </c>
    </row>
    <row r="84" spans="1:8">
      <c r="A84" s="71">
        <v>47</v>
      </c>
      <c r="B84" s="72">
        <v>48182</v>
      </c>
      <c r="C84" s="73">
        <f t="shared" si="10"/>
        <v>95451.390130328014</v>
      </c>
      <c r="D84" s="74">
        <f t="shared" si="5"/>
        <v>11148.327958467697</v>
      </c>
      <c r="E84" s="75">
        <f t="shared" si="6"/>
        <v>84303.062171860322</v>
      </c>
      <c r="F84" s="73">
        <f t="shared" si="7"/>
        <v>3321076.9314022036</v>
      </c>
      <c r="G84" s="61">
        <f t="shared" si="8"/>
        <v>3678923.0685977996</v>
      </c>
      <c r="H84" s="62">
        <f t="shared" si="9"/>
        <v>807292.26752761682</v>
      </c>
    </row>
    <row r="85" spans="1:8">
      <c r="A85" s="69">
        <v>48</v>
      </c>
      <c r="B85" s="70">
        <v>48213</v>
      </c>
      <c r="C85" s="52">
        <f t="shared" si="10"/>
        <v>95451.390130328014</v>
      </c>
      <c r="D85" s="53">
        <f t="shared" si="5"/>
        <v>10872.341670074489</v>
      </c>
      <c r="E85" s="54">
        <f t="shared" si="6"/>
        <v>84579.048460253529</v>
      </c>
      <c r="F85" s="52">
        <f t="shared" si="7"/>
        <v>3236497.8829419501</v>
      </c>
      <c r="G85" s="55">
        <f t="shared" si="8"/>
        <v>3763502.1170580531</v>
      </c>
      <c r="H85" s="56">
        <f t="shared" si="9"/>
        <v>818164.60919769132</v>
      </c>
    </row>
    <row r="86" spans="1:8">
      <c r="A86" s="71">
        <v>49</v>
      </c>
      <c r="B86" s="72">
        <v>48244</v>
      </c>
      <c r="C86" s="73">
        <f t="shared" si="10"/>
        <v>95451.390130328014</v>
      </c>
      <c r="D86" s="74">
        <f t="shared" si="5"/>
        <v>10595.451874389628</v>
      </c>
      <c r="E86" s="75">
        <f t="shared" si="6"/>
        <v>84855.938255938381</v>
      </c>
      <c r="F86" s="73">
        <f t="shared" si="7"/>
        <v>3151641.9446860119</v>
      </c>
      <c r="G86" s="61">
        <f t="shared" si="8"/>
        <v>3848358.0553139914</v>
      </c>
      <c r="H86" s="62">
        <f t="shared" si="9"/>
        <v>828760.06107208098</v>
      </c>
    </row>
    <row r="87" spans="1:8">
      <c r="A87" s="71">
        <v>50</v>
      </c>
      <c r="B87" s="72">
        <v>48272</v>
      </c>
      <c r="C87" s="73">
        <f t="shared" si="10"/>
        <v>95451.390130328014</v>
      </c>
      <c r="D87" s="74">
        <f t="shared" si="5"/>
        <v>10317.655613565348</v>
      </c>
      <c r="E87" s="75">
        <f t="shared" si="6"/>
        <v>85133.734516762663</v>
      </c>
      <c r="F87" s="73">
        <f t="shared" si="7"/>
        <v>3066508.2101692492</v>
      </c>
      <c r="G87" s="61">
        <f t="shared" si="8"/>
        <v>3933491.789830754</v>
      </c>
      <c r="H87" s="62">
        <f t="shared" si="9"/>
        <v>839077.71668564633</v>
      </c>
    </row>
    <row r="88" spans="1:8">
      <c r="A88" s="71">
        <v>51</v>
      </c>
      <c r="B88" s="72">
        <v>48304</v>
      </c>
      <c r="C88" s="73">
        <f t="shared" si="10"/>
        <v>95451.390130328014</v>
      </c>
      <c r="D88" s="74">
        <f t="shared" si="5"/>
        <v>10038.949920070661</v>
      </c>
      <c r="E88" s="75">
        <f t="shared" si="6"/>
        <v>85412.440210257351</v>
      </c>
      <c r="F88" s="73">
        <f t="shared" si="7"/>
        <v>2981095.769958992</v>
      </c>
      <c r="G88" s="61">
        <f t="shared" si="8"/>
        <v>4018904.2300410112</v>
      </c>
      <c r="H88" s="62">
        <f t="shared" si="9"/>
        <v>849116.66660571704</v>
      </c>
    </row>
    <row r="89" spans="1:8">
      <c r="A89" s="71">
        <v>52</v>
      </c>
      <c r="B89" s="72">
        <v>48334</v>
      </c>
      <c r="C89" s="73">
        <f t="shared" si="10"/>
        <v>95451.390130328014</v>
      </c>
      <c r="D89" s="74">
        <f t="shared" si="5"/>
        <v>9759.3318166596564</v>
      </c>
      <c r="E89" s="75">
        <f t="shared" si="6"/>
        <v>85692.058313668356</v>
      </c>
      <c r="F89" s="73">
        <f t="shared" si="7"/>
        <v>2895403.7116453238</v>
      </c>
      <c r="G89" s="61">
        <f t="shared" si="8"/>
        <v>4104596.2883546795</v>
      </c>
      <c r="H89" s="62">
        <f t="shared" si="9"/>
        <v>858875.9984223767</v>
      </c>
    </row>
    <row r="90" spans="1:8">
      <c r="A90" s="71">
        <v>53</v>
      </c>
      <c r="B90" s="72">
        <v>48365</v>
      </c>
      <c r="C90" s="73">
        <f t="shared" si="10"/>
        <v>95451.390130328014</v>
      </c>
      <c r="D90" s="74">
        <f t="shared" si="5"/>
        <v>9478.7983163396912</v>
      </c>
      <c r="E90" s="75">
        <f t="shared" si="6"/>
        <v>85972.591813988329</v>
      </c>
      <c r="F90" s="73">
        <f t="shared" si="7"/>
        <v>2809431.1198313353</v>
      </c>
      <c r="G90" s="61">
        <f t="shared" si="8"/>
        <v>4190568.880168668</v>
      </c>
      <c r="H90" s="62">
        <f t="shared" si="9"/>
        <v>868354.79673871642</v>
      </c>
    </row>
    <row r="91" spans="1:8">
      <c r="A91" s="71">
        <v>54</v>
      </c>
      <c r="B91" s="72">
        <v>48395</v>
      </c>
      <c r="C91" s="73">
        <f t="shared" si="10"/>
        <v>95451.390130328014</v>
      </c>
      <c r="D91" s="74">
        <f t="shared" si="5"/>
        <v>9197.3464223394876</v>
      </c>
      <c r="E91" s="75">
        <f t="shared" si="6"/>
        <v>86254.043707988531</v>
      </c>
      <c r="F91" s="73">
        <f t="shared" si="7"/>
        <v>2723177.0761233466</v>
      </c>
      <c r="G91" s="61">
        <f t="shared" si="8"/>
        <v>4276822.9238766562</v>
      </c>
      <c r="H91" s="62">
        <f t="shared" si="9"/>
        <v>877552.14316105586</v>
      </c>
    </row>
    <row r="92" spans="1:8">
      <c r="A92" s="71">
        <v>55</v>
      </c>
      <c r="B92" s="72">
        <v>48426</v>
      </c>
      <c r="C92" s="73">
        <f t="shared" si="10"/>
        <v>95451.390130328014</v>
      </c>
      <c r="D92" s="74">
        <f t="shared" si="5"/>
        <v>8914.9731280771211</v>
      </c>
      <c r="E92" s="75">
        <f t="shared" si="6"/>
        <v>86536.417002250892</v>
      </c>
      <c r="F92" s="73">
        <f t="shared" si="7"/>
        <v>2636640.6591210957</v>
      </c>
      <c r="G92" s="61">
        <f t="shared" si="8"/>
        <v>4363359.3408789067</v>
      </c>
      <c r="H92" s="62">
        <f t="shared" si="9"/>
        <v>886467.11628913297</v>
      </c>
    </row>
    <row r="93" spans="1:8">
      <c r="A93" s="71">
        <v>56</v>
      </c>
      <c r="B93" s="72">
        <v>48457</v>
      </c>
      <c r="C93" s="73">
        <f t="shared" si="10"/>
        <v>95451.390130328014</v>
      </c>
      <c r="D93" s="74">
        <f t="shared" si="5"/>
        <v>8631.6754171278972</v>
      </c>
      <c r="E93" s="75">
        <f t="shared" si="6"/>
        <v>86819.714713200112</v>
      </c>
      <c r="F93" s="73">
        <f t="shared" si="7"/>
        <v>2549820.9444078957</v>
      </c>
      <c r="G93" s="61">
        <f t="shared" si="8"/>
        <v>4450179.0555921067</v>
      </c>
      <c r="H93" s="62">
        <f t="shared" si="9"/>
        <v>895098.79170626088</v>
      </c>
    </row>
    <row r="94" spans="1:8">
      <c r="A94" s="71">
        <v>57</v>
      </c>
      <c r="B94" s="72">
        <v>48487</v>
      </c>
      <c r="C94" s="73">
        <f t="shared" si="10"/>
        <v>95451.390130328014</v>
      </c>
      <c r="D94" s="74">
        <f t="shared" si="5"/>
        <v>8347.450263192135</v>
      </c>
      <c r="E94" s="75">
        <f t="shared" si="6"/>
        <v>87103.939867135879</v>
      </c>
      <c r="F94" s="73">
        <f t="shared" si="7"/>
        <v>2462717.0045407596</v>
      </c>
      <c r="G94" s="61">
        <f t="shared" si="8"/>
        <v>4537282.9954592427</v>
      </c>
      <c r="H94" s="62">
        <f t="shared" si="9"/>
        <v>903446.24196945305</v>
      </c>
    </row>
    <row r="95" spans="1:8">
      <c r="A95" s="71">
        <v>58</v>
      </c>
      <c r="B95" s="72">
        <v>48518</v>
      </c>
      <c r="C95" s="73">
        <f t="shared" si="10"/>
        <v>95451.390130328014</v>
      </c>
      <c r="D95" s="74">
        <f t="shared" si="5"/>
        <v>8062.2946300628291</v>
      </c>
      <c r="E95" s="75">
        <f t="shared" si="6"/>
        <v>87389.09550026519</v>
      </c>
      <c r="F95" s="73">
        <f t="shared" si="7"/>
        <v>2375327.9090404944</v>
      </c>
      <c r="G95" s="61">
        <f t="shared" si="8"/>
        <v>4624672.090959508</v>
      </c>
      <c r="H95" s="62">
        <f t="shared" si="9"/>
        <v>911508.53659951594</v>
      </c>
    </row>
    <row r="96" spans="1:8">
      <c r="A96" s="71">
        <v>59</v>
      </c>
      <c r="B96" s="72">
        <v>48548</v>
      </c>
      <c r="C96" s="73">
        <f t="shared" si="10"/>
        <v>95451.390130328014</v>
      </c>
      <c r="D96" s="74">
        <f t="shared" si="5"/>
        <v>7776.2054715932309</v>
      </c>
      <c r="E96" s="75">
        <f t="shared" si="6"/>
        <v>87675.184658734783</v>
      </c>
      <c r="F96" s="73">
        <f t="shared" si="7"/>
        <v>2287652.7243817598</v>
      </c>
      <c r="G96" s="61">
        <f t="shared" si="8"/>
        <v>4712347.275618243</v>
      </c>
      <c r="H96" s="62">
        <f t="shared" si="9"/>
        <v>919284.74207110913</v>
      </c>
    </row>
    <row r="97" spans="1:8">
      <c r="A97" s="69">
        <v>60</v>
      </c>
      <c r="B97" s="70">
        <v>48579</v>
      </c>
      <c r="C97" s="52">
        <f t="shared" si="10"/>
        <v>95451.390130328014</v>
      </c>
      <c r="D97" s="53">
        <f t="shared" si="5"/>
        <v>7489.1797316642951</v>
      </c>
      <c r="E97" s="54">
        <f t="shared" si="6"/>
        <v>87962.210398663723</v>
      </c>
      <c r="F97" s="52">
        <f t="shared" si="7"/>
        <v>2199690.513983096</v>
      </c>
      <c r="G97" s="55">
        <f t="shared" si="8"/>
        <v>4800309.4860169068</v>
      </c>
      <c r="H97" s="56">
        <f t="shared" si="9"/>
        <v>926773.92180277337</v>
      </c>
    </row>
    <row r="98" spans="1:8">
      <c r="A98" s="71">
        <v>61</v>
      </c>
      <c r="B98" s="72">
        <v>48610</v>
      </c>
      <c r="C98" s="73">
        <f t="shared" si="10"/>
        <v>95451.390130328014</v>
      </c>
      <c r="D98" s="74">
        <f t="shared" si="5"/>
        <v>7201.2143441520393</v>
      </c>
      <c r="E98" s="75">
        <f t="shared" si="6"/>
        <v>88250.175786175969</v>
      </c>
      <c r="F98" s="73">
        <f t="shared" si="7"/>
        <v>2111440.3381969202</v>
      </c>
      <c r="G98" s="61">
        <f t="shared" si="8"/>
        <v>4888559.6618030826</v>
      </c>
      <c r="H98" s="62">
        <f t="shared" si="9"/>
        <v>933975.13614692539</v>
      </c>
    </row>
    <row r="99" spans="1:8">
      <c r="A99" s="71">
        <v>62</v>
      </c>
      <c r="B99" s="72">
        <v>48638</v>
      </c>
      <c r="C99" s="73">
        <f t="shared" si="10"/>
        <v>95451.390130328014</v>
      </c>
      <c r="D99" s="74">
        <f t="shared" si="5"/>
        <v>6912.3062328947881</v>
      </c>
      <c r="E99" s="75">
        <f t="shared" si="6"/>
        <v>88539.083897433229</v>
      </c>
      <c r="F99" s="73">
        <f t="shared" si="7"/>
        <v>2022901.254299487</v>
      </c>
      <c r="G99" s="61">
        <f t="shared" si="8"/>
        <v>4977098.7457005158</v>
      </c>
      <c r="H99" s="62">
        <f t="shared" si="9"/>
        <v>940887.44237982016</v>
      </c>
    </row>
    <row r="100" spans="1:8">
      <c r="A100" s="71">
        <v>63</v>
      </c>
      <c r="B100" s="72">
        <v>48669</v>
      </c>
      <c r="C100" s="73">
        <f t="shared" si="10"/>
        <v>95451.390130328014</v>
      </c>
      <c r="D100" s="74">
        <f t="shared" si="5"/>
        <v>6622.4523116603132</v>
      </c>
      <c r="E100" s="75">
        <f t="shared" si="6"/>
        <v>88828.937818667706</v>
      </c>
      <c r="F100" s="73">
        <f t="shared" si="7"/>
        <v>1934072.3164808194</v>
      </c>
      <c r="G100" s="61">
        <f t="shared" si="8"/>
        <v>5065927.6835191837</v>
      </c>
      <c r="H100" s="62">
        <f t="shared" si="9"/>
        <v>947509.89469148044</v>
      </c>
    </row>
    <row r="101" spans="1:8">
      <c r="A101" s="71">
        <v>64</v>
      </c>
      <c r="B101" s="72">
        <v>48699</v>
      </c>
      <c r="C101" s="73">
        <f t="shared" si="10"/>
        <v>95451.390130328014</v>
      </c>
      <c r="D101" s="74">
        <f t="shared" si="5"/>
        <v>6331.6494841128679</v>
      </c>
      <c r="E101" s="75">
        <f t="shared" si="6"/>
        <v>89119.740646215141</v>
      </c>
      <c r="F101" s="73">
        <f t="shared" si="7"/>
        <v>1844952.5758346042</v>
      </c>
      <c r="G101" s="61">
        <f t="shared" si="8"/>
        <v>5155047.4241653988</v>
      </c>
      <c r="H101" s="62">
        <f t="shared" si="9"/>
        <v>953841.5441755933</v>
      </c>
    </row>
    <row r="102" spans="1:8">
      <c r="A102" s="71">
        <v>65</v>
      </c>
      <c r="B102" s="72">
        <v>48730</v>
      </c>
      <c r="C102" s="73">
        <f t="shared" ref="C102:C121" si="11">IF(A102&lt;=$C$10,PMT($C$7,$C$10,-$C$5),"")</f>
        <v>95451.390130328014</v>
      </c>
      <c r="D102" s="74">
        <f t="shared" ref="D102:D121" si="12">IF(A102&lt;=$C$10,F101*$C$7,"")</f>
        <v>6039.8946437801033</v>
      </c>
      <c r="E102" s="75">
        <f t="shared" ref="E102:E121" si="13">IF(A102&lt;=$C$10,C102-D102,"")</f>
        <v>89411.495486547909</v>
      </c>
      <c r="F102" s="73">
        <f t="shared" ref="F102:F121" si="14">IF(A102&lt;=$C$10,F101-E102,"")</f>
        <v>1755541.0803480563</v>
      </c>
      <c r="G102" s="61">
        <f t="shared" ref="G102:G121" si="15">IF(A102&lt;=$C$10,G101+E102,"")</f>
        <v>5244458.919651947</v>
      </c>
      <c r="H102" s="62">
        <f t="shared" ref="H102:H121" si="16">IF(A102&lt;=$C$10,H101+D102,"")</f>
        <v>959881.43881937338</v>
      </c>
    </row>
    <row r="103" spans="1:8">
      <c r="A103" s="71">
        <v>66</v>
      </c>
      <c r="B103" s="72">
        <v>48760</v>
      </c>
      <c r="C103" s="73">
        <f t="shared" si="11"/>
        <v>95451.390130328014</v>
      </c>
      <c r="D103" s="74">
        <f t="shared" si="12"/>
        <v>5747.1846740198926</v>
      </c>
      <c r="E103" s="75">
        <f t="shared" si="13"/>
        <v>89704.205456308118</v>
      </c>
      <c r="F103" s="73">
        <f t="shared" si="14"/>
        <v>1665836.8748917482</v>
      </c>
      <c r="G103" s="61">
        <f t="shared" si="15"/>
        <v>5334163.1251082551</v>
      </c>
      <c r="H103" s="62">
        <f t="shared" si="16"/>
        <v>965628.6234933933</v>
      </c>
    </row>
    <row r="104" spans="1:8">
      <c r="A104" s="71">
        <v>67</v>
      </c>
      <c r="B104" s="72">
        <v>48791</v>
      </c>
      <c r="C104" s="73">
        <f t="shared" si="11"/>
        <v>95451.390130328014</v>
      </c>
      <c r="D104" s="74">
        <f t="shared" si="12"/>
        <v>5453.5164479870318</v>
      </c>
      <c r="E104" s="75">
        <f t="shared" si="13"/>
        <v>89997.873682340985</v>
      </c>
      <c r="F104" s="73">
        <f t="shared" si="14"/>
        <v>1575839.0012094071</v>
      </c>
      <c r="G104" s="61">
        <f t="shared" si="15"/>
        <v>5424160.9987905957</v>
      </c>
      <c r="H104" s="62">
        <f t="shared" si="16"/>
        <v>971082.13994138036</v>
      </c>
    </row>
    <row r="105" spans="1:8">
      <c r="A105" s="71">
        <v>68</v>
      </c>
      <c r="B105" s="72">
        <v>48822</v>
      </c>
      <c r="C105" s="73">
        <f t="shared" si="11"/>
        <v>95451.390130328014</v>
      </c>
      <c r="D105" s="74">
        <f t="shared" si="12"/>
        <v>5158.8868285998396</v>
      </c>
      <c r="E105" s="75">
        <f t="shared" si="13"/>
        <v>90292.503301728168</v>
      </c>
      <c r="F105" s="73">
        <f t="shared" si="14"/>
        <v>1485546.4979076791</v>
      </c>
      <c r="G105" s="61">
        <f t="shared" si="15"/>
        <v>5514453.5020923242</v>
      </c>
      <c r="H105" s="62">
        <f t="shared" si="16"/>
        <v>976241.02676998021</v>
      </c>
    </row>
    <row r="106" spans="1:8">
      <c r="A106" s="71">
        <v>69</v>
      </c>
      <c r="B106" s="72">
        <v>48852</v>
      </c>
      <c r="C106" s="73">
        <f t="shared" si="11"/>
        <v>95451.390130328014</v>
      </c>
      <c r="D106" s="74">
        <f t="shared" si="12"/>
        <v>4863.292668506645</v>
      </c>
      <c r="E106" s="75">
        <f t="shared" si="13"/>
        <v>90588.097461821366</v>
      </c>
      <c r="F106" s="73">
        <f t="shared" si="14"/>
        <v>1394958.4004458578</v>
      </c>
      <c r="G106" s="61">
        <f t="shared" si="15"/>
        <v>5605041.5995541457</v>
      </c>
      <c r="H106" s="62">
        <f t="shared" si="16"/>
        <v>981104.31943848683</v>
      </c>
    </row>
    <row r="107" spans="1:8">
      <c r="A107" s="71">
        <v>70</v>
      </c>
      <c r="B107" s="72">
        <v>48883</v>
      </c>
      <c r="C107" s="73">
        <f t="shared" si="11"/>
        <v>95451.390130328014</v>
      </c>
      <c r="D107" s="74">
        <f t="shared" si="12"/>
        <v>4566.7308100521686</v>
      </c>
      <c r="E107" s="75">
        <f t="shared" si="13"/>
        <v>90884.659320275852</v>
      </c>
      <c r="F107" s="73">
        <f t="shared" si="14"/>
        <v>1304073.741125582</v>
      </c>
      <c r="G107" s="61">
        <f t="shared" si="15"/>
        <v>5695926.2588744219</v>
      </c>
      <c r="H107" s="62">
        <f t="shared" si="16"/>
        <v>985671.05024853896</v>
      </c>
    </row>
    <row r="108" spans="1:8">
      <c r="A108" s="71">
        <v>71</v>
      </c>
      <c r="B108" s="72">
        <v>48913</v>
      </c>
      <c r="C108" s="73">
        <f t="shared" si="11"/>
        <v>95451.390130328014</v>
      </c>
      <c r="D108" s="74">
        <f t="shared" si="12"/>
        <v>4269.1980852437864</v>
      </c>
      <c r="E108" s="75">
        <f t="shared" si="13"/>
        <v>91182.19204508423</v>
      </c>
      <c r="F108" s="73">
        <f t="shared" si="14"/>
        <v>1212891.5490804978</v>
      </c>
      <c r="G108" s="61">
        <f t="shared" si="15"/>
        <v>5787108.4509195061</v>
      </c>
      <c r="H108" s="62">
        <f t="shared" si="16"/>
        <v>989940.24833378277</v>
      </c>
    </row>
    <row r="109" spans="1:8">
      <c r="A109" s="69">
        <v>72</v>
      </c>
      <c r="B109" s="70">
        <v>48944</v>
      </c>
      <c r="C109" s="52">
        <f t="shared" si="11"/>
        <v>95451.390130328014</v>
      </c>
      <c r="D109" s="53">
        <f t="shared" si="12"/>
        <v>3970.6913157176928</v>
      </c>
      <c r="E109" s="54">
        <f t="shared" si="13"/>
        <v>91480.698814610325</v>
      </c>
      <c r="F109" s="52">
        <f t="shared" si="14"/>
        <v>1121410.8502658876</v>
      </c>
      <c r="G109" s="55">
        <f t="shared" si="15"/>
        <v>5878589.1497341162</v>
      </c>
      <c r="H109" s="56">
        <f t="shared" si="16"/>
        <v>993910.93964950042</v>
      </c>
    </row>
    <row r="110" spans="1:8">
      <c r="A110" s="71">
        <v>73</v>
      </c>
      <c r="B110" s="72">
        <v>48975</v>
      </c>
      <c r="C110" s="73">
        <f t="shared" si="11"/>
        <v>95451.390130328014</v>
      </c>
      <c r="D110" s="74">
        <f t="shared" si="12"/>
        <v>3671.2073127049462</v>
      </c>
      <c r="E110" s="75">
        <f t="shared" si="13"/>
        <v>91780.182817623063</v>
      </c>
      <c r="F110" s="73">
        <f t="shared" si="14"/>
        <v>1029630.6674482645</v>
      </c>
      <c r="G110" s="61">
        <f t="shared" si="15"/>
        <v>5970369.3325517392</v>
      </c>
      <c r="H110" s="62">
        <f t="shared" si="16"/>
        <v>997582.14696220541</v>
      </c>
    </row>
    <row r="111" spans="1:8">
      <c r="A111" s="71">
        <v>74</v>
      </c>
      <c r="B111" s="72">
        <v>49003</v>
      </c>
      <c r="C111" s="73">
        <f t="shared" si="11"/>
        <v>95451.390130328014</v>
      </c>
      <c r="D111" s="74">
        <f t="shared" si="12"/>
        <v>3370.7428769974044</v>
      </c>
      <c r="E111" s="75">
        <f t="shared" si="13"/>
        <v>92080.647253330608</v>
      </c>
      <c r="F111" s="73">
        <f t="shared" si="14"/>
        <v>937550.02019493398</v>
      </c>
      <c r="G111" s="61">
        <f t="shared" si="15"/>
        <v>6062449.97980507</v>
      </c>
      <c r="H111" s="62">
        <f t="shared" si="16"/>
        <v>1000952.8898392029</v>
      </c>
    </row>
    <row r="112" spans="1:8">
      <c r="A112" s="71">
        <v>75</v>
      </c>
      <c r="B112" s="72">
        <v>49034</v>
      </c>
      <c r="C112" s="73">
        <f t="shared" si="11"/>
        <v>95451.390130328014</v>
      </c>
      <c r="D112" s="74">
        <f t="shared" si="12"/>
        <v>3069.2947989135509</v>
      </c>
      <c r="E112" s="75">
        <f t="shared" si="13"/>
        <v>92382.095331414457</v>
      </c>
      <c r="F112" s="73">
        <f t="shared" si="14"/>
        <v>845167.9248635195</v>
      </c>
      <c r="G112" s="61">
        <f t="shared" si="15"/>
        <v>6154832.0751364846</v>
      </c>
      <c r="H112" s="62">
        <f t="shared" si="16"/>
        <v>1004022.1846381164</v>
      </c>
    </row>
    <row r="113" spans="1:8">
      <c r="A113" s="71">
        <v>76</v>
      </c>
      <c r="B113" s="72">
        <v>49064</v>
      </c>
      <c r="C113" s="73">
        <f t="shared" si="11"/>
        <v>95451.390130328014</v>
      </c>
      <c r="D113" s="74">
        <f t="shared" si="12"/>
        <v>2766.8598582642067</v>
      </c>
      <c r="E113" s="75">
        <f t="shared" si="13"/>
        <v>92684.530272063814</v>
      </c>
      <c r="F113" s="73">
        <f t="shared" si="14"/>
        <v>752483.3945914557</v>
      </c>
      <c r="G113" s="61">
        <f t="shared" si="15"/>
        <v>6247516.6054085484</v>
      </c>
      <c r="H113" s="62">
        <f t="shared" si="16"/>
        <v>1006789.0444963806</v>
      </c>
    </row>
    <row r="114" spans="1:8">
      <c r="A114" s="71">
        <v>77</v>
      </c>
      <c r="B114" s="72">
        <v>49095</v>
      </c>
      <c r="C114" s="73">
        <f t="shared" si="11"/>
        <v>95451.390130328014</v>
      </c>
      <c r="D114" s="74">
        <f t="shared" si="12"/>
        <v>2463.4348243181321</v>
      </c>
      <c r="E114" s="75">
        <f t="shared" si="13"/>
        <v>92987.955306009884</v>
      </c>
      <c r="F114" s="73">
        <f t="shared" si="14"/>
        <v>659495.43928544584</v>
      </c>
      <c r="G114" s="61">
        <f t="shared" si="15"/>
        <v>6340504.5607145587</v>
      </c>
      <c r="H114" s="62">
        <f t="shared" si="16"/>
        <v>1009252.4793206988</v>
      </c>
    </row>
    <row r="115" spans="1:8">
      <c r="A115" s="71">
        <v>78</v>
      </c>
      <c r="B115" s="72">
        <v>49125</v>
      </c>
      <c r="C115" s="73">
        <f t="shared" si="11"/>
        <v>95451.390130328014</v>
      </c>
      <c r="D115" s="74">
        <f t="shared" si="12"/>
        <v>2159.016455767513</v>
      </c>
      <c r="E115" s="75">
        <f t="shared" si="13"/>
        <v>93292.373674560498</v>
      </c>
      <c r="F115" s="73">
        <f t="shared" si="14"/>
        <v>566203.06561088539</v>
      </c>
      <c r="G115" s="61">
        <f t="shared" si="15"/>
        <v>6433796.934389119</v>
      </c>
      <c r="H115" s="62">
        <f t="shared" si="16"/>
        <v>1011411.4957764663</v>
      </c>
    </row>
    <row r="116" spans="1:8">
      <c r="A116" s="71">
        <v>79</v>
      </c>
      <c r="B116" s="72">
        <v>49156</v>
      </c>
      <c r="C116" s="73">
        <f t="shared" si="11"/>
        <v>95451.390130328014</v>
      </c>
      <c r="D116" s="74">
        <f t="shared" si="12"/>
        <v>1853.6015006933376</v>
      </c>
      <c r="E116" s="75">
        <f t="shared" si="13"/>
        <v>93597.788629634684</v>
      </c>
      <c r="F116" s="73">
        <f t="shared" si="14"/>
        <v>472605.27698125073</v>
      </c>
      <c r="G116" s="61">
        <f t="shared" si="15"/>
        <v>6527394.7230187533</v>
      </c>
      <c r="H116" s="62">
        <f t="shared" si="16"/>
        <v>1013265.0972771597</v>
      </c>
    </row>
    <row r="117" spans="1:8">
      <c r="A117" s="71">
        <v>80</v>
      </c>
      <c r="B117" s="72">
        <v>49187</v>
      </c>
      <c r="C117" s="73">
        <f t="shared" si="11"/>
        <v>95451.390130328014</v>
      </c>
      <c r="D117" s="74">
        <f t="shared" si="12"/>
        <v>1547.1866965306574</v>
      </c>
      <c r="E117" s="75">
        <f t="shared" si="13"/>
        <v>93904.20343379736</v>
      </c>
      <c r="F117" s="73">
        <f t="shared" si="14"/>
        <v>378701.07354745339</v>
      </c>
      <c r="G117" s="61">
        <f t="shared" si="15"/>
        <v>6621298.926452551</v>
      </c>
      <c r="H117" s="62">
        <f t="shared" si="16"/>
        <v>1014812.2839736904</v>
      </c>
    </row>
    <row r="118" spans="1:8">
      <c r="A118" s="71">
        <v>81</v>
      </c>
      <c r="B118" s="72">
        <v>49217</v>
      </c>
      <c r="C118" s="73">
        <f t="shared" si="11"/>
        <v>95451.390130328014</v>
      </c>
      <c r="D118" s="74">
        <f t="shared" si="12"/>
        <v>1239.7687700337351</v>
      </c>
      <c r="E118" s="75">
        <f t="shared" si="13"/>
        <v>94211.621360294273</v>
      </c>
      <c r="F118" s="73">
        <f t="shared" si="14"/>
        <v>284489.4521871591</v>
      </c>
      <c r="G118" s="61">
        <f t="shared" si="15"/>
        <v>6715510.5478128456</v>
      </c>
      <c r="H118" s="62">
        <f t="shared" si="16"/>
        <v>1016052.0527437241</v>
      </c>
    </row>
    <row r="119" spans="1:8">
      <c r="A119" s="71">
        <v>82</v>
      </c>
      <c r="B119" s="72">
        <v>49248</v>
      </c>
      <c r="C119" s="73">
        <f t="shared" si="11"/>
        <v>95451.390130328014</v>
      </c>
      <c r="D119" s="74">
        <f t="shared" si="12"/>
        <v>931.34443724107871</v>
      </c>
      <c r="E119" s="75">
        <f t="shared" si="13"/>
        <v>94520.04569308694</v>
      </c>
      <c r="F119" s="73">
        <f t="shared" si="14"/>
        <v>189969.40649407217</v>
      </c>
      <c r="G119" s="61">
        <f t="shared" si="15"/>
        <v>6810030.5935059329</v>
      </c>
      <c r="H119" s="62">
        <f t="shared" si="16"/>
        <v>1016983.3971809652</v>
      </c>
    </row>
    <row r="120" spans="1:8">
      <c r="A120" s="71">
        <v>83</v>
      </c>
      <c r="B120" s="72">
        <v>49278</v>
      </c>
      <c r="C120" s="73">
        <f t="shared" si="11"/>
        <v>95451.390130328014</v>
      </c>
      <c r="D120" s="74">
        <f t="shared" si="12"/>
        <v>621.91040344036094</v>
      </c>
      <c r="E120" s="75">
        <f t="shared" si="13"/>
        <v>94829.479726887657</v>
      </c>
      <c r="F120" s="73">
        <f t="shared" si="14"/>
        <v>95139.926767184515</v>
      </c>
      <c r="G120" s="61">
        <f t="shared" si="15"/>
        <v>6904860.0732328203</v>
      </c>
      <c r="H120" s="62">
        <f t="shared" si="16"/>
        <v>1017605.3075844055</v>
      </c>
    </row>
    <row r="121" spans="1:8" ht="15.75" thickBot="1">
      <c r="A121" s="76">
        <v>84</v>
      </c>
      <c r="B121" s="77">
        <v>49309</v>
      </c>
      <c r="C121" s="78">
        <f t="shared" si="11"/>
        <v>95451.390130328014</v>
      </c>
      <c r="D121" s="79">
        <f t="shared" si="12"/>
        <v>311.46336313322331</v>
      </c>
      <c r="E121" s="80">
        <f t="shared" si="13"/>
        <v>95139.926767194789</v>
      </c>
      <c r="F121" s="78">
        <f t="shared" si="14"/>
        <v>-1.0273652151226997E-8</v>
      </c>
      <c r="G121" s="81">
        <f t="shared" si="15"/>
        <v>7000000.0000000149</v>
      </c>
      <c r="H121" s="82">
        <f t="shared" si="16"/>
        <v>1017916.7709475388</v>
      </c>
    </row>
    <row r="122" spans="1:8" ht="15.75" thickTop="1"/>
  </sheetData>
  <mergeCells count="2">
    <mergeCell ref="A32:B32"/>
    <mergeCell ref="A20:H2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1"/>
  <sheetViews>
    <sheetView tabSelected="1" workbookViewId="0">
      <selection activeCell="L8" sqref="L8"/>
    </sheetView>
  </sheetViews>
  <sheetFormatPr baseColWidth="10" defaultColWidth="11" defaultRowHeight="15"/>
  <cols>
    <col min="1" max="1" width="7.7109375" customWidth="1"/>
    <col min="2" max="2" width="20.7109375" customWidth="1"/>
    <col min="3" max="3" width="19.140625" bestFit="1" customWidth="1"/>
    <col min="4" max="4" width="16.28515625" customWidth="1"/>
    <col min="5" max="5" width="17.7109375" customWidth="1"/>
    <col min="6" max="7" width="15.7109375" customWidth="1"/>
    <col min="8" max="8" width="16.28515625" customWidth="1"/>
  </cols>
  <sheetData>
    <row r="1" spans="1:8" ht="22.5">
      <c r="A1" s="1" t="s">
        <v>36</v>
      </c>
      <c r="B1" s="2"/>
      <c r="C1" s="2"/>
      <c r="D1" s="2"/>
      <c r="E1" s="2"/>
      <c r="F1" s="2"/>
      <c r="G1" s="2"/>
      <c r="H1" s="2"/>
    </row>
    <row r="2" spans="1:8" ht="15.75" thickBot="1">
      <c r="A2" s="3"/>
      <c r="B2" s="3"/>
      <c r="C2" s="3"/>
      <c r="D2" s="3"/>
      <c r="E2" s="3"/>
      <c r="F2" s="3"/>
      <c r="G2" s="3"/>
      <c r="H2" s="3"/>
    </row>
    <row r="3" spans="1:8" ht="23.25" thickTop="1">
      <c r="A3" s="4" t="s">
        <v>0</v>
      </c>
      <c r="B3" s="5"/>
      <c r="C3" s="6"/>
      <c r="D3" s="7"/>
      <c r="E3" s="7"/>
      <c r="F3" s="7"/>
      <c r="G3" s="7"/>
      <c r="H3" s="7"/>
    </row>
    <row r="4" spans="1:8">
      <c r="A4" s="89" t="s">
        <v>1</v>
      </c>
      <c r="B4" s="8"/>
      <c r="C4" s="9"/>
      <c r="D4" s="10"/>
      <c r="E4" s="10"/>
      <c r="F4" s="10"/>
      <c r="G4" s="10"/>
      <c r="H4" s="10"/>
    </row>
    <row r="5" spans="1:8">
      <c r="A5" s="11"/>
      <c r="B5" s="12" t="s">
        <v>2</v>
      </c>
      <c r="C5" s="13">
        <v>44500500</v>
      </c>
      <c r="D5" s="10"/>
      <c r="E5" s="14" t="s">
        <v>3</v>
      </c>
      <c r="F5" s="15"/>
      <c r="G5" s="15"/>
      <c r="H5" s="15"/>
    </row>
    <row r="6" spans="1:8">
      <c r="A6" s="11"/>
      <c r="B6" s="12" t="s">
        <v>4</v>
      </c>
      <c r="C6" s="16">
        <v>0.04</v>
      </c>
      <c r="D6" s="10"/>
      <c r="E6" s="10"/>
      <c r="F6" s="90" t="s">
        <v>5</v>
      </c>
      <c r="G6" s="17"/>
      <c r="H6" s="18">
        <v>46783</v>
      </c>
    </row>
    <row r="7" spans="1:8">
      <c r="A7" s="11"/>
      <c r="B7" s="12" t="s">
        <v>6</v>
      </c>
      <c r="C7" s="19">
        <f>((1+$C$6)^(1/12))-1</f>
        <v>3.2737397821989145E-3</v>
      </c>
      <c r="D7" s="10"/>
      <c r="E7" s="10"/>
      <c r="F7" s="90" t="s">
        <v>7</v>
      </c>
      <c r="G7" s="17"/>
      <c r="H7" s="20">
        <v>1</v>
      </c>
    </row>
    <row r="8" spans="1:8">
      <c r="A8" s="11"/>
      <c r="B8" s="12" t="s">
        <v>8</v>
      </c>
      <c r="C8" s="21">
        <v>30</v>
      </c>
      <c r="D8" s="10"/>
      <c r="E8" s="10"/>
      <c r="F8" s="10"/>
      <c r="G8" s="10"/>
      <c r="H8" s="10"/>
    </row>
    <row r="9" spans="1:8">
      <c r="A9" s="11"/>
      <c r="B9" s="12" t="s">
        <v>9</v>
      </c>
      <c r="C9" s="21">
        <v>12</v>
      </c>
      <c r="D9" s="10"/>
      <c r="E9" s="10"/>
      <c r="F9" s="10"/>
      <c r="G9" s="10"/>
      <c r="H9" s="10"/>
    </row>
    <row r="10" spans="1:8">
      <c r="A10" s="11"/>
      <c r="B10" s="12" t="s">
        <v>10</v>
      </c>
      <c r="C10" s="21">
        <f>C8*C9</f>
        <v>360</v>
      </c>
      <c r="D10" s="22"/>
      <c r="E10" s="23"/>
      <c r="F10" s="23"/>
      <c r="G10" s="23"/>
      <c r="H10" s="24"/>
    </row>
    <row r="11" spans="1:8">
      <c r="A11" s="11"/>
      <c r="B11" s="12" t="s">
        <v>11</v>
      </c>
      <c r="C11" s="25">
        <v>46783</v>
      </c>
      <c r="D11" s="22"/>
      <c r="E11" s="22"/>
      <c r="F11" s="22"/>
      <c r="G11" s="22"/>
      <c r="H11" s="22"/>
    </row>
    <row r="12" spans="1:8">
      <c r="A12" s="26" t="s">
        <v>12</v>
      </c>
      <c r="B12" s="27"/>
      <c r="C12" s="28"/>
      <c r="D12" s="15"/>
      <c r="E12" s="15"/>
      <c r="F12" s="15"/>
      <c r="G12" s="15"/>
      <c r="H12" s="15"/>
    </row>
    <row r="13" spans="1:8">
      <c r="A13" s="29"/>
      <c r="B13" s="30"/>
      <c r="C13" s="31"/>
      <c r="D13" s="32" t="s">
        <v>13</v>
      </c>
      <c r="E13" s="3"/>
      <c r="F13" s="3"/>
      <c r="G13" s="3"/>
      <c r="H13" s="3"/>
    </row>
    <row r="14" spans="1:8" ht="15.75" thickBot="1">
      <c r="A14" s="33"/>
      <c r="B14" s="34"/>
      <c r="C14" s="35"/>
      <c r="D14" s="32" t="s">
        <v>14</v>
      </c>
      <c r="E14" s="3"/>
      <c r="F14" s="3"/>
      <c r="G14" s="3"/>
      <c r="H14" s="3"/>
    </row>
    <row r="15" spans="1:8" ht="15.75" thickTop="1">
      <c r="A15" s="91" t="s">
        <v>15</v>
      </c>
      <c r="B15" s="7"/>
      <c r="C15" s="7"/>
      <c r="D15" s="7"/>
      <c r="E15" s="7"/>
      <c r="F15" s="7"/>
      <c r="G15" s="7"/>
      <c r="H15" s="7"/>
    </row>
    <row r="16" spans="1:8">
      <c r="A16" s="10"/>
      <c r="B16" s="17" t="s">
        <v>16</v>
      </c>
      <c r="C16" s="36"/>
      <c r="D16" s="10"/>
      <c r="E16" s="10"/>
      <c r="F16" s="17" t="s">
        <v>17</v>
      </c>
      <c r="G16" s="17"/>
      <c r="H16" s="37"/>
    </row>
    <row r="17" spans="1:8">
      <c r="A17" s="10"/>
      <c r="B17" s="17" t="s">
        <v>18</v>
      </c>
      <c r="C17" s="38">
        <v>1</v>
      </c>
      <c r="D17" s="10"/>
      <c r="E17" s="10"/>
      <c r="F17" s="17" t="s">
        <v>19</v>
      </c>
      <c r="G17" s="17"/>
      <c r="H17" s="37">
        <v>0</v>
      </c>
    </row>
    <row r="18" spans="1:8" ht="22.5">
      <c r="A18" s="39" t="s">
        <v>20</v>
      </c>
      <c r="B18" s="15"/>
      <c r="C18" s="15"/>
      <c r="D18" s="15"/>
      <c r="E18" s="15"/>
      <c r="F18" s="15"/>
      <c r="G18" s="15"/>
      <c r="H18" s="15"/>
    </row>
    <row r="19" spans="1:8" ht="15.75" thickBot="1">
      <c r="A19" s="40"/>
      <c r="B19" s="40"/>
      <c r="C19" s="40"/>
      <c r="D19" s="40"/>
      <c r="E19" s="40"/>
      <c r="F19" s="40"/>
      <c r="G19" s="40"/>
      <c r="H19" s="40"/>
    </row>
    <row r="20" spans="1:8" ht="15" customHeight="1" thickTop="1">
      <c r="A20" s="97" t="s">
        <v>21</v>
      </c>
      <c r="B20" s="98"/>
      <c r="C20" s="98"/>
      <c r="D20" s="98"/>
      <c r="E20" s="98"/>
      <c r="F20" s="98"/>
      <c r="G20" s="98"/>
      <c r="H20" s="99"/>
    </row>
    <row r="21" spans="1:8" ht="15" customHeight="1" thickBot="1">
      <c r="A21" s="100"/>
      <c r="B21" s="101"/>
      <c r="C21" s="101"/>
      <c r="D21" s="101"/>
      <c r="E21" s="101"/>
      <c r="F21" s="101"/>
      <c r="G21" s="101"/>
      <c r="H21" s="102"/>
    </row>
    <row r="22" spans="1:8" ht="15.75" thickTop="1">
      <c r="A22" s="41"/>
      <c r="B22" s="42"/>
      <c r="C22" s="43"/>
      <c r="D22" s="43"/>
      <c r="E22" s="43"/>
      <c r="F22" s="43" t="s">
        <v>22</v>
      </c>
      <c r="G22" s="44" t="s">
        <v>22</v>
      </c>
      <c r="H22" s="45" t="s">
        <v>23</v>
      </c>
    </row>
    <row r="23" spans="1:8" ht="15.75" thickBot="1">
      <c r="A23" s="92" t="s">
        <v>24</v>
      </c>
      <c r="B23" s="46" t="s">
        <v>25</v>
      </c>
      <c r="C23" s="47" t="s">
        <v>26</v>
      </c>
      <c r="D23" s="47" t="s">
        <v>23</v>
      </c>
      <c r="E23" s="47" t="s">
        <v>27</v>
      </c>
      <c r="F23" s="47" t="s">
        <v>28</v>
      </c>
      <c r="G23" s="48" t="s">
        <v>29</v>
      </c>
      <c r="H23" s="49" t="s">
        <v>30</v>
      </c>
    </row>
    <row r="24" spans="1:8">
      <c r="A24" s="50">
        <v>0</v>
      </c>
      <c r="B24" s="51"/>
      <c r="C24" s="52"/>
      <c r="D24" s="53"/>
      <c r="E24" s="54"/>
      <c r="F24" s="52">
        <f>$C$5</f>
        <v>44500500</v>
      </c>
      <c r="G24" s="55"/>
      <c r="H24" s="56"/>
    </row>
    <row r="25" spans="1:8">
      <c r="A25" s="57">
        <v>1</v>
      </c>
      <c r="B25" s="51">
        <v>2028</v>
      </c>
      <c r="C25" s="58">
        <f>SUM(C61:C72)</f>
        <v>2527459.6916050981</v>
      </c>
      <c r="D25" s="59">
        <f>SUM(D61:D72)</f>
        <v>1734011.3651076066</v>
      </c>
      <c r="E25" s="60">
        <f t="shared" ref="E25:E54" si="0">C25-D25</f>
        <v>793448.32649749145</v>
      </c>
      <c r="F25" s="58">
        <f>F24-E25</f>
        <v>43707051.673502505</v>
      </c>
      <c r="G25" s="61">
        <f>IF(A25&lt;=$C$10,G24+E25,"")</f>
        <v>793448.32649749145</v>
      </c>
      <c r="H25" s="62">
        <f>IF(A25&lt;=$C$10,H24+D25,"")</f>
        <v>1734011.3651076066</v>
      </c>
    </row>
    <row r="26" spans="1:8">
      <c r="A26" s="57">
        <v>2</v>
      </c>
      <c r="B26" s="51">
        <v>2029</v>
      </c>
      <c r="C26" s="58">
        <f>SUM(C73:C84)</f>
        <v>2527459.6916050981</v>
      </c>
      <c r="D26" s="59">
        <f>SUM(D73:D84)</f>
        <v>1702273.4320477063</v>
      </c>
      <c r="E26" s="60">
        <f>C26-D26</f>
        <v>825186.25955739175</v>
      </c>
      <c r="F26" s="58">
        <f t="shared" ref="F26:F55" si="1">IF(A26&lt;=$C$10,F25-E26,"")</f>
        <v>42881865.413945116</v>
      </c>
      <c r="G26" s="63">
        <f t="shared" ref="G26:G54" si="2">IF(A26&lt;=$C$10,G25+E26,"")</f>
        <v>1618634.5860548832</v>
      </c>
      <c r="H26" s="64">
        <f t="shared" ref="H26:H54" si="3">IF(A26&lt;=$C$10,H25+D26,"")</f>
        <v>3436284.7971553132</v>
      </c>
    </row>
    <row r="27" spans="1:8">
      <c r="A27" s="57">
        <v>3</v>
      </c>
      <c r="B27" s="51">
        <v>2030</v>
      </c>
      <c r="C27" s="58">
        <f>SUM(C85:C96)</f>
        <v>2527459.6916050981</v>
      </c>
      <c r="D27" s="59">
        <f>SUM(D85:D96)</f>
        <v>1669265.9816654106</v>
      </c>
      <c r="E27" s="60">
        <f t="shared" si="0"/>
        <v>858193.70993968751</v>
      </c>
      <c r="F27" s="58">
        <f t="shared" si="1"/>
        <v>42023671.704005428</v>
      </c>
      <c r="G27" s="63">
        <f t="shared" si="2"/>
        <v>2476828.2959945705</v>
      </c>
      <c r="H27" s="64">
        <f t="shared" si="3"/>
        <v>5105550.7788207233</v>
      </c>
    </row>
    <row r="28" spans="1:8">
      <c r="A28" s="57">
        <v>4</v>
      </c>
      <c r="B28" s="51">
        <v>2031</v>
      </c>
      <c r="C28" s="58">
        <f>SUM(C97:C108)</f>
        <v>2527459.6916050981</v>
      </c>
      <c r="D28" s="59">
        <f>SUM(D97:D108)</f>
        <v>1634938.2332678223</v>
      </c>
      <c r="E28" s="60">
        <f t="shared" si="0"/>
        <v>892521.45833727578</v>
      </c>
      <c r="F28" s="58">
        <f t="shared" si="1"/>
        <v>41131150.24566815</v>
      </c>
      <c r="G28" s="63">
        <f>IF(A28&lt;=$C$10,G27+E28,"")</f>
        <v>3369349.7543318463</v>
      </c>
      <c r="H28" s="64">
        <f t="shared" si="3"/>
        <v>6740489.0120885456</v>
      </c>
    </row>
    <row r="29" spans="1:8">
      <c r="A29" s="57">
        <v>5</v>
      </c>
      <c r="B29" s="51">
        <v>2032</v>
      </c>
      <c r="C29" s="58">
        <f>SUM(C109:C120)</f>
        <v>2527459.6916050981</v>
      </c>
      <c r="D29" s="59">
        <f>SUM(D109:D120)</f>
        <v>1599237.3749343306</v>
      </c>
      <c r="E29" s="60">
        <f>C29-D29</f>
        <v>928222.3166707675</v>
      </c>
      <c r="F29" s="58">
        <f t="shared" si="1"/>
        <v>40202927.928997383</v>
      </c>
      <c r="G29" s="63">
        <f>IF(A29&lt;=$C$10,G28+E29,"")</f>
        <v>4297572.0710026138</v>
      </c>
      <c r="H29" s="64">
        <f t="shared" si="3"/>
        <v>8339726.3870228762</v>
      </c>
    </row>
    <row r="30" spans="1:8">
      <c r="A30" s="57">
        <v>6</v>
      </c>
      <c r="B30" s="51">
        <v>2033</v>
      </c>
      <c r="C30" s="58">
        <f>SUM(C121:C132)</f>
        <v>2527459.6916050981</v>
      </c>
      <c r="D30" s="59">
        <f>SUM(D121:D132)</f>
        <v>1562108.4822674987</v>
      </c>
      <c r="E30" s="60">
        <f t="shared" si="0"/>
        <v>965351.20933759934</v>
      </c>
      <c r="F30" s="58">
        <f t="shared" si="1"/>
        <v>39237576.719659783</v>
      </c>
      <c r="G30" s="63">
        <f t="shared" si="2"/>
        <v>5262923.2803402133</v>
      </c>
      <c r="H30" s="64">
        <f t="shared" si="3"/>
        <v>9901834.8692903742</v>
      </c>
    </row>
    <row r="31" spans="1:8">
      <c r="A31" s="57">
        <v>7</v>
      </c>
      <c r="B31" s="51">
        <v>2034</v>
      </c>
      <c r="C31" s="58">
        <f>SUM(C133:C144)</f>
        <v>2527459.6916050981</v>
      </c>
      <c r="D31" s="59">
        <f>SUM(D133:D144)</f>
        <v>1523494.4338939947</v>
      </c>
      <c r="E31" s="60">
        <f t="shared" si="0"/>
        <v>1003965.2577111034</v>
      </c>
      <c r="F31" s="58">
        <f t="shared" si="1"/>
        <v>38233611.461948678</v>
      </c>
      <c r="G31" s="63">
        <f t="shared" si="2"/>
        <v>6266888.5380513165</v>
      </c>
      <c r="H31" s="64">
        <f t="shared" si="3"/>
        <v>11425329.30318437</v>
      </c>
    </row>
    <row r="32" spans="1:8">
      <c r="A32" s="57">
        <v>8</v>
      </c>
      <c r="B32" s="51">
        <v>2035</v>
      </c>
      <c r="C32" s="58">
        <f>SUM(C145:C156)</f>
        <v>2527459.6916050981</v>
      </c>
      <c r="D32" s="59">
        <f t="shared" ref="D32" si="4">SUM(D145:D156)</f>
        <v>1483335.8235855496</v>
      </c>
      <c r="E32" s="60">
        <f t="shared" si="0"/>
        <v>1044123.8680195485</v>
      </c>
      <c r="F32" s="58">
        <f t="shared" si="1"/>
        <v>37189487.593929127</v>
      </c>
      <c r="G32" s="63">
        <f t="shared" si="2"/>
        <v>7311012.4060708648</v>
      </c>
      <c r="H32" s="64">
        <f t="shared" si="3"/>
        <v>12908665.126769919</v>
      </c>
    </row>
    <row r="33" spans="1:8">
      <c r="A33" s="57">
        <v>9</v>
      </c>
      <c r="B33" s="51">
        <v>2036</v>
      </c>
      <c r="C33" s="58">
        <f>SUM(C157:C168)</f>
        <v>2527459.6916050981</v>
      </c>
      <c r="D33" s="59">
        <f t="shared" ref="D33" si="5">SUM(D157:D168)</f>
        <v>1441570.868864767</v>
      </c>
      <c r="E33" s="60">
        <f t="shared" si="0"/>
        <v>1085888.8227403311</v>
      </c>
      <c r="F33" s="58">
        <f t="shared" si="1"/>
        <v>36103598.771188796</v>
      </c>
      <c r="G33" s="63">
        <f t="shared" si="2"/>
        <v>8396901.2288111951</v>
      </c>
      <c r="H33" s="64">
        <f t="shared" si="3"/>
        <v>14350235.995634686</v>
      </c>
    </row>
    <row r="34" spans="1:8">
      <c r="A34" s="57">
        <v>10</v>
      </c>
      <c r="B34" s="51">
        <v>2037</v>
      </c>
      <c r="C34" s="58">
        <f>SUM(C169:C180)</f>
        <v>2527459.6916050981</v>
      </c>
      <c r="D34" s="59">
        <f t="shared" ref="D34" si="6">SUM(D169:D180)</f>
        <v>1398135.3159551532</v>
      </c>
      <c r="E34" s="60">
        <f t="shared" si="0"/>
        <v>1129324.3756499449</v>
      </c>
      <c r="F34" s="58">
        <f t="shared" si="1"/>
        <v>34974274.395538852</v>
      </c>
      <c r="G34" s="63">
        <f t="shared" si="2"/>
        <v>9526225.6044611409</v>
      </c>
      <c r="H34" s="64">
        <f t="shared" si="3"/>
        <v>15748371.311589839</v>
      </c>
    </row>
    <row r="35" spans="1:8">
      <c r="A35" s="57">
        <v>11</v>
      </c>
      <c r="B35" s="51">
        <v>2038</v>
      </c>
      <c r="C35" s="58">
        <f>SUM(C181:C192)</f>
        <v>2527459.6916050981</v>
      </c>
      <c r="D35" s="59">
        <f t="shared" ref="D35" si="7">SUM(D181:D192)</f>
        <v>1352962.3409291548</v>
      </c>
      <c r="E35" s="60">
        <f t="shared" si="0"/>
        <v>1174497.3506759433</v>
      </c>
      <c r="F35" s="58">
        <f t="shared" si="1"/>
        <v>33799777.044862911</v>
      </c>
      <c r="G35" s="63">
        <f t="shared" si="2"/>
        <v>10700722.955137085</v>
      </c>
      <c r="H35" s="64">
        <f t="shared" si="3"/>
        <v>17101333.652518995</v>
      </c>
    </row>
    <row r="36" spans="1:8">
      <c r="A36" s="57">
        <v>12</v>
      </c>
      <c r="B36" s="51">
        <v>2039</v>
      </c>
      <c r="C36" s="58">
        <f>SUM(C193:C204)</f>
        <v>2527459.6916050981</v>
      </c>
      <c r="D36" s="59">
        <f t="shared" ref="D36" si="8">SUM(D193:D204)</f>
        <v>1305982.4469021168</v>
      </c>
      <c r="E36" s="60">
        <f t="shared" si="0"/>
        <v>1221477.2447029813</v>
      </c>
      <c r="F36" s="58">
        <f t="shared" si="1"/>
        <v>32578299.800159931</v>
      </c>
      <c r="G36" s="63">
        <f t="shared" si="2"/>
        <v>11922200.199840067</v>
      </c>
      <c r="H36" s="64">
        <f t="shared" si="3"/>
        <v>18407316.099421114</v>
      </c>
    </row>
    <row r="37" spans="1:8">
      <c r="A37" s="57">
        <v>13</v>
      </c>
      <c r="B37" s="51">
        <v>2040</v>
      </c>
      <c r="C37" s="58">
        <f>SUM(C205:C216)</f>
        <v>2527459.6916050981</v>
      </c>
      <c r="D37" s="59">
        <f t="shared" ref="D37" si="9">SUM(D205:D216)</f>
        <v>1257123.357113997</v>
      </c>
      <c r="E37" s="60">
        <f t="shared" si="0"/>
        <v>1270336.3344911011</v>
      </c>
      <c r="F37" s="58">
        <f t="shared" si="1"/>
        <v>31307963.465668831</v>
      </c>
      <c r="G37" s="63">
        <f t="shared" si="2"/>
        <v>13192536.534331169</v>
      </c>
      <c r="H37" s="64">
        <f t="shared" si="3"/>
        <v>19664439.456535112</v>
      </c>
    </row>
    <row r="38" spans="1:8">
      <c r="A38" s="57">
        <v>14</v>
      </c>
      <c r="B38" s="51">
        <v>2041</v>
      </c>
      <c r="C38" s="58">
        <f>SUM(C217:C228)</f>
        <v>2527459.6916050981</v>
      </c>
      <c r="D38" s="59">
        <f t="shared" ref="D38" si="10">SUM(D217:D228)</f>
        <v>1206309.903734352</v>
      </c>
      <c r="E38" s="60">
        <f t="shared" si="0"/>
        <v>1321149.7878707461</v>
      </c>
      <c r="F38" s="58">
        <f t="shared" si="1"/>
        <v>29986813.677798085</v>
      </c>
      <c r="G38" s="63">
        <f t="shared" si="2"/>
        <v>14513686.322201915</v>
      </c>
      <c r="H38" s="64">
        <f t="shared" si="3"/>
        <v>20870749.360269465</v>
      </c>
    </row>
    <row r="39" spans="1:8">
      <c r="A39" s="57">
        <v>15</v>
      </c>
      <c r="B39" s="51">
        <v>2042</v>
      </c>
      <c r="C39" s="58">
        <f>SUM(C229:C240)</f>
        <v>2527459.6916050981</v>
      </c>
      <c r="D39" s="59">
        <f t="shared" ref="D39" si="11">SUM(D229:D240)</f>
        <v>1153463.9122195211</v>
      </c>
      <c r="E39" s="60">
        <f>C39-D39</f>
        <v>1373995.779385577</v>
      </c>
      <c r="F39" s="58">
        <f t="shared" si="1"/>
        <v>28612817.898412507</v>
      </c>
      <c r="G39" s="63">
        <f t="shared" si="2"/>
        <v>15887682.101587493</v>
      </c>
      <c r="H39" s="64">
        <f t="shared" si="3"/>
        <v>22024213.272488985</v>
      </c>
    </row>
    <row r="40" spans="1:8">
      <c r="A40" s="57">
        <v>16</v>
      </c>
      <c r="B40" s="51">
        <v>2043</v>
      </c>
      <c r="C40" s="58">
        <f>SUM(C241:C252)</f>
        <v>2527459.6916050981</v>
      </c>
      <c r="D40" s="59">
        <f t="shared" ref="D40" si="12">SUM(D241:D252)</f>
        <v>1098504.0810440974</v>
      </c>
      <c r="E40" s="60">
        <f t="shared" si="0"/>
        <v>1428955.6105610006</v>
      </c>
      <c r="F40" s="58">
        <f t="shared" si="1"/>
        <v>27183862.287851505</v>
      </c>
      <c r="G40" s="63">
        <f t="shared" si="2"/>
        <v>17316637.712148495</v>
      </c>
      <c r="H40" s="64">
        <f t="shared" si="3"/>
        <v>23122717.353533082</v>
      </c>
    </row>
    <row r="41" spans="1:8">
      <c r="A41" s="57">
        <v>17</v>
      </c>
      <c r="B41" s="51">
        <v>2044</v>
      </c>
      <c r="C41" s="58">
        <f>SUM(C253:C264)</f>
        <v>2527459.6916050981</v>
      </c>
      <c r="D41" s="59">
        <f t="shared" ref="D41" si="13">SUM(D253:D264)</f>
        <v>1041345.8566216568</v>
      </c>
      <c r="E41" s="60">
        <f t="shared" si="0"/>
        <v>1486113.8349834413</v>
      </c>
      <c r="F41" s="58">
        <f t="shared" si="1"/>
        <v>25697748.452868063</v>
      </c>
      <c r="G41" s="63">
        <f t="shared" si="2"/>
        <v>18802751.547131937</v>
      </c>
      <c r="H41" s="64">
        <f t="shared" si="3"/>
        <v>24164063.210154738</v>
      </c>
    </row>
    <row r="42" spans="1:8">
      <c r="A42" s="57">
        <v>18</v>
      </c>
      <c r="B42" s="51">
        <v>2045</v>
      </c>
      <c r="C42" s="58">
        <f>SUM(C265:C276)</f>
        <v>2527459.6916050981</v>
      </c>
      <c r="D42" s="59">
        <f t="shared" ref="D42" si="14">SUM(D265:D276)</f>
        <v>981901.30322231818</v>
      </c>
      <c r="E42" s="60">
        <f t="shared" si="0"/>
        <v>1545558.3883827799</v>
      </c>
      <c r="F42" s="58">
        <f t="shared" si="1"/>
        <v>24152190.064485282</v>
      </c>
      <c r="G42" s="63">
        <f t="shared" si="2"/>
        <v>20348309.935514718</v>
      </c>
      <c r="H42" s="64">
        <f t="shared" si="3"/>
        <v>25145964.513377056</v>
      </c>
    </row>
    <row r="43" spans="1:8">
      <c r="A43" s="57">
        <v>19</v>
      </c>
      <c r="B43" s="51">
        <v>2046</v>
      </c>
      <c r="C43" s="58">
        <f>SUM(C277:C288)</f>
        <v>2527459.6916050981</v>
      </c>
      <c r="D43" s="59">
        <f t="shared" ref="D43" si="15">SUM(D277:D288)</f>
        <v>920078.96768700611</v>
      </c>
      <c r="E43" s="60">
        <f t="shared" si="0"/>
        <v>1607380.723918092</v>
      </c>
      <c r="F43" s="58">
        <f t="shared" si="1"/>
        <v>22544809.34056719</v>
      </c>
      <c r="G43" s="63">
        <f t="shared" si="2"/>
        <v>21955690.65943281</v>
      </c>
      <c r="H43" s="64">
        <f t="shared" si="3"/>
        <v>26066043.481064063</v>
      </c>
    </row>
    <row r="44" spans="1:8">
      <c r="A44" s="57">
        <v>20</v>
      </c>
      <c r="B44" s="51">
        <v>2047</v>
      </c>
      <c r="C44" s="58">
        <f>SUM(C289:C300)</f>
        <v>2527459.6916050981</v>
      </c>
      <c r="D44" s="59">
        <f t="shared" ref="D44" si="16">SUM(D289:D300)</f>
        <v>855783.73873028159</v>
      </c>
      <c r="E44" s="60">
        <f t="shared" si="0"/>
        <v>1671675.9528748165</v>
      </c>
      <c r="F44" s="58">
        <f t="shared" si="1"/>
        <v>20873133.387692373</v>
      </c>
      <c r="G44" s="63">
        <f t="shared" si="2"/>
        <v>23627366.612307627</v>
      </c>
      <c r="H44" s="64">
        <f t="shared" si="3"/>
        <v>26921827.219794344</v>
      </c>
    </row>
    <row r="45" spans="1:8">
      <c r="A45" s="57">
        <v>21</v>
      </c>
      <c r="B45" s="51">
        <v>2048</v>
      </c>
      <c r="C45" s="58">
        <f>SUM(C301:C312)</f>
        <v>2527459.6916050981</v>
      </c>
      <c r="D45" s="59">
        <f t="shared" ref="D45" si="17">SUM(D301:D312)</f>
        <v>788916.70061528811</v>
      </c>
      <c r="E45" s="60">
        <f t="shared" si="0"/>
        <v>1738542.9909898099</v>
      </c>
      <c r="F45" s="58">
        <f t="shared" si="1"/>
        <v>19134590.396702565</v>
      </c>
      <c r="G45" s="63">
        <f t="shared" si="2"/>
        <v>25365909.603297435</v>
      </c>
      <c r="H45" s="64">
        <f t="shared" si="3"/>
        <v>27710743.920409631</v>
      </c>
    </row>
    <row r="46" spans="1:8">
      <c r="A46" s="57">
        <v>22</v>
      </c>
      <c r="B46" s="51">
        <v>2049</v>
      </c>
      <c r="C46" s="58">
        <f>SUM(C313:C324)</f>
        <v>2527459.6916050981</v>
      </c>
      <c r="D46" s="59">
        <f t="shared" ref="D46" si="18">SUM(D313:D324)</f>
        <v>719374.98097569461</v>
      </c>
      <c r="E46" s="60">
        <f t="shared" si="0"/>
        <v>1808084.7106294036</v>
      </c>
      <c r="F46" s="58">
        <f t="shared" si="1"/>
        <v>17326505.686073162</v>
      </c>
      <c r="G46" s="63">
        <f t="shared" si="2"/>
        <v>27173994.313926838</v>
      </c>
      <c r="H46" s="64">
        <f t="shared" si="3"/>
        <v>28430118.901385326</v>
      </c>
    </row>
    <row r="47" spans="1:8">
      <c r="A47" s="57">
        <v>23</v>
      </c>
      <c r="B47" s="51">
        <v>2050</v>
      </c>
      <c r="C47" s="58">
        <f>SUM(C325:C336)</f>
        <v>2527459.6916050981</v>
      </c>
      <c r="D47" s="59">
        <f t="shared" ref="D47" si="19">SUM(D325:D336)</f>
        <v>647051.59255051729</v>
      </c>
      <c r="E47" s="60">
        <f t="shared" si="0"/>
        <v>1880408.0990545808</v>
      </c>
      <c r="F47" s="58">
        <f t="shared" si="1"/>
        <v>15446097.587018581</v>
      </c>
      <c r="G47" s="63">
        <f t="shared" si="2"/>
        <v>29054402.412981421</v>
      </c>
      <c r="H47" s="64">
        <f t="shared" si="3"/>
        <v>29077170.493935842</v>
      </c>
    </row>
    <row r="48" spans="1:8">
      <c r="A48" s="57">
        <v>24</v>
      </c>
      <c r="B48" s="51">
        <v>2051</v>
      </c>
      <c r="C48" s="58">
        <f>SUM(C337:C348)</f>
        <v>2527459.6916050981</v>
      </c>
      <c r="D48" s="59">
        <f t="shared" ref="D48" si="20">SUM(D337:D348)</f>
        <v>571835.26858833316</v>
      </c>
      <c r="E48" s="60">
        <f t="shared" si="0"/>
        <v>1955624.4230167649</v>
      </c>
      <c r="F48" s="58">
        <f t="shared" si="1"/>
        <v>13490473.164001817</v>
      </c>
      <c r="G48" s="63">
        <f t="shared" si="2"/>
        <v>31010026.835998185</v>
      </c>
      <c r="H48" s="64">
        <f t="shared" si="3"/>
        <v>29649005.762524176</v>
      </c>
    </row>
    <row r="49" spans="1:8">
      <c r="A49" s="57">
        <v>25</v>
      </c>
      <c r="B49" s="51">
        <v>2052</v>
      </c>
      <c r="C49" s="58">
        <f>SUM(C349:C360)</f>
        <v>2527459.6916050981</v>
      </c>
      <c r="D49" s="59">
        <f t="shared" ref="D49" si="21">SUM(D349:D360)</f>
        <v>493610.29166766111</v>
      </c>
      <c r="E49" s="60">
        <f t="shared" si="0"/>
        <v>2033849.3999374369</v>
      </c>
      <c r="F49" s="58">
        <f t="shared" si="1"/>
        <v>11456623.764064379</v>
      </c>
      <c r="G49" s="63">
        <f t="shared" si="2"/>
        <v>33043876.235935621</v>
      </c>
      <c r="H49" s="64">
        <f t="shared" si="3"/>
        <v>30142616.054191839</v>
      </c>
    </row>
    <row r="50" spans="1:8">
      <c r="A50" s="57">
        <v>26</v>
      </c>
      <c r="B50" s="51">
        <v>2053</v>
      </c>
      <c r="C50" s="58">
        <f>SUM(C361:C372)</f>
        <v>2527459.6916050981</v>
      </c>
      <c r="D50" s="59">
        <f t="shared" ref="D50" si="22">SUM(D361:D372)</f>
        <v>412256.31567016232</v>
      </c>
      <c r="E50" s="60">
        <f t="shared" si="0"/>
        <v>2115203.3759349356</v>
      </c>
      <c r="F50" s="58">
        <f t="shared" si="1"/>
        <v>9341420.3881294429</v>
      </c>
      <c r="G50" s="63">
        <f t="shared" si="2"/>
        <v>35159079.611870557</v>
      </c>
      <c r="H50" s="64">
        <f t="shared" si="3"/>
        <v>30554872.369862001</v>
      </c>
    </row>
    <row r="51" spans="1:8">
      <c r="A51" s="57">
        <v>27</v>
      </c>
      <c r="B51" s="51">
        <v>2054</v>
      </c>
      <c r="C51" s="58">
        <f>SUM(C373:C384)</f>
        <v>2527459.6916050981</v>
      </c>
      <c r="D51" s="59">
        <f t="shared" ref="D51" si="23">SUM(D373:D384)</f>
        <v>327648.18063276366</v>
      </c>
      <c r="E51" s="60">
        <f t="shared" si="0"/>
        <v>2199811.5109723345</v>
      </c>
      <c r="F51" s="58">
        <f t="shared" si="1"/>
        <v>7141608.8771571089</v>
      </c>
      <c r="G51" s="63">
        <f t="shared" si="2"/>
        <v>37358891.122842893</v>
      </c>
      <c r="H51" s="64">
        <f t="shared" si="3"/>
        <v>30882520.550494764</v>
      </c>
    </row>
    <row r="52" spans="1:8">
      <c r="A52" s="57">
        <v>28</v>
      </c>
      <c r="B52" s="51">
        <v>2055</v>
      </c>
      <c r="C52" s="58">
        <f>SUM(C385:C396)</f>
        <v>2527459.6916050981</v>
      </c>
      <c r="D52" s="59">
        <f t="shared" ref="D52" si="24">SUM(D385:D396)</f>
        <v>239655.72019386894</v>
      </c>
      <c r="E52" s="60">
        <f t="shared" si="0"/>
        <v>2287803.9714112291</v>
      </c>
      <c r="F52" s="58">
        <f t="shared" si="1"/>
        <v>4853804.9057458797</v>
      </c>
      <c r="G52" s="63">
        <f t="shared" si="2"/>
        <v>39646695.094254121</v>
      </c>
      <c r="H52" s="64">
        <f t="shared" si="3"/>
        <v>31122176.270688634</v>
      </c>
    </row>
    <row r="53" spans="1:8">
      <c r="A53" s="57">
        <v>29</v>
      </c>
      <c r="B53" s="51">
        <v>2056</v>
      </c>
      <c r="C53" s="58">
        <f>SUM(C397:C408)</f>
        <v>2527459.6916050981</v>
      </c>
      <c r="D53" s="59">
        <f t="shared" ref="D53" si="25">SUM(D397:D408)</f>
        <v>148143.56133741836</v>
      </c>
      <c r="E53" s="60">
        <f t="shared" si="0"/>
        <v>2379316.1302676797</v>
      </c>
      <c r="F53" s="58">
        <f t="shared" si="1"/>
        <v>2474488.7754782001</v>
      </c>
      <c r="G53" s="63">
        <f t="shared" si="2"/>
        <v>42026011.224521801</v>
      </c>
      <c r="H53" s="64">
        <f t="shared" si="3"/>
        <v>31270319.832026053</v>
      </c>
    </row>
    <row r="54" spans="1:8" ht="15.75" thickBot="1">
      <c r="A54" s="83">
        <v>30</v>
      </c>
      <c r="B54" s="51">
        <v>2057</v>
      </c>
      <c r="C54" s="84">
        <f>SUM(C409:C420)</f>
        <v>2527459.6916050981</v>
      </c>
      <c r="D54" s="85">
        <f>SUM(D409:D420)</f>
        <v>52970.91612670973</v>
      </c>
      <c r="E54" s="60">
        <f t="shared" si="0"/>
        <v>2474488.7754783882</v>
      </c>
      <c r="F54" s="58">
        <f>IF(A54&lt;=$C$10,F53-E54,"")</f>
        <v>-1.8812716007232666E-7</v>
      </c>
      <c r="G54" s="63">
        <f t="shared" si="2"/>
        <v>44500500.000000186</v>
      </c>
      <c r="H54" s="64">
        <f t="shared" si="3"/>
        <v>31323290.748152763</v>
      </c>
    </row>
    <row r="55" spans="1:8" ht="16.5" thickTop="1" thickBot="1">
      <c r="A55" s="95" t="s">
        <v>31</v>
      </c>
      <c r="B55" s="96"/>
      <c r="C55" s="65">
        <f>SUM(C25:C54)</f>
        <v>75823790.748152927</v>
      </c>
      <c r="D55" s="66">
        <f>SUM(D25:D54)</f>
        <v>31323290.748152763</v>
      </c>
      <c r="E55" s="67">
        <f>SUM(E25:E54)</f>
        <v>44500500.000000186</v>
      </c>
      <c r="F55" s="68" t="str">
        <f t="shared" si="1"/>
        <v/>
      </c>
      <c r="G55" s="68" t="str">
        <f>IF(A55&lt;=$C$10,G54+E55,"")</f>
        <v/>
      </c>
      <c r="H55" s="68" t="str">
        <f>IF(A55&lt;=$C$10,H54+D55,"")</f>
        <v/>
      </c>
    </row>
    <row r="56" spans="1:8" ht="15.75" thickTop="1">
      <c r="A56" s="40"/>
      <c r="B56" s="40"/>
      <c r="C56" s="40"/>
      <c r="D56" s="40"/>
      <c r="E56" s="40"/>
      <c r="F56" s="40"/>
      <c r="G56" s="40"/>
      <c r="H56" s="40"/>
    </row>
    <row r="57" spans="1:8" ht="15.75" thickBot="1">
      <c r="A57" s="40"/>
      <c r="B57" s="40"/>
      <c r="C57" s="40"/>
      <c r="D57" s="40"/>
      <c r="E57" s="40"/>
      <c r="F57" s="40"/>
      <c r="G57" s="40"/>
      <c r="H57" s="40"/>
    </row>
    <row r="58" spans="1:8" ht="15.75" thickTop="1">
      <c r="A58" s="41"/>
      <c r="B58" s="93" t="s">
        <v>32</v>
      </c>
      <c r="C58" s="43"/>
      <c r="D58" s="43"/>
      <c r="E58" s="43"/>
      <c r="F58" s="43" t="s">
        <v>22</v>
      </c>
      <c r="G58" s="44" t="s">
        <v>22</v>
      </c>
      <c r="H58" s="45" t="s">
        <v>23</v>
      </c>
    </row>
    <row r="59" spans="1:8" ht="15.75" thickBot="1">
      <c r="A59" s="92" t="s">
        <v>24</v>
      </c>
      <c r="B59" s="94" t="s">
        <v>33</v>
      </c>
      <c r="C59" s="47" t="s">
        <v>34</v>
      </c>
      <c r="D59" s="47" t="s">
        <v>23</v>
      </c>
      <c r="E59" s="47" t="s">
        <v>27</v>
      </c>
      <c r="F59" s="47" t="s">
        <v>28</v>
      </c>
      <c r="G59" s="48" t="s">
        <v>29</v>
      </c>
      <c r="H59" s="49" t="s">
        <v>30</v>
      </c>
    </row>
    <row r="60" spans="1:8">
      <c r="A60" s="69">
        <v>0</v>
      </c>
      <c r="B60" s="70"/>
      <c r="C60" s="52"/>
      <c r="D60" s="53"/>
      <c r="E60" s="54"/>
      <c r="F60" s="52">
        <f>$C$5</f>
        <v>44500500</v>
      </c>
      <c r="G60" s="55"/>
      <c r="H60" s="56"/>
    </row>
    <row r="61" spans="1:8">
      <c r="A61" s="71">
        <v>1</v>
      </c>
      <c r="B61" s="72">
        <v>46783</v>
      </c>
      <c r="C61" s="73">
        <f>IF(A61&lt;=$C$10,PMT($C$7,$C$10,-$C$5),"")</f>
        <v>210621.64096709143</v>
      </c>
      <c r="D61" s="74">
        <f>IF(A61&lt;=$C$10,F60*$C$7,"")</f>
        <v>145683.0571777428</v>
      </c>
      <c r="E61" s="75">
        <f t="shared" ref="E61:E72" si="26">IF(A61&lt;=$C$10,C61-D61,"")</f>
        <v>64938.583789348631</v>
      </c>
      <c r="F61" s="73">
        <f t="shared" ref="F61:F72" si="27">IF(A61&lt;=$C$10,F60-E61,"")</f>
        <v>44435561.416210651</v>
      </c>
      <c r="G61" s="61">
        <f t="shared" ref="G61:G72" si="28">IF(A61&lt;=$C$10,G60+E61,"")</f>
        <v>64938.583789348631</v>
      </c>
      <c r="H61" s="62">
        <f>IF(A61&lt;=$C$10,H60+D61,"")</f>
        <v>145683.0571777428</v>
      </c>
    </row>
    <row r="62" spans="1:8">
      <c r="A62" s="71">
        <v>2</v>
      </c>
      <c r="B62" s="72">
        <v>46811</v>
      </c>
      <c r="C62" s="73">
        <f t="shared" ref="C62:C72" si="29">IF(A62&lt;=$C$10,PMT($C$7,$C$10,-$C$5),"")</f>
        <v>210621.64096709143</v>
      </c>
      <c r="D62" s="74">
        <f t="shared" ref="D62:D72" si="30">IF(A62&lt;=$C$10,F61*$C$7,"")</f>
        <v>145470.46515259193</v>
      </c>
      <c r="E62" s="75">
        <f t="shared" si="26"/>
        <v>65151.175814499496</v>
      </c>
      <c r="F62" s="73">
        <f t="shared" si="27"/>
        <v>44370410.240396149</v>
      </c>
      <c r="G62" s="61">
        <f t="shared" si="28"/>
        <v>130089.75960384813</v>
      </c>
      <c r="H62" s="62">
        <f t="shared" ref="H62:H72" si="31">IF(A62&lt;=$C$10,H61+D62,"")</f>
        <v>291153.52233033476</v>
      </c>
    </row>
    <row r="63" spans="1:8">
      <c r="A63" s="71">
        <v>3</v>
      </c>
      <c r="B63" s="72">
        <v>46843</v>
      </c>
      <c r="C63" s="73">
        <f t="shared" si="29"/>
        <v>210621.64096709143</v>
      </c>
      <c r="D63" s="74">
        <f t="shared" si="30"/>
        <v>145257.17715647098</v>
      </c>
      <c r="E63" s="75">
        <f t="shared" si="26"/>
        <v>65364.463810620451</v>
      </c>
      <c r="F63" s="73">
        <f t="shared" si="27"/>
        <v>44305045.776585527</v>
      </c>
      <c r="G63" s="61">
        <f t="shared" si="28"/>
        <v>195454.22341446858</v>
      </c>
      <c r="H63" s="62">
        <f t="shared" si="31"/>
        <v>436410.69948680571</v>
      </c>
    </row>
    <row r="64" spans="1:8">
      <c r="A64" s="71">
        <v>4</v>
      </c>
      <c r="B64" s="72">
        <v>46873</v>
      </c>
      <c r="C64" s="73">
        <f t="shared" si="29"/>
        <v>210621.64096709143</v>
      </c>
      <c r="D64" s="74">
        <f t="shared" si="30"/>
        <v>145043.19091095205</v>
      </c>
      <c r="E64" s="75">
        <f t="shared" si="26"/>
        <v>65578.45005613938</v>
      </c>
      <c r="F64" s="73">
        <f t="shared" si="27"/>
        <v>44239467.326529384</v>
      </c>
      <c r="G64" s="61">
        <f t="shared" si="28"/>
        <v>261032.67347060796</v>
      </c>
      <c r="H64" s="62">
        <f t="shared" si="31"/>
        <v>581453.89039775776</v>
      </c>
    </row>
    <row r="65" spans="1:8">
      <c r="A65" s="71">
        <v>5</v>
      </c>
      <c r="B65" s="72">
        <v>46904</v>
      </c>
      <c r="C65" s="73">
        <f t="shared" si="29"/>
        <v>210621.64096709143</v>
      </c>
      <c r="D65" s="74">
        <f t="shared" si="30"/>
        <v>144828.5041301483</v>
      </c>
      <c r="E65" s="75">
        <f t="shared" si="26"/>
        <v>65793.136836943129</v>
      </c>
      <c r="F65" s="73">
        <f t="shared" si="27"/>
        <v>44173674.189692438</v>
      </c>
      <c r="G65" s="61">
        <f t="shared" si="28"/>
        <v>326825.81030755106</v>
      </c>
      <c r="H65" s="62">
        <f t="shared" si="31"/>
        <v>726282.39452790609</v>
      </c>
    </row>
    <row r="66" spans="1:8">
      <c r="A66" s="71">
        <v>6</v>
      </c>
      <c r="B66" s="72">
        <v>46934</v>
      </c>
      <c r="C66" s="73">
        <f t="shared" si="29"/>
        <v>210621.64096709143</v>
      </c>
      <c r="D66" s="74">
        <f t="shared" si="30"/>
        <v>144613.11452068953</v>
      </c>
      <c r="E66" s="75">
        <f t="shared" si="26"/>
        <v>66008.526446401898</v>
      </c>
      <c r="F66" s="73">
        <f t="shared" si="27"/>
        <v>44107665.663246036</v>
      </c>
      <c r="G66" s="61">
        <f t="shared" si="28"/>
        <v>392834.33675395296</v>
      </c>
      <c r="H66" s="62">
        <f t="shared" si="31"/>
        <v>870895.50904859556</v>
      </c>
    </row>
    <row r="67" spans="1:8">
      <c r="A67" s="71">
        <v>7</v>
      </c>
      <c r="B67" s="72">
        <v>46965</v>
      </c>
      <c r="C67" s="73">
        <f t="shared" si="29"/>
        <v>210621.64096709143</v>
      </c>
      <c r="D67" s="74">
        <f t="shared" si="30"/>
        <v>144397.01978169763</v>
      </c>
      <c r="E67" s="75">
        <f t="shared" si="26"/>
        <v>66224.6211853938</v>
      </c>
      <c r="F67" s="73">
        <f t="shared" si="27"/>
        <v>44041441.042060643</v>
      </c>
      <c r="G67" s="61">
        <f t="shared" si="28"/>
        <v>459058.95793934679</v>
      </c>
      <c r="H67" s="62">
        <f t="shared" si="31"/>
        <v>1015292.5288302932</v>
      </c>
    </row>
    <row r="68" spans="1:8">
      <c r="A68" s="71">
        <v>8</v>
      </c>
      <c r="B68" s="72">
        <v>46996</v>
      </c>
      <c r="C68" s="73">
        <f t="shared" si="29"/>
        <v>210621.64096709143</v>
      </c>
      <c r="D68" s="74">
        <f t="shared" si="30"/>
        <v>144180.21760476194</v>
      </c>
      <c r="E68" s="75">
        <f t="shared" si="26"/>
        <v>66441.423362329486</v>
      </c>
      <c r="F68" s="73">
        <f t="shared" si="27"/>
        <v>43974999.618698314</v>
      </c>
      <c r="G68" s="61">
        <f t="shared" si="28"/>
        <v>525500.38130167627</v>
      </c>
      <c r="H68" s="62">
        <f t="shared" si="31"/>
        <v>1159472.746435055</v>
      </c>
    </row>
    <row r="69" spans="1:8">
      <c r="A69" s="71">
        <v>9</v>
      </c>
      <c r="B69" s="72">
        <v>47026</v>
      </c>
      <c r="C69" s="73">
        <f t="shared" si="29"/>
        <v>210621.64096709143</v>
      </c>
      <c r="D69" s="74">
        <f t="shared" si="30"/>
        <v>143962.70567391475</v>
      </c>
      <c r="E69" s="75">
        <f t="shared" si="26"/>
        <v>66658.935293176677</v>
      </c>
      <c r="F69" s="73">
        <f t="shared" si="27"/>
        <v>43908340.683405139</v>
      </c>
      <c r="G69" s="61">
        <f t="shared" si="28"/>
        <v>592159.31659485295</v>
      </c>
      <c r="H69" s="62">
        <f t="shared" si="31"/>
        <v>1303435.4521089699</v>
      </c>
    </row>
    <row r="70" spans="1:8">
      <c r="A70" s="71">
        <v>10</v>
      </c>
      <c r="B70" s="72">
        <v>47057</v>
      </c>
      <c r="C70" s="73">
        <f t="shared" si="29"/>
        <v>210621.64096709143</v>
      </c>
      <c r="D70" s="74">
        <f t="shared" si="30"/>
        <v>143744.48166560646</v>
      </c>
      <c r="E70" s="75">
        <f t="shared" si="26"/>
        <v>66877.159301484964</v>
      </c>
      <c r="F70" s="73">
        <f t="shared" si="27"/>
        <v>43841463.524103656</v>
      </c>
      <c r="G70" s="61">
        <f t="shared" si="28"/>
        <v>659036.47589633788</v>
      </c>
      <c r="H70" s="62">
        <f t="shared" si="31"/>
        <v>1447179.9337745763</v>
      </c>
    </row>
    <row r="71" spans="1:8">
      <c r="A71" s="71">
        <v>11</v>
      </c>
      <c r="B71" s="72">
        <v>47087</v>
      </c>
      <c r="C71" s="73">
        <f t="shared" si="29"/>
        <v>210621.64096709143</v>
      </c>
      <c r="D71" s="74">
        <f t="shared" si="30"/>
        <v>143525.54324868077</v>
      </c>
      <c r="E71" s="75">
        <f t="shared" si="26"/>
        <v>67096.09771841066</v>
      </c>
      <c r="F71" s="73">
        <f t="shared" si="27"/>
        <v>43774367.426385246</v>
      </c>
      <c r="G71" s="61">
        <f t="shared" si="28"/>
        <v>726132.57361474854</v>
      </c>
      <c r="H71" s="62">
        <f t="shared" si="31"/>
        <v>1590705.4770232569</v>
      </c>
    </row>
    <row r="72" spans="1:8">
      <c r="A72" s="69">
        <v>12</v>
      </c>
      <c r="B72" s="70">
        <v>47118</v>
      </c>
      <c r="C72" s="52">
        <f t="shared" si="29"/>
        <v>210621.64096709143</v>
      </c>
      <c r="D72" s="53">
        <f t="shared" si="30"/>
        <v>143305.88808434969</v>
      </c>
      <c r="E72" s="54">
        <f t="shared" si="26"/>
        <v>67315.752882741741</v>
      </c>
      <c r="F72" s="52">
        <f t="shared" si="27"/>
        <v>43707051.673502505</v>
      </c>
      <c r="G72" s="55">
        <f t="shared" si="28"/>
        <v>793448.32649749028</v>
      </c>
      <c r="H72" s="56">
        <f t="shared" si="31"/>
        <v>1734011.3651076066</v>
      </c>
    </row>
    <row r="73" spans="1:8">
      <c r="A73" s="71">
        <v>13</v>
      </c>
      <c r="B73" s="72">
        <v>47149</v>
      </c>
      <c r="C73" s="73">
        <f t="shared" ref="C73:C136" si="32">IF(A73&lt;=$C$10,PMT($C$7,$C$10,-$C$5),"")</f>
        <v>210621.64096709143</v>
      </c>
      <c r="D73" s="74">
        <f>IF(A73&lt;=$C$10,F72*$C$7,"")</f>
        <v>143085.51382616878</v>
      </c>
      <c r="E73" s="75">
        <f t="shared" ref="E73:E136" si="33">IF(A73&lt;=$C$10,C73-D73,"")</f>
        <v>67536.127140922647</v>
      </c>
      <c r="F73" s="73">
        <f>IF(A73&lt;=$C$10,F72-E73,"")</f>
        <v>43639515.54636158</v>
      </c>
      <c r="G73" s="61">
        <f>IF(A73&lt;=$C$10,G72+E73,"")</f>
        <v>860984.45363841299</v>
      </c>
      <c r="H73" s="62">
        <f>IF(A73&lt;=$C$10,H72+D73,"")</f>
        <v>1877096.8789337755</v>
      </c>
    </row>
    <row r="74" spans="1:8">
      <c r="A74" s="71">
        <v>14</v>
      </c>
      <c r="B74" s="72">
        <v>47177</v>
      </c>
      <c r="C74" s="73">
        <f t="shared" si="32"/>
        <v>210621.64096709143</v>
      </c>
      <c r="D74" s="74">
        <f t="shared" ref="D74:D137" si="34">IF(A74&lt;=$C$10,F73*$C$7,"")</f>
        <v>142864.41812001189</v>
      </c>
      <c r="E74" s="75">
        <f t="shared" si="33"/>
        <v>67757.222847079538</v>
      </c>
      <c r="F74" s="73">
        <f t="shared" ref="F74:F137" si="35">IF(A74&lt;=$C$10,F73-E74,"")</f>
        <v>43571758.323514499</v>
      </c>
      <c r="G74" s="61">
        <f t="shared" ref="G74:G137" si="36">IF(A74&lt;=$C$10,G73+E74,"")</f>
        <v>928741.6764854925</v>
      </c>
      <c r="H74" s="62">
        <f t="shared" ref="H74:H137" si="37">IF(A74&lt;=$C$10,H73+D74,"")</f>
        <v>2019961.2970537874</v>
      </c>
    </row>
    <row r="75" spans="1:8">
      <c r="A75" s="71">
        <v>15</v>
      </c>
      <c r="B75" s="72">
        <v>47208</v>
      </c>
      <c r="C75" s="73">
        <f t="shared" si="32"/>
        <v>210621.64096709143</v>
      </c>
      <c r="D75" s="74">
        <f t="shared" si="34"/>
        <v>142642.5986040461</v>
      </c>
      <c r="E75" s="75">
        <f t="shared" si="33"/>
        <v>67979.04236304533</v>
      </c>
      <c r="F75" s="73">
        <f t="shared" si="35"/>
        <v>43503779.281151451</v>
      </c>
      <c r="G75" s="61">
        <f t="shared" si="36"/>
        <v>996720.71884853789</v>
      </c>
      <c r="H75" s="62">
        <f t="shared" si="37"/>
        <v>2162603.8956578337</v>
      </c>
    </row>
    <row r="76" spans="1:8">
      <c r="A76" s="71">
        <v>16</v>
      </c>
      <c r="B76" s="72">
        <v>47238</v>
      </c>
      <c r="C76" s="73">
        <f t="shared" si="32"/>
        <v>210621.64096709143</v>
      </c>
      <c r="D76" s="74">
        <f t="shared" si="34"/>
        <v>142420.05290870639</v>
      </c>
      <c r="E76" s="75">
        <f t="shared" si="33"/>
        <v>68201.588058385038</v>
      </c>
      <c r="F76" s="73">
        <f t="shared" si="35"/>
        <v>43435577.693093069</v>
      </c>
      <c r="G76" s="61">
        <f t="shared" si="36"/>
        <v>1064922.306906923</v>
      </c>
      <c r="H76" s="62">
        <f t="shared" si="37"/>
        <v>2305023.9485665401</v>
      </c>
    </row>
    <row r="77" spans="1:8">
      <c r="A77" s="71">
        <v>17</v>
      </c>
      <c r="B77" s="72">
        <v>47269</v>
      </c>
      <c r="C77" s="73">
        <f t="shared" si="32"/>
        <v>210621.64096709143</v>
      </c>
      <c r="D77" s="74">
        <f t="shared" si="34"/>
        <v>142196.77865667053</v>
      </c>
      <c r="E77" s="75">
        <f t="shared" si="33"/>
        <v>68424.862310420896</v>
      </c>
      <c r="F77" s="73">
        <f t="shared" si="35"/>
        <v>43367152.830782644</v>
      </c>
      <c r="G77" s="61">
        <f t="shared" si="36"/>
        <v>1133347.1692173439</v>
      </c>
      <c r="H77" s="62">
        <f t="shared" si="37"/>
        <v>2447220.7272232105</v>
      </c>
    </row>
    <row r="78" spans="1:8">
      <c r="A78" s="71">
        <v>18</v>
      </c>
      <c r="B78" s="72">
        <v>47299</v>
      </c>
      <c r="C78" s="73">
        <f t="shared" si="32"/>
        <v>210621.64096709143</v>
      </c>
      <c r="D78" s="74">
        <f t="shared" si="34"/>
        <v>141972.7734628334</v>
      </c>
      <c r="E78" s="75">
        <f t="shared" si="33"/>
        <v>68648.867504258029</v>
      </c>
      <c r="F78" s="73">
        <f t="shared" si="35"/>
        <v>43298503.963278383</v>
      </c>
      <c r="G78" s="61">
        <f t="shared" si="36"/>
        <v>1201996.0367216018</v>
      </c>
      <c r="H78" s="62">
        <f t="shared" si="37"/>
        <v>2589193.5006860439</v>
      </c>
    </row>
    <row r="79" spans="1:8">
      <c r="A79" s="71">
        <v>19</v>
      </c>
      <c r="B79" s="72">
        <v>47330</v>
      </c>
      <c r="C79" s="73">
        <f t="shared" si="32"/>
        <v>210621.64096709143</v>
      </c>
      <c r="D79" s="74">
        <f t="shared" si="34"/>
        <v>141748.03493428181</v>
      </c>
      <c r="E79" s="75">
        <f t="shared" si="33"/>
        <v>68873.606032809621</v>
      </c>
      <c r="F79" s="73">
        <f t="shared" si="35"/>
        <v>43229630.357245572</v>
      </c>
      <c r="G79" s="61">
        <f t="shared" si="36"/>
        <v>1270869.6427544116</v>
      </c>
      <c r="H79" s="62">
        <f t="shared" si="37"/>
        <v>2730941.5356203257</v>
      </c>
    </row>
    <row r="80" spans="1:8">
      <c r="A80" s="71">
        <v>20</v>
      </c>
      <c r="B80" s="72">
        <v>47361</v>
      </c>
      <c r="C80" s="73">
        <f t="shared" si="32"/>
        <v>210621.64096709143</v>
      </c>
      <c r="D80" s="74">
        <f t="shared" si="34"/>
        <v>141522.56067026869</v>
      </c>
      <c r="E80" s="75">
        <f t="shared" si="33"/>
        <v>69099.080296822736</v>
      </c>
      <c r="F80" s="73">
        <f t="shared" si="35"/>
        <v>43160531.27694875</v>
      </c>
      <c r="G80" s="61">
        <f t="shared" si="36"/>
        <v>1339968.7230512344</v>
      </c>
      <c r="H80" s="62">
        <f t="shared" si="37"/>
        <v>2872464.0962905944</v>
      </c>
    </row>
    <row r="81" spans="1:8">
      <c r="A81" s="71">
        <v>21</v>
      </c>
      <c r="B81" s="72">
        <v>47391</v>
      </c>
      <c r="C81" s="73">
        <f t="shared" si="32"/>
        <v>210621.64096709143</v>
      </c>
      <c r="D81" s="74">
        <f t="shared" si="34"/>
        <v>141296.34826218765</v>
      </c>
      <c r="E81" s="75">
        <f t="shared" si="33"/>
        <v>69325.292704903783</v>
      </c>
      <c r="F81" s="73">
        <f t="shared" si="35"/>
        <v>43091205.984243847</v>
      </c>
      <c r="G81" s="61">
        <f t="shared" si="36"/>
        <v>1409294.0157561381</v>
      </c>
      <c r="H81" s="62">
        <f t="shared" si="37"/>
        <v>3013760.444552782</v>
      </c>
    </row>
    <row r="82" spans="1:8">
      <c r="A82" s="71">
        <v>22</v>
      </c>
      <c r="B82" s="72">
        <v>47422</v>
      </c>
      <c r="C82" s="73">
        <f t="shared" si="32"/>
        <v>210621.64096709143</v>
      </c>
      <c r="D82" s="74">
        <f t="shared" si="34"/>
        <v>141069.39529354702</v>
      </c>
      <c r="E82" s="75">
        <f t="shared" si="33"/>
        <v>69552.245673544414</v>
      </c>
      <c r="F82" s="73">
        <f t="shared" si="35"/>
        <v>43021653.738570303</v>
      </c>
      <c r="G82" s="61">
        <f t="shared" si="36"/>
        <v>1478846.2614296826</v>
      </c>
      <c r="H82" s="62">
        <f t="shared" si="37"/>
        <v>3154829.8398463288</v>
      </c>
    </row>
    <row r="83" spans="1:8">
      <c r="A83" s="71">
        <v>23</v>
      </c>
      <c r="B83" s="72">
        <v>47452</v>
      </c>
      <c r="C83" s="73">
        <f t="shared" si="32"/>
        <v>210621.64096709143</v>
      </c>
      <c r="D83" s="74">
        <f t="shared" si="34"/>
        <v>140841.69933994426</v>
      </c>
      <c r="E83" s="75">
        <f t="shared" si="33"/>
        <v>69779.941627147171</v>
      </c>
      <c r="F83" s="73">
        <f t="shared" si="35"/>
        <v>42951873.796943158</v>
      </c>
      <c r="G83" s="61">
        <f t="shared" si="36"/>
        <v>1548626.2030568297</v>
      </c>
      <c r="H83" s="62">
        <f t="shared" si="37"/>
        <v>3295671.5391862732</v>
      </c>
    </row>
    <row r="84" spans="1:8">
      <c r="A84" s="69">
        <v>24</v>
      </c>
      <c r="B84" s="70">
        <v>47483</v>
      </c>
      <c r="C84" s="52">
        <f t="shared" si="32"/>
        <v>210621.64096709143</v>
      </c>
      <c r="D84" s="53">
        <f t="shared" si="34"/>
        <v>140613.25796903996</v>
      </c>
      <c r="E84" s="54">
        <f t="shared" si="33"/>
        <v>70008.382998051471</v>
      </c>
      <c r="F84" s="52">
        <f t="shared" si="35"/>
        <v>42881865.413945109</v>
      </c>
      <c r="G84" s="55">
        <f t="shared" si="36"/>
        <v>1618634.5860548811</v>
      </c>
      <c r="H84" s="56">
        <f t="shared" si="37"/>
        <v>3436284.7971553132</v>
      </c>
    </row>
    <row r="85" spans="1:8">
      <c r="A85" s="71">
        <v>25</v>
      </c>
      <c r="B85" s="72">
        <v>47514</v>
      </c>
      <c r="C85" s="73">
        <f t="shared" si="32"/>
        <v>210621.64096709143</v>
      </c>
      <c r="D85" s="74">
        <f t="shared" si="34"/>
        <v>140384.06874053183</v>
      </c>
      <c r="E85" s="75">
        <f t="shared" si="33"/>
        <v>70237.572226559598</v>
      </c>
      <c r="F85" s="73">
        <f t="shared" si="35"/>
        <v>42811627.841718547</v>
      </c>
      <c r="G85" s="61">
        <f t="shared" si="36"/>
        <v>1688872.1582814406</v>
      </c>
      <c r="H85" s="62">
        <f t="shared" si="37"/>
        <v>3576668.865895845</v>
      </c>
    </row>
    <row r="86" spans="1:8">
      <c r="A86" s="71">
        <v>26</v>
      </c>
      <c r="B86" s="72">
        <v>47542</v>
      </c>
      <c r="C86" s="73">
        <f t="shared" si="32"/>
        <v>210621.64096709143</v>
      </c>
      <c r="D86" s="74">
        <f t="shared" si="34"/>
        <v>140154.12920612865</v>
      </c>
      <c r="E86" s="75">
        <f t="shared" si="33"/>
        <v>70467.511760962778</v>
      </c>
      <c r="F86" s="73">
        <f t="shared" si="35"/>
        <v>42741160.329957582</v>
      </c>
      <c r="G86" s="61">
        <f t="shared" si="36"/>
        <v>1759339.6700424035</v>
      </c>
      <c r="H86" s="62">
        <f t="shared" si="37"/>
        <v>3716822.9951019734</v>
      </c>
    </row>
    <row r="87" spans="1:8">
      <c r="A87" s="71">
        <v>27</v>
      </c>
      <c r="B87" s="72">
        <v>47573</v>
      </c>
      <c r="C87" s="73">
        <f t="shared" si="32"/>
        <v>210621.64096709143</v>
      </c>
      <c r="D87" s="74">
        <f t="shared" si="34"/>
        <v>139923.43690952423</v>
      </c>
      <c r="E87" s="75">
        <f t="shared" si="33"/>
        <v>70698.2040575672</v>
      </c>
      <c r="F87" s="73">
        <f t="shared" si="35"/>
        <v>42670462.125900015</v>
      </c>
      <c r="G87" s="61">
        <f t="shared" si="36"/>
        <v>1830037.8740999708</v>
      </c>
      <c r="H87" s="62">
        <f t="shared" si="37"/>
        <v>3856746.4320114977</v>
      </c>
    </row>
    <row r="88" spans="1:8">
      <c r="A88" s="71">
        <v>28</v>
      </c>
      <c r="B88" s="72">
        <v>47603</v>
      </c>
      <c r="C88" s="73">
        <f t="shared" si="32"/>
        <v>210621.64096709143</v>
      </c>
      <c r="D88" s="74">
        <f t="shared" si="34"/>
        <v>139691.98938637096</v>
      </c>
      <c r="E88" s="75">
        <f t="shared" si="33"/>
        <v>70929.651580720471</v>
      </c>
      <c r="F88" s="73">
        <f t="shared" si="35"/>
        <v>42599532.474319294</v>
      </c>
      <c r="G88" s="61">
        <f t="shared" si="36"/>
        <v>1900967.5256806912</v>
      </c>
      <c r="H88" s="62">
        <f t="shared" si="37"/>
        <v>3996438.4213978685</v>
      </c>
    </row>
    <row r="89" spans="1:8">
      <c r="A89" s="71">
        <v>29</v>
      </c>
      <c r="B89" s="72">
        <v>47634</v>
      </c>
      <c r="C89" s="73">
        <f t="shared" si="32"/>
        <v>210621.64096709143</v>
      </c>
      <c r="D89" s="74">
        <f t="shared" si="34"/>
        <v>139459.78416425362</v>
      </c>
      <c r="E89" s="75">
        <f t="shared" si="33"/>
        <v>71161.856802837807</v>
      </c>
      <c r="F89" s="73">
        <f t="shared" si="35"/>
        <v>42528370.617516458</v>
      </c>
      <c r="G89" s="61">
        <f t="shared" si="36"/>
        <v>1972129.3824835289</v>
      </c>
      <c r="H89" s="62">
        <f t="shared" si="37"/>
        <v>4135898.2055621222</v>
      </c>
    </row>
    <row r="90" spans="1:8">
      <c r="A90" s="71">
        <v>30</v>
      </c>
      <c r="B90" s="72">
        <v>47664</v>
      </c>
      <c r="C90" s="73">
        <f t="shared" si="32"/>
        <v>210621.64096709143</v>
      </c>
      <c r="D90" s="74">
        <f t="shared" si="34"/>
        <v>139226.81876266305</v>
      </c>
      <c r="E90" s="75">
        <f t="shared" si="33"/>
        <v>71394.822204428376</v>
      </c>
      <c r="F90" s="73">
        <f t="shared" si="35"/>
        <v>42456975.795312032</v>
      </c>
      <c r="G90" s="61">
        <f t="shared" si="36"/>
        <v>2043524.2046879572</v>
      </c>
      <c r="H90" s="62">
        <f t="shared" si="37"/>
        <v>4275125.024324785</v>
      </c>
    </row>
    <row r="91" spans="1:8">
      <c r="A91" s="71">
        <v>31</v>
      </c>
      <c r="B91" s="72">
        <v>47695</v>
      </c>
      <c r="C91" s="73">
        <f t="shared" si="32"/>
        <v>210621.64096709143</v>
      </c>
      <c r="D91" s="74">
        <f t="shared" si="34"/>
        <v>138993.09069296939</v>
      </c>
      <c r="E91" s="75">
        <f t="shared" si="33"/>
        <v>71628.550274122041</v>
      </c>
      <c r="F91" s="73">
        <f t="shared" si="35"/>
        <v>42385347.245037913</v>
      </c>
      <c r="G91" s="61">
        <f t="shared" si="36"/>
        <v>2115152.7549620792</v>
      </c>
      <c r="H91" s="62">
        <f t="shared" si="37"/>
        <v>4414118.115017754</v>
      </c>
    </row>
    <row r="92" spans="1:8">
      <c r="A92" s="71">
        <v>32</v>
      </c>
      <c r="B92" s="72">
        <v>47726</v>
      </c>
      <c r="C92" s="73">
        <f t="shared" si="32"/>
        <v>210621.64096709143</v>
      </c>
      <c r="D92" s="74">
        <f t="shared" si="34"/>
        <v>138758.59745839579</v>
      </c>
      <c r="E92" s="75">
        <f t="shared" si="33"/>
        <v>71863.043508695642</v>
      </c>
      <c r="F92" s="73">
        <f t="shared" si="35"/>
        <v>42313484.20152922</v>
      </c>
      <c r="G92" s="61">
        <f t="shared" si="36"/>
        <v>2187015.7984707747</v>
      </c>
      <c r="H92" s="62">
        <f t="shared" si="37"/>
        <v>4552876.7124761501</v>
      </c>
    </row>
    <row r="93" spans="1:8">
      <c r="A93" s="71">
        <v>33</v>
      </c>
      <c r="B93" s="72">
        <v>47756</v>
      </c>
      <c r="C93" s="73">
        <f t="shared" si="32"/>
        <v>210621.64096709143</v>
      </c>
      <c r="D93" s="74">
        <f t="shared" si="34"/>
        <v>138523.33655399148</v>
      </c>
      <c r="E93" s="75">
        <f t="shared" si="33"/>
        <v>72098.304413099948</v>
      </c>
      <c r="F93" s="73">
        <f t="shared" si="35"/>
        <v>42241385.897116117</v>
      </c>
      <c r="G93" s="61">
        <f t="shared" si="36"/>
        <v>2259114.1028838744</v>
      </c>
      <c r="H93" s="62">
        <f t="shared" si="37"/>
        <v>4691400.0490301419</v>
      </c>
    </row>
    <row r="94" spans="1:8">
      <c r="A94" s="71">
        <v>34</v>
      </c>
      <c r="B94" s="72">
        <v>47787</v>
      </c>
      <c r="C94" s="73">
        <f t="shared" si="32"/>
        <v>210621.64096709143</v>
      </c>
      <c r="D94" s="74">
        <f t="shared" si="34"/>
        <v>138287.3054666052</v>
      </c>
      <c r="E94" s="75">
        <f t="shared" si="33"/>
        <v>72334.335500486224</v>
      </c>
      <c r="F94" s="73">
        <f t="shared" si="35"/>
        <v>42169051.561615631</v>
      </c>
      <c r="G94" s="61">
        <f t="shared" si="36"/>
        <v>2331448.4383843606</v>
      </c>
      <c r="H94" s="62">
        <f t="shared" si="37"/>
        <v>4829687.3544967473</v>
      </c>
    </row>
    <row r="95" spans="1:8">
      <c r="A95" s="71">
        <v>35</v>
      </c>
      <c r="B95" s="72">
        <v>47817</v>
      </c>
      <c r="C95" s="73">
        <f t="shared" si="32"/>
        <v>210621.64096709143</v>
      </c>
      <c r="D95" s="74">
        <f t="shared" si="34"/>
        <v>138050.50167485836</v>
      </c>
      <c r="E95" s="75">
        <f t="shared" si="33"/>
        <v>72571.139292233071</v>
      </c>
      <c r="F95" s="73">
        <f t="shared" si="35"/>
        <v>42096480.422323398</v>
      </c>
      <c r="G95" s="61">
        <f t="shared" si="36"/>
        <v>2404019.5776765938</v>
      </c>
      <c r="H95" s="62">
        <f t="shared" si="37"/>
        <v>4967737.8561716052</v>
      </c>
    </row>
    <row r="96" spans="1:8">
      <c r="A96" s="69">
        <v>36</v>
      </c>
      <c r="B96" s="70">
        <v>47848</v>
      </c>
      <c r="C96" s="52">
        <f t="shared" si="32"/>
        <v>210621.64096709143</v>
      </c>
      <c r="D96" s="53">
        <f t="shared" si="34"/>
        <v>137812.92264911786</v>
      </c>
      <c r="E96" s="54">
        <f t="shared" si="33"/>
        <v>72808.718317973573</v>
      </c>
      <c r="F96" s="52">
        <f t="shared" si="35"/>
        <v>42023671.704005428</v>
      </c>
      <c r="G96" s="55">
        <f t="shared" si="36"/>
        <v>2476828.2959945672</v>
      </c>
      <c r="H96" s="56">
        <f t="shared" si="37"/>
        <v>5105550.7788207233</v>
      </c>
    </row>
    <row r="97" spans="1:8">
      <c r="A97" s="71">
        <v>37</v>
      </c>
      <c r="B97" s="72">
        <v>47879</v>
      </c>
      <c r="C97" s="73">
        <f t="shared" si="32"/>
        <v>210621.64096709143</v>
      </c>
      <c r="D97" s="74">
        <f t="shared" si="34"/>
        <v>137574.56585146941</v>
      </c>
      <c r="E97" s="75">
        <f t="shared" si="33"/>
        <v>73047.075115622021</v>
      </c>
      <c r="F97" s="73">
        <f t="shared" si="35"/>
        <v>41950624.628889807</v>
      </c>
      <c r="G97" s="61">
        <f t="shared" si="36"/>
        <v>2549875.3711101892</v>
      </c>
      <c r="H97" s="62">
        <f t="shared" si="37"/>
        <v>5243125.3446721928</v>
      </c>
    </row>
    <row r="98" spans="1:8">
      <c r="A98" s="71">
        <v>38</v>
      </c>
      <c r="B98" s="72">
        <v>47907</v>
      </c>
      <c r="C98" s="73">
        <f t="shared" si="32"/>
        <v>210621.64096709143</v>
      </c>
      <c r="D98" s="74">
        <f t="shared" si="34"/>
        <v>137335.42873569013</v>
      </c>
      <c r="E98" s="75">
        <f t="shared" si="33"/>
        <v>73286.212231401296</v>
      </c>
      <c r="F98" s="73">
        <f t="shared" si="35"/>
        <v>41877338.416658409</v>
      </c>
      <c r="G98" s="61">
        <f t="shared" si="36"/>
        <v>2623161.5833415906</v>
      </c>
      <c r="H98" s="62">
        <f t="shared" si="37"/>
        <v>5380460.773407883</v>
      </c>
    </row>
    <row r="99" spans="1:8">
      <c r="A99" s="71">
        <v>39</v>
      </c>
      <c r="B99" s="72">
        <v>47938</v>
      </c>
      <c r="C99" s="73">
        <f t="shared" si="32"/>
        <v>210621.64096709143</v>
      </c>
      <c r="D99" s="74">
        <f t="shared" si="34"/>
        <v>137095.50874722152</v>
      </c>
      <c r="E99" s="75">
        <f t="shared" si="33"/>
        <v>73526.132219869905</v>
      </c>
      <c r="F99" s="73">
        <f t="shared" si="35"/>
        <v>41803812.284438536</v>
      </c>
      <c r="G99" s="61">
        <f t="shared" si="36"/>
        <v>2696687.7155614607</v>
      </c>
      <c r="H99" s="62">
        <f t="shared" si="37"/>
        <v>5517556.2821551049</v>
      </c>
    </row>
    <row r="100" spans="1:8">
      <c r="A100" s="71">
        <v>40</v>
      </c>
      <c r="B100" s="72">
        <v>47968</v>
      </c>
      <c r="C100" s="73">
        <f t="shared" si="32"/>
        <v>210621.64096709143</v>
      </c>
      <c r="D100" s="74">
        <f t="shared" si="34"/>
        <v>136854.80332314211</v>
      </c>
      <c r="E100" s="75">
        <f t="shared" si="33"/>
        <v>73766.837643949315</v>
      </c>
      <c r="F100" s="73">
        <f t="shared" si="35"/>
        <v>41730045.446794584</v>
      </c>
      <c r="G100" s="61">
        <f t="shared" si="36"/>
        <v>2770454.55320541</v>
      </c>
      <c r="H100" s="62">
        <f t="shared" si="37"/>
        <v>5654411.0854782471</v>
      </c>
    </row>
    <row r="101" spans="1:8">
      <c r="A101" s="71">
        <v>41</v>
      </c>
      <c r="B101" s="72">
        <v>47999</v>
      </c>
      <c r="C101" s="73">
        <f t="shared" si="32"/>
        <v>210621.64096709143</v>
      </c>
      <c r="D101" s="74">
        <f t="shared" si="34"/>
        <v>136613.3098921401</v>
      </c>
      <c r="E101" s="75">
        <f t="shared" si="33"/>
        <v>74008.331074951333</v>
      </c>
      <c r="F101" s="73">
        <f t="shared" si="35"/>
        <v>41656037.115719631</v>
      </c>
      <c r="G101" s="61">
        <f t="shared" si="36"/>
        <v>2844462.8842803612</v>
      </c>
      <c r="H101" s="62">
        <f t="shared" si="37"/>
        <v>5791024.3953703875</v>
      </c>
    </row>
    <row r="102" spans="1:8">
      <c r="A102" s="71">
        <v>42</v>
      </c>
      <c r="B102" s="72">
        <v>48029</v>
      </c>
      <c r="C102" s="73">
        <f t="shared" si="32"/>
        <v>210621.64096709143</v>
      </c>
      <c r="D102" s="74">
        <f t="shared" si="34"/>
        <v>136371.02587448587</v>
      </c>
      <c r="E102" s="75">
        <f t="shared" si="33"/>
        <v>74250.615092605556</v>
      </c>
      <c r="F102" s="73">
        <f t="shared" si="35"/>
        <v>41581786.500627026</v>
      </c>
      <c r="G102" s="61">
        <f t="shared" si="36"/>
        <v>2918713.4993729666</v>
      </c>
      <c r="H102" s="62">
        <f t="shared" si="37"/>
        <v>5927395.4212448737</v>
      </c>
    </row>
    <row r="103" spans="1:8">
      <c r="A103" s="71">
        <v>43</v>
      </c>
      <c r="B103" s="72">
        <v>48060</v>
      </c>
      <c r="C103" s="73">
        <f t="shared" si="32"/>
        <v>210621.64096709143</v>
      </c>
      <c r="D103" s="74">
        <f t="shared" si="34"/>
        <v>136127.94868200447</v>
      </c>
      <c r="E103" s="75">
        <f t="shared" si="33"/>
        <v>74493.69228508696</v>
      </c>
      <c r="F103" s="73">
        <f t="shared" si="35"/>
        <v>41507292.808341935</v>
      </c>
      <c r="G103" s="61">
        <f t="shared" si="36"/>
        <v>2993207.1916580535</v>
      </c>
      <c r="H103" s="62">
        <f t="shared" si="37"/>
        <v>6063523.3699268783</v>
      </c>
    </row>
    <row r="104" spans="1:8">
      <c r="A104" s="71">
        <v>44</v>
      </c>
      <c r="B104" s="72">
        <v>48091</v>
      </c>
      <c r="C104" s="73">
        <f t="shared" si="32"/>
        <v>210621.64096709143</v>
      </c>
      <c r="D104" s="74">
        <f t="shared" si="34"/>
        <v>135884.07571804788</v>
      </c>
      <c r="E104" s="75">
        <f t="shared" si="33"/>
        <v>74737.565249043546</v>
      </c>
      <c r="F104" s="73">
        <f t="shared" si="35"/>
        <v>41432555.243092895</v>
      </c>
      <c r="G104" s="61">
        <f t="shared" si="36"/>
        <v>3067944.7569070971</v>
      </c>
      <c r="H104" s="62">
        <f t="shared" si="37"/>
        <v>6199407.4456449263</v>
      </c>
    </row>
    <row r="105" spans="1:8">
      <c r="A105" s="71">
        <v>45</v>
      </c>
      <c r="B105" s="72">
        <v>48121</v>
      </c>
      <c r="C105" s="73">
        <f t="shared" si="32"/>
        <v>210621.64096709143</v>
      </c>
      <c r="D105" s="74">
        <f t="shared" si="34"/>
        <v>135639.40437746744</v>
      </c>
      <c r="E105" s="75">
        <f t="shared" si="33"/>
        <v>74982.236589623993</v>
      </c>
      <c r="F105" s="73">
        <f t="shared" si="35"/>
        <v>41357573.006503269</v>
      </c>
      <c r="G105" s="61">
        <f t="shared" si="36"/>
        <v>3142926.9934967211</v>
      </c>
      <c r="H105" s="62">
        <f t="shared" si="37"/>
        <v>6335046.8500223933</v>
      </c>
    </row>
    <row r="106" spans="1:8">
      <c r="A106" s="71">
        <v>46</v>
      </c>
      <c r="B106" s="72">
        <v>48152</v>
      </c>
      <c r="C106" s="73">
        <f t="shared" si="32"/>
        <v>210621.64096709143</v>
      </c>
      <c r="D106" s="74">
        <f t="shared" si="34"/>
        <v>135393.93204658572</v>
      </c>
      <c r="E106" s="75">
        <f t="shared" si="33"/>
        <v>75227.708920505713</v>
      </c>
      <c r="F106" s="73">
        <f t="shared" si="35"/>
        <v>41282345.29758276</v>
      </c>
      <c r="G106" s="61">
        <f t="shared" si="36"/>
        <v>3218154.702417227</v>
      </c>
      <c r="H106" s="62">
        <f t="shared" si="37"/>
        <v>6470440.782068979</v>
      </c>
    </row>
    <row r="107" spans="1:8">
      <c r="A107" s="71">
        <v>47</v>
      </c>
      <c r="B107" s="72">
        <v>48182</v>
      </c>
      <c r="C107" s="73">
        <f t="shared" si="32"/>
        <v>210621.64096709143</v>
      </c>
      <c r="D107" s="74">
        <f t="shared" si="34"/>
        <v>135147.65610316896</v>
      </c>
      <c r="E107" s="75">
        <f t="shared" si="33"/>
        <v>75473.984863922466</v>
      </c>
      <c r="F107" s="73">
        <f t="shared" si="35"/>
        <v>41206871.312718838</v>
      </c>
      <c r="G107" s="61">
        <f t="shared" si="36"/>
        <v>3293628.6872811494</v>
      </c>
      <c r="H107" s="62">
        <f t="shared" si="37"/>
        <v>6605588.4381721476</v>
      </c>
    </row>
    <row r="108" spans="1:8">
      <c r="A108" s="69">
        <v>48</v>
      </c>
      <c r="B108" s="70">
        <v>48213</v>
      </c>
      <c r="C108" s="52">
        <f t="shared" si="32"/>
        <v>210621.64096709143</v>
      </c>
      <c r="D108" s="53">
        <f t="shared" si="34"/>
        <v>134900.57391639886</v>
      </c>
      <c r="E108" s="54">
        <f t="shared" si="33"/>
        <v>75721.067050692567</v>
      </c>
      <c r="F108" s="52">
        <f t="shared" si="35"/>
        <v>41131150.245668143</v>
      </c>
      <c r="G108" s="55">
        <f t="shared" si="36"/>
        <v>3369349.7543318421</v>
      </c>
      <c r="H108" s="56">
        <f t="shared" si="37"/>
        <v>6740489.0120885465</v>
      </c>
    </row>
    <row r="109" spans="1:8">
      <c r="A109" s="71">
        <v>49</v>
      </c>
      <c r="B109" s="72">
        <v>48244</v>
      </c>
      <c r="C109" s="73">
        <f t="shared" si="32"/>
        <v>210621.64096709143</v>
      </c>
      <c r="D109" s="74">
        <f t="shared" si="34"/>
        <v>134652.68284684446</v>
      </c>
      <c r="E109" s="75">
        <f t="shared" si="33"/>
        <v>75968.958120246971</v>
      </c>
      <c r="F109" s="73">
        <f t="shared" si="35"/>
        <v>41055181.287547894</v>
      </c>
      <c r="G109" s="61">
        <f t="shared" si="36"/>
        <v>3445318.7124520889</v>
      </c>
      <c r="H109" s="62">
        <f t="shared" si="37"/>
        <v>6875141.6949353907</v>
      </c>
    </row>
    <row r="110" spans="1:8">
      <c r="A110" s="71">
        <v>50</v>
      </c>
      <c r="B110" s="72">
        <v>48272</v>
      </c>
      <c r="C110" s="73">
        <f t="shared" si="32"/>
        <v>210621.64096709143</v>
      </c>
      <c r="D110" s="74">
        <f t="shared" si="34"/>
        <v>134403.98024643399</v>
      </c>
      <c r="E110" s="75">
        <f t="shared" si="33"/>
        <v>76217.660720657441</v>
      </c>
      <c r="F110" s="73">
        <f t="shared" si="35"/>
        <v>40978963.62682724</v>
      </c>
      <c r="G110" s="61">
        <f t="shared" si="36"/>
        <v>3521536.3731727465</v>
      </c>
      <c r="H110" s="62">
        <f t="shared" si="37"/>
        <v>7009545.6751818247</v>
      </c>
    </row>
    <row r="111" spans="1:8">
      <c r="A111" s="71">
        <v>51</v>
      </c>
      <c r="B111" s="72">
        <v>48304</v>
      </c>
      <c r="C111" s="73">
        <f t="shared" si="32"/>
        <v>210621.64096709143</v>
      </c>
      <c r="D111" s="74">
        <f t="shared" si="34"/>
        <v>134154.46345842665</v>
      </c>
      <c r="E111" s="75">
        <f t="shared" si="33"/>
        <v>76467.177508664783</v>
      </c>
      <c r="F111" s="73">
        <f t="shared" si="35"/>
        <v>40902496.449318573</v>
      </c>
      <c r="G111" s="61">
        <f t="shared" si="36"/>
        <v>3598003.5506814113</v>
      </c>
      <c r="H111" s="62">
        <f t="shared" si="37"/>
        <v>7143700.138640251</v>
      </c>
    </row>
    <row r="112" spans="1:8">
      <c r="A112" s="71">
        <v>52</v>
      </c>
      <c r="B112" s="72">
        <v>48334</v>
      </c>
      <c r="C112" s="73">
        <f t="shared" si="32"/>
        <v>210621.64096709143</v>
      </c>
      <c r="D112" s="74">
        <f t="shared" si="34"/>
        <v>133904.12981738406</v>
      </c>
      <c r="E112" s="75">
        <f t="shared" si="33"/>
        <v>76717.511149707367</v>
      </c>
      <c r="F112" s="73">
        <f t="shared" si="35"/>
        <v>40825778.938168868</v>
      </c>
      <c r="G112" s="61">
        <f t="shared" si="36"/>
        <v>3674721.0618311185</v>
      </c>
      <c r="H112" s="62">
        <f t="shared" si="37"/>
        <v>7277604.2684576353</v>
      </c>
    </row>
    <row r="113" spans="1:8">
      <c r="A113" s="71">
        <v>53</v>
      </c>
      <c r="B113" s="72">
        <v>48365</v>
      </c>
      <c r="C113" s="73">
        <f t="shared" si="32"/>
        <v>210621.64096709143</v>
      </c>
      <c r="D113" s="74">
        <f t="shared" si="34"/>
        <v>133652.97664914199</v>
      </c>
      <c r="E113" s="75">
        <f t="shared" si="33"/>
        <v>76968.664317949442</v>
      </c>
      <c r="F113" s="73">
        <f t="shared" si="35"/>
        <v>40748810.273850918</v>
      </c>
      <c r="G113" s="61">
        <f t="shared" si="36"/>
        <v>3751689.7261490682</v>
      </c>
      <c r="H113" s="62">
        <f t="shared" si="37"/>
        <v>7411257.2451067772</v>
      </c>
    </row>
    <row r="114" spans="1:8">
      <c r="A114" s="71">
        <v>54</v>
      </c>
      <c r="B114" s="72">
        <v>48395</v>
      </c>
      <c r="C114" s="73">
        <f t="shared" si="32"/>
        <v>210621.64096709143</v>
      </c>
      <c r="D114" s="74">
        <f t="shared" si="34"/>
        <v>133401.00127078159</v>
      </c>
      <c r="E114" s="75">
        <f t="shared" si="33"/>
        <v>77220.639696309838</v>
      </c>
      <c r="F114" s="73">
        <f t="shared" si="35"/>
        <v>40671589.63415461</v>
      </c>
      <c r="G114" s="61">
        <f t="shared" si="36"/>
        <v>3828910.365845378</v>
      </c>
      <c r="H114" s="62">
        <f t="shared" si="37"/>
        <v>7544658.2463775584</v>
      </c>
    </row>
    <row r="115" spans="1:8">
      <c r="A115" s="71">
        <v>55</v>
      </c>
      <c r="B115" s="72">
        <v>48426</v>
      </c>
      <c r="C115" s="73">
        <f t="shared" si="32"/>
        <v>210621.64096709143</v>
      </c>
      <c r="D115" s="74">
        <f t="shared" si="34"/>
        <v>133148.20099060095</v>
      </c>
      <c r="E115" s="75">
        <f t="shared" si="33"/>
        <v>77473.439976490481</v>
      </c>
      <c r="F115" s="73">
        <f t="shared" si="35"/>
        <v>40594116.194178119</v>
      </c>
      <c r="G115" s="61">
        <f t="shared" si="36"/>
        <v>3906383.8058218686</v>
      </c>
      <c r="H115" s="62">
        <f t="shared" si="37"/>
        <v>7677806.447368159</v>
      </c>
    </row>
    <row r="116" spans="1:8">
      <c r="A116" s="71">
        <v>56</v>
      </c>
      <c r="B116" s="72">
        <v>48457</v>
      </c>
      <c r="C116" s="73">
        <f t="shared" si="32"/>
        <v>210621.64096709143</v>
      </c>
      <c r="D116" s="74">
        <f t="shared" si="34"/>
        <v>132894.5731080861</v>
      </c>
      <c r="E116" s="75">
        <f t="shared" si="33"/>
        <v>77727.067859005329</v>
      </c>
      <c r="F116" s="73">
        <f t="shared" si="35"/>
        <v>40516389.12631911</v>
      </c>
      <c r="G116" s="61">
        <f t="shared" si="36"/>
        <v>3984110.8736808738</v>
      </c>
      <c r="H116" s="62">
        <f t="shared" si="37"/>
        <v>7810701.0204762453</v>
      </c>
    </row>
    <row r="117" spans="1:8">
      <c r="A117" s="71">
        <v>57</v>
      </c>
      <c r="B117" s="72">
        <v>48487</v>
      </c>
      <c r="C117" s="73">
        <f t="shared" si="32"/>
        <v>210621.64096709143</v>
      </c>
      <c r="D117" s="74">
        <f t="shared" si="34"/>
        <v>132640.1149138824</v>
      </c>
      <c r="E117" s="75">
        <f t="shared" si="33"/>
        <v>77981.526053209032</v>
      </c>
      <c r="F117" s="73">
        <f t="shared" si="35"/>
        <v>40438407.600265898</v>
      </c>
      <c r="G117" s="61">
        <f t="shared" si="36"/>
        <v>4062092.3997340826</v>
      </c>
      <c r="H117" s="62">
        <f t="shared" si="37"/>
        <v>7943341.135390128</v>
      </c>
    </row>
    <row r="118" spans="1:8">
      <c r="A118" s="71">
        <v>58</v>
      </c>
      <c r="B118" s="72">
        <v>48518</v>
      </c>
      <c r="C118" s="73">
        <f t="shared" si="32"/>
        <v>210621.64096709143</v>
      </c>
      <c r="D118" s="74">
        <f t="shared" si="34"/>
        <v>132384.82368976541</v>
      </c>
      <c r="E118" s="75">
        <f t="shared" si="33"/>
        <v>78236.817277326016</v>
      </c>
      <c r="F118" s="73">
        <f t="shared" si="35"/>
        <v>40360170.782988571</v>
      </c>
      <c r="G118" s="61">
        <f t="shared" si="36"/>
        <v>4140329.2170114089</v>
      </c>
      <c r="H118" s="62">
        <f t="shared" si="37"/>
        <v>8075725.9590798933</v>
      </c>
    </row>
    <row r="119" spans="1:8">
      <c r="A119" s="71">
        <v>59</v>
      </c>
      <c r="B119" s="72">
        <v>48548</v>
      </c>
      <c r="C119" s="73">
        <f t="shared" si="32"/>
        <v>210621.64096709143</v>
      </c>
      <c r="D119" s="74">
        <f t="shared" si="34"/>
        <v>132128.696708612</v>
      </c>
      <c r="E119" s="75">
        <f t="shared" si="33"/>
        <v>78492.944258479431</v>
      </c>
      <c r="F119" s="73">
        <f t="shared" si="35"/>
        <v>40281677.838730089</v>
      </c>
      <c r="G119" s="61">
        <f t="shared" si="36"/>
        <v>4218822.1612698883</v>
      </c>
      <c r="H119" s="62">
        <f t="shared" si="37"/>
        <v>8207854.6557885054</v>
      </c>
    </row>
    <row r="120" spans="1:8">
      <c r="A120" s="69">
        <v>60</v>
      </c>
      <c r="B120" s="70">
        <v>48579</v>
      </c>
      <c r="C120" s="52">
        <f t="shared" si="32"/>
        <v>210621.64096709143</v>
      </c>
      <c r="D120" s="53">
        <f t="shared" si="34"/>
        <v>131871.73123437108</v>
      </c>
      <c r="E120" s="54">
        <f t="shared" si="33"/>
        <v>78749.909732720349</v>
      </c>
      <c r="F120" s="52">
        <f t="shared" si="35"/>
        <v>40202927.928997368</v>
      </c>
      <c r="G120" s="55">
        <f t="shared" si="36"/>
        <v>4297572.0710026082</v>
      </c>
      <c r="H120" s="56">
        <f t="shared" si="37"/>
        <v>8339726.3870228762</v>
      </c>
    </row>
    <row r="121" spans="1:8">
      <c r="A121" s="71">
        <v>61</v>
      </c>
      <c r="B121" s="72">
        <v>48610</v>
      </c>
      <c r="C121" s="73">
        <f t="shared" si="32"/>
        <v>210621.64096709143</v>
      </c>
      <c r="D121" s="74">
        <f t="shared" si="34"/>
        <v>131613.9245220345</v>
      </c>
      <c r="E121" s="75">
        <f t="shared" si="33"/>
        <v>79007.716445056925</v>
      </c>
      <c r="F121" s="73">
        <f t="shared" si="35"/>
        <v>40123920.212552309</v>
      </c>
      <c r="G121" s="61">
        <f t="shared" si="36"/>
        <v>4376579.7874476649</v>
      </c>
      <c r="H121" s="62">
        <f t="shared" si="37"/>
        <v>8471340.3115449101</v>
      </c>
    </row>
    <row r="122" spans="1:8">
      <c r="A122" s="71">
        <v>62</v>
      </c>
      <c r="B122" s="72">
        <v>48638</v>
      </c>
      <c r="C122" s="73">
        <f t="shared" si="32"/>
        <v>210621.64096709143</v>
      </c>
      <c r="D122" s="74">
        <f t="shared" si="34"/>
        <v>131355.27381760761</v>
      </c>
      <c r="E122" s="75">
        <f t="shared" si="33"/>
        <v>79266.36714948382</v>
      </c>
      <c r="F122" s="73">
        <f t="shared" si="35"/>
        <v>40044653.845402822</v>
      </c>
      <c r="G122" s="61">
        <f t="shared" si="36"/>
        <v>4455846.1545971483</v>
      </c>
      <c r="H122" s="62">
        <f t="shared" si="37"/>
        <v>8602695.5853625182</v>
      </c>
    </row>
    <row r="123" spans="1:8">
      <c r="A123" s="71">
        <v>63</v>
      </c>
      <c r="B123" s="72">
        <v>48669</v>
      </c>
      <c r="C123" s="73">
        <f t="shared" si="32"/>
        <v>210621.64096709143</v>
      </c>
      <c r="D123" s="74">
        <f t="shared" si="34"/>
        <v>131095.77635807995</v>
      </c>
      <c r="E123" s="75">
        <f t="shared" si="33"/>
        <v>79525.864609011478</v>
      </c>
      <c r="F123" s="73">
        <f t="shared" si="35"/>
        <v>39965127.980793811</v>
      </c>
      <c r="G123" s="61">
        <f t="shared" si="36"/>
        <v>4535372.0192061597</v>
      </c>
      <c r="H123" s="62">
        <f t="shared" si="37"/>
        <v>8733791.3617205974</v>
      </c>
    </row>
    <row r="124" spans="1:8">
      <c r="A124" s="71">
        <v>64</v>
      </c>
      <c r="B124" s="72">
        <v>48699</v>
      </c>
      <c r="C124" s="73">
        <f t="shared" si="32"/>
        <v>210621.64096709143</v>
      </c>
      <c r="D124" s="74">
        <f t="shared" si="34"/>
        <v>130835.42937139567</v>
      </c>
      <c r="E124" s="75">
        <f t="shared" si="33"/>
        <v>79786.211595695757</v>
      </c>
      <c r="F124" s="73">
        <f t="shared" si="35"/>
        <v>39885341.769198112</v>
      </c>
      <c r="G124" s="61">
        <f t="shared" si="36"/>
        <v>4615158.2308018552</v>
      </c>
      <c r="H124" s="62">
        <f t="shared" si="37"/>
        <v>8864626.7910919935</v>
      </c>
    </row>
    <row r="125" spans="1:8">
      <c r="A125" s="71">
        <v>65</v>
      </c>
      <c r="B125" s="72">
        <v>48730</v>
      </c>
      <c r="C125" s="73">
        <f t="shared" si="32"/>
        <v>210621.64096709143</v>
      </c>
      <c r="D125" s="74">
        <f t="shared" si="34"/>
        <v>130574.23007642389</v>
      </c>
      <c r="E125" s="75">
        <f t="shared" si="33"/>
        <v>80047.410890667539</v>
      </c>
      <c r="F125" s="73">
        <f t="shared" si="35"/>
        <v>39805294.358307444</v>
      </c>
      <c r="G125" s="61">
        <f t="shared" si="36"/>
        <v>4695205.6416925229</v>
      </c>
      <c r="H125" s="62">
        <f t="shared" si="37"/>
        <v>8995201.0211684182</v>
      </c>
    </row>
    <row r="126" spans="1:8">
      <c r="A126" s="71">
        <v>66</v>
      </c>
      <c r="B126" s="72">
        <v>48760</v>
      </c>
      <c r="C126" s="73">
        <f t="shared" si="32"/>
        <v>210621.64096709143</v>
      </c>
      <c r="D126" s="74">
        <f t="shared" si="34"/>
        <v>130312.17568292908</v>
      </c>
      <c r="E126" s="75">
        <f t="shared" si="33"/>
        <v>80309.465284162347</v>
      </c>
      <c r="F126" s="73">
        <f t="shared" si="35"/>
        <v>39724984.893023282</v>
      </c>
      <c r="G126" s="61">
        <f t="shared" si="36"/>
        <v>4775515.1069766851</v>
      </c>
      <c r="H126" s="62">
        <f t="shared" si="37"/>
        <v>9125513.1968513466</v>
      </c>
    </row>
    <row r="127" spans="1:8">
      <c r="A127" s="71">
        <v>67</v>
      </c>
      <c r="B127" s="72">
        <v>48791</v>
      </c>
      <c r="C127" s="73">
        <f t="shared" si="32"/>
        <v>210621.64096709143</v>
      </c>
      <c r="D127" s="74">
        <f t="shared" si="34"/>
        <v>130049.26339154122</v>
      </c>
      <c r="E127" s="75">
        <f t="shared" si="33"/>
        <v>80572.377575550214</v>
      </c>
      <c r="F127" s="73">
        <f t="shared" si="35"/>
        <v>39644412.515447736</v>
      </c>
      <c r="G127" s="61">
        <f t="shared" si="36"/>
        <v>4856087.4845522353</v>
      </c>
      <c r="H127" s="62">
        <f t="shared" si="37"/>
        <v>9255562.460242888</v>
      </c>
    </row>
    <row r="128" spans="1:8">
      <c r="A128" s="71">
        <v>68</v>
      </c>
      <c r="B128" s="72">
        <v>48822</v>
      </c>
      <c r="C128" s="73">
        <f t="shared" si="32"/>
        <v>210621.64096709143</v>
      </c>
      <c r="D128" s="74">
        <f t="shared" si="34"/>
        <v>129785.49039372579</v>
      </c>
      <c r="E128" s="75">
        <f t="shared" si="33"/>
        <v>80836.150573365638</v>
      </c>
      <c r="F128" s="73">
        <f t="shared" si="35"/>
        <v>39563576.36487437</v>
      </c>
      <c r="G128" s="61">
        <f t="shared" si="36"/>
        <v>4936923.6351256007</v>
      </c>
      <c r="H128" s="62">
        <f t="shared" si="37"/>
        <v>9385347.9506366141</v>
      </c>
    </row>
    <row r="129" spans="1:8">
      <c r="A129" s="71">
        <v>69</v>
      </c>
      <c r="B129" s="72">
        <v>48852</v>
      </c>
      <c r="C129" s="73">
        <f t="shared" si="32"/>
        <v>210621.64096709143</v>
      </c>
      <c r="D129" s="74">
        <f t="shared" si="34"/>
        <v>129520.85387175395</v>
      </c>
      <c r="E129" s="75">
        <f t="shared" si="33"/>
        <v>81100.78709533748</v>
      </c>
      <c r="F129" s="73">
        <f t="shared" si="35"/>
        <v>39482475.577779032</v>
      </c>
      <c r="G129" s="61">
        <f t="shared" si="36"/>
        <v>5018024.4222209379</v>
      </c>
      <c r="H129" s="62">
        <f t="shared" si="37"/>
        <v>9514868.8045083676</v>
      </c>
    </row>
    <row r="130" spans="1:8">
      <c r="A130" s="71">
        <v>70</v>
      </c>
      <c r="B130" s="72">
        <v>48883</v>
      </c>
      <c r="C130" s="73">
        <f t="shared" si="32"/>
        <v>210621.64096709143</v>
      </c>
      <c r="D130" s="74">
        <f t="shared" si="34"/>
        <v>129255.35099867229</v>
      </c>
      <c r="E130" s="75">
        <f t="shared" si="33"/>
        <v>81366.289968419136</v>
      </c>
      <c r="F130" s="73">
        <f t="shared" si="35"/>
        <v>39401109.287810616</v>
      </c>
      <c r="G130" s="61">
        <f t="shared" si="36"/>
        <v>5099390.7121893568</v>
      </c>
      <c r="H130" s="62">
        <f t="shared" si="37"/>
        <v>9644124.1555070393</v>
      </c>
    </row>
    <row r="131" spans="1:8">
      <c r="A131" s="71">
        <v>71</v>
      </c>
      <c r="B131" s="72">
        <v>48913</v>
      </c>
      <c r="C131" s="73">
        <f t="shared" si="32"/>
        <v>210621.64096709143</v>
      </c>
      <c r="D131" s="74">
        <f t="shared" si="34"/>
        <v>128988.97893827275</v>
      </c>
      <c r="E131" s="75">
        <f t="shared" si="33"/>
        <v>81632.662028818682</v>
      </c>
      <c r="F131" s="73">
        <f t="shared" si="35"/>
        <v>39319476.625781797</v>
      </c>
      <c r="G131" s="61">
        <f t="shared" si="36"/>
        <v>5181023.3742181752</v>
      </c>
      <c r="H131" s="62">
        <f t="shared" si="37"/>
        <v>9773113.1344453115</v>
      </c>
    </row>
    <row r="132" spans="1:8">
      <c r="A132" s="69">
        <v>72</v>
      </c>
      <c r="B132" s="70">
        <v>48944</v>
      </c>
      <c r="C132" s="52">
        <f t="shared" si="32"/>
        <v>210621.64096709143</v>
      </c>
      <c r="D132" s="53">
        <f t="shared" si="34"/>
        <v>128721.73484506221</v>
      </c>
      <c r="E132" s="54">
        <f t="shared" si="33"/>
        <v>81899.906122029221</v>
      </c>
      <c r="F132" s="52">
        <f t="shared" si="35"/>
        <v>39237576.719659768</v>
      </c>
      <c r="G132" s="55">
        <f t="shared" si="36"/>
        <v>5262923.280340204</v>
      </c>
      <c r="H132" s="56">
        <f t="shared" si="37"/>
        <v>9901834.8692903742</v>
      </c>
    </row>
    <row r="133" spans="1:8">
      <c r="A133" s="71">
        <v>73</v>
      </c>
      <c r="B133" s="72">
        <v>48975</v>
      </c>
      <c r="C133" s="73">
        <f t="shared" si="32"/>
        <v>210621.64096709143</v>
      </c>
      <c r="D133" s="74">
        <f t="shared" si="34"/>
        <v>128453.61586423217</v>
      </c>
      <c r="E133" s="75">
        <f t="shared" si="33"/>
        <v>82168.025102859261</v>
      </c>
      <c r="F133" s="73">
        <f t="shared" si="35"/>
        <v>39155408.694556907</v>
      </c>
      <c r="G133" s="61">
        <f t="shared" si="36"/>
        <v>5345091.3054430634</v>
      </c>
      <c r="H133" s="62">
        <f t="shared" si="37"/>
        <v>10030288.485154606</v>
      </c>
    </row>
    <row r="134" spans="1:8">
      <c r="A134" s="71">
        <v>74</v>
      </c>
      <c r="B134" s="72">
        <v>49003</v>
      </c>
      <c r="C134" s="73">
        <f t="shared" si="32"/>
        <v>210621.64096709143</v>
      </c>
      <c r="D134" s="74">
        <f t="shared" si="34"/>
        <v>128184.61913162821</v>
      </c>
      <c r="E134" s="75">
        <f t="shared" si="33"/>
        <v>82437.021835463223</v>
      </c>
      <c r="F134" s="73">
        <f t="shared" si="35"/>
        <v>39072971.672721446</v>
      </c>
      <c r="G134" s="61">
        <f t="shared" si="36"/>
        <v>5427528.3272785265</v>
      </c>
      <c r="H134" s="62">
        <f t="shared" si="37"/>
        <v>10158473.104286235</v>
      </c>
    </row>
    <row r="135" spans="1:8">
      <c r="A135" s="71">
        <v>75</v>
      </c>
      <c r="B135" s="72">
        <v>49034</v>
      </c>
      <c r="C135" s="73">
        <f t="shared" si="32"/>
        <v>210621.64096709143</v>
      </c>
      <c r="D135" s="74">
        <f t="shared" si="34"/>
        <v>127914.74177371946</v>
      </c>
      <c r="E135" s="75">
        <f t="shared" si="33"/>
        <v>82706.899193371966</v>
      </c>
      <c r="F135" s="73">
        <f t="shared" si="35"/>
        <v>38990264.773528077</v>
      </c>
      <c r="G135" s="61">
        <f t="shared" si="36"/>
        <v>5510235.2264718981</v>
      </c>
      <c r="H135" s="62">
        <f t="shared" si="37"/>
        <v>10286387.846059954</v>
      </c>
    </row>
    <row r="136" spans="1:8">
      <c r="A136" s="71">
        <v>76</v>
      </c>
      <c r="B136" s="72">
        <v>49064</v>
      </c>
      <c r="C136" s="73">
        <f t="shared" si="32"/>
        <v>210621.64096709143</v>
      </c>
      <c r="D136" s="74">
        <f t="shared" si="34"/>
        <v>127643.98090756782</v>
      </c>
      <c r="E136" s="75">
        <f t="shared" si="33"/>
        <v>82977.660059523609</v>
      </c>
      <c r="F136" s="73">
        <f t="shared" si="35"/>
        <v>38907287.11346855</v>
      </c>
      <c r="G136" s="61">
        <f t="shared" si="36"/>
        <v>5593212.8865314219</v>
      </c>
      <c r="H136" s="62">
        <f t="shared" si="37"/>
        <v>10414031.826967523</v>
      </c>
    </row>
    <row r="137" spans="1:8">
      <c r="A137" s="71">
        <v>77</v>
      </c>
      <c r="B137" s="72">
        <v>49095</v>
      </c>
      <c r="C137" s="73">
        <f t="shared" ref="C137:C143" si="38">IF(A137&lt;=$C$10,PMT($C$7,$C$10,-$C$5),"")</f>
        <v>210621.64096709143</v>
      </c>
      <c r="D137" s="74">
        <f t="shared" si="34"/>
        <v>127372.33364079717</v>
      </c>
      <c r="E137" s="75">
        <f t="shared" ref="E137:E143" si="39">IF(A137&lt;=$C$10,C137-D137,"")</f>
        <v>83249.307326294263</v>
      </c>
      <c r="F137" s="73">
        <f t="shared" si="35"/>
        <v>38824037.806142256</v>
      </c>
      <c r="G137" s="61">
        <f t="shared" si="36"/>
        <v>5676462.1938577164</v>
      </c>
      <c r="H137" s="62">
        <f t="shared" si="37"/>
        <v>10541404.16060832</v>
      </c>
    </row>
    <row r="138" spans="1:8">
      <c r="A138" s="71">
        <v>78</v>
      </c>
      <c r="B138" s="72">
        <v>49125</v>
      </c>
      <c r="C138" s="73">
        <f t="shared" si="38"/>
        <v>210621.64096709143</v>
      </c>
      <c r="D138" s="74">
        <f t="shared" ref="D138:D143" si="40">IF(A138&lt;=$C$10,F137*$C$7,"")</f>
        <v>127099.79707156257</v>
      </c>
      <c r="E138" s="75">
        <f t="shared" si="39"/>
        <v>83521.843895528858</v>
      </c>
      <c r="F138" s="73">
        <f t="shared" ref="F138:F142" si="41">IF(A138&lt;=$C$10,F137-E138,"")</f>
        <v>38740515.962246723</v>
      </c>
      <c r="G138" s="61">
        <f t="shared" ref="G138:G143" si="42">IF(A138&lt;=$C$10,G137+E138,"")</f>
        <v>5759984.0377532449</v>
      </c>
      <c r="H138" s="62">
        <f t="shared" ref="H138:H143" si="43">IF(A138&lt;=$C$10,H137+D138,"")</f>
        <v>10668503.957679883</v>
      </c>
    </row>
    <row r="139" spans="1:8">
      <c r="A139" s="71">
        <v>79</v>
      </c>
      <c r="B139" s="72">
        <v>49156</v>
      </c>
      <c r="C139" s="73">
        <f t="shared" si="38"/>
        <v>210621.64096709143</v>
      </c>
      <c r="D139" s="74">
        <f t="shared" si="40"/>
        <v>126826.36828851915</v>
      </c>
      <c r="E139" s="75">
        <f t="shared" si="39"/>
        <v>83795.272678572277</v>
      </c>
      <c r="F139" s="73">
        <f t="shared" si="41"/>
        <v>38656720.689568155</v>
      </c>
      <c r="G139" s="61">
        <f t="shared" si="42"/>
        <v>5843779.3104318175</v>
      </c>
      <c r="H139" s="62">
        <f t="shared" si="43"/>
        <v>10795330.325968402</v>
      </c>
    </row>
    <row r="140" spans="1:8">
      <c r="A140" s="71">
        <v>80</v>
      </c>
      <c r="B140" s="72">
        <v>49187</v>
      </c>
      <c r="C140" s="73">
        <f t="shared" si="38"/>
        <v>210621.64096709143</v>
      </c>
      <c r="D140" s="74">
        <f t="shared" si="40"/>
        <v>126552.04437079112</v>
      </c>
      <c r="E140" s="75">
        <f t="shared" si="39"/>
        <v>84069.596596300311</v>
      </c>
      <c r="F140" s="73">
        <f t="shared" si="41"/>
        <v>38572651.092971854</v>
      </c>
      <c r="G140" s="61">
        <f t="shared" si="42"/>
        <v>5927848.9070281181</v>
      </c>
      <c r="H140" s="62">
        <f t="shared" si="43"/>
        <v>10921882.370339192</v>
      </c>
    </row>
    <row r="141" spans="1:8">
      <c r="A141" s="71">
        <v>81</v>
      </c>
      <c r="B141" s="72">
        <v>49217</v>
      </c>
      <c r="C141" s="73">
        <f t="shared" si="38"/>
        <v>210621.64096709143</v>
      </c>
      <c r="D141" s="74">
        <f t="shared" si="40"/>
        <v>126276.8223879404</v>
      </c>
      <c r="E141" s="75">
        <f t="shared" si="39"/>
        <v>84344.818579151033</v>
      </c>
      <c r="F141" s="73">
        <f t="shared" si="41"/>
        <v>38488306.274392702</v>
      </c>
      <c r="G141" s="61">
        <f t="shared" si="42"/>
        <v>6012193.7256072694</v>
      </c>
      <c r="H141" s="62">
        <f t="shared" si="43"/>
        <v>11048159.192727134</v>
      </c>
    </row>
    <row r="142" spans="1:8">
      <c r="A142" s="71">
        <v>82</v>
      </c>
      <c r="B142" s="72">
        <v>49248</v>
      </c>
      <c r="C142" s="73">
        <f t="shared" si="38"/>
        <v>210621.64096709143</v>
      </c>
      <c r="D142" s="74">
        <f t="shared" si="40"/>
        <v>126000.69939993547</v>
      </c>
      <c r="E142" s="75">
        <f t="shared" si="39"/>
        <v>84620.941567155955</v>
      </c>
      <c r="F142" s="73">
        <f t="shared" si="41"/>
        <v>38403685.332825549</v>
      </c>
      <c r="G142" s="61">
        <f t="shared" si="42"/>
        <v>6096814.667174425</v>
      </c>
      <c r="H142" s="62">
        <f t="shared" si="43"/>
        <v>11174159.892127069</v>
      </c>
    </row>
    <row r="143" spans="1:8">
      <c r="A143" s="71">
        <v>83</v>
      </c>
      <c r="B143" s="72">
        <v>49278</v>
      </c>
      <c r="C143" s="73">
        <f t="shared" si="38"/>
        <v>210621.64096709143</v>
      </c>
      <c r="D143" s="74">
        <f t="shared" si="40"/>
        <v>125723.67245711996</v>
      </c>
      <c r="E143" s="75">
        <f t="shared" si="39"/>
        <v>84897.96850997147</v>
      </c>
      <c r="F143" s="73">
        <f>IF(A143&lt;=$C$10,F142-E143,"")</f>
        <v>38318787.364315577</v>
      </c>
      <c r="G143" s="61">
        <f t="shared" si="42"/>
        <v>6181712.6356843961</v>
      </c>
      <c r="H143" s="62">
        <f t="shared" si="43"/>
        <v>11299883.564584188</v>
      </c>
    </row>
    <row r="144" spans="1:8">
      <c r="A144" s="69">
        <v>84</v>
      </c>
      <c r="B144" s="70">
        <v>49309</v>
      </c>
      <c r="C144" s="52">
        <f t="shared" ref="C144:C420" si="44">IF(A144&lt;=$C$10,PMT($C$7,$C$10,-$C$5),"")</f>
        <v>210621.64096709143</v>
      </c>
      <c r="D144" s="53">
        <f>IF(A144&lt;=$C$10,F143*$C$7,"")</f>
        <v>125445.73860018099</v>
      </c>
      <c r="E144" s="54">
        <f t="shared" ref="E144:E420" si="45">IF(A144&lt;=$C$10,C144-D144,"")</f>
        <v>85175.902366910435</v>
      </c>
      <c r="F144" s="52">
        <f>IF(A144&lt;=$C$10,F143-E144,"")</f>
        <v>38233611.461948663</v>
      </c>
      <c r="G144" s="55">
        <f t="shared" ref="G144:G420" si="46">IF(A144&lt;=$C$10,G143+E144,"")</f>
        <v>6266888.5380513063</v>
      </c>
      <c r="H144" s="56">
        <f t="shared" ref="H144:H420" si="47">IF(A144&lt;=$C$10,H143+D144,"")</f>
        <v>11425329.30318437</v>
      </c>
    </row>
    <row r="145" spans="1:8">
      <c r="A145" s="71">
        <v>85</v>
      </c>
      <c r="B145" s="72">
        <v>49340</v>
      </c>
      <c r="C145" s="73">
        <f t="shared" ref="C145:C156" si="48">IF(A145&lt;=$C$10,PMT($C$7,$C$10,-$C$5),"")</f>
        <v>210621.64096709143</v>
      </c>
      <c r="D145" s="74">
        <f t="shared" ref="D145:D155" si="49">IF(A145&lt;=$C$10,F144*$C$7,"")</f>
        <v>125166.89486011774</v>
      </c>
      <c r="E145" s="75">
        <f t="shared" si="45"/>
        <v>85454.746106973689</v>
      </c>
      <c r="F145" s="73">
        <f t="shared" ref="F145:F154" si="50">IF(A145&lt;=$C$10,F144-E145,"")</f>
        <v>38148156.715841688</v>
      </c>
      <c r="G145" s="61">
        <f t="shared" si="46"/>
        <v>6352343.2841582801</v>
      </c>
      <c r="H145" s="62">
        <f t="shared" si="47"/>
        <v>11550496.198044488</v>
      </c>
    </row>
    <row r="146" spans="1:8">
      <c r="A146" s="71">
        <v>86</v>
      </c>
      <c r="B146" s="72">
        <v>49368</v>
      </c>
      <c r="C146" s="73">
        <f t="shared" si="48"/>
        <v>210621.64096709143</v>
      </c>
      <c r="D146" s="74">
        <f t="shared" si="49"/>
        <v>124887.13825820963</v>
      </c>
      <c r="E146" s="75">
        <f t="shared" si="45"/>
        <v>85734.502708881802</v>
      </c>
      <c r="F146" s="73">
        <f t="shared" si="50"/>
        <v>38062422.213132806</v>
      </c>
      <c r="G146" s="61">
        <f t="shared" si="46"/>
        <v>6438077.7868671622</v>
      </c>
      <c r="H146" s="62">
        <f t="shared" si="47"/>
        <v>11675383.336302698</v>
      </c>
    </row>
    <row r="147" spans="1:8">
      <c r="A147" s="71">
        <v>87</v>
      </c>
      <c r="B147" s="72">
        <v>49399</v>
      </c>
      <c r="C147" s="73">
        <f t="shared" si="48"/>
        <v>210621.64096709143</v>
      </c>
      <c r="D147" s="74">
        <f t="shared" si="49"/>
        <v>124606.46580598452</v>
      </c>
      <c r="E147" s="75">
        <f t="shared" si="45"/>
        <v>86015.175161106905</v>
      </c>
      <c r="F147" s="73">
        <f t="shared" si="50"/>
        <v>37976407.037971698</v>
      </c>
      <c r="G147" s="61">
        <f t="shared" si="46"/>
        <v>6524092.9620282687</v>
      </c>
      <c r="H147" s="62">
        <f t="shared" si="47"/>
        <v>11799989.802108683</v>
      </c>
    </row>
    <row r="148" spans="1:8">
      <c r="A148" s="71">
        <v>88</v>
      </c>
      <c r="B148" s="72">
        <v>49429</v>
      </c>
      <c r="C148" s="73">
        <f t="shared" si="48"/>
        <v>210621.64096709143</v>
      </c>
      <c r="D148" s="74">
        <f t="shared" si="49"/>
        <v>124324.87450518679</v>
      </c>
      <c r="E148" s="75">
        <f t="shared" si="45"/>
        <v>86296.766461904641</v>
      </c>
      <c r="F148" s="73">
        <f t="shared" si="50"/>
        <v>37890110.271509796</v>
      </c>
      <c r="G148" s="61">
        <f t="shared" si="46"/>
        <v>6610389.7284901738</v>
      </c>
      <c r="H148" s="62">
        <f t="shared" si="47"/>
        <v>11924314.676613869</v>
      </c>
    </row>
    <row r="149" spans="1:8">
      <c r="A149" s="71">
        <v>89</v>
      </c>
      <c r="B149" s="72">
        <v>49460</v>
      </c>
      <c r="C149" s="73">
        <f t="shared" si="48"/>
        <v>210621.64096709143</v>
      </c>
      <c r="D149" s="74">
        <f t="shared" si="49"/>
        <v>124042.36134774533</v>
      </c>
      <c r="E149" s="75">
        <f t="shared" si="45"/>
        <v>86579.279619346096</v>
      </c>
      <c r="F149" s="73">
        <f t="shared" si="50"/>
        <v>37803530.991890453</v>
      </c>
      <c r="G149" s="61">
        <f t="shared" si="46"/>
        <v>6696969.0081095202</v>
      </c>
      <c r="H149" s="62">
        <f t="shared" si="47"/>
        <v>12048357.037961615</v>
      </c>
    </row>
    <row r="150" spans="1:8">
      <c r="A150" s="71">
        <v>90</v>
      </c>
      <c r="B150" s="72">
        <v>49490</v>
      </c>
      <c r="C150" s="73">
        <f t="shared" si="48"/>
        <v>210621.64096709143</v>
      </c>
      <c r="D150" s="74">
        <f t="shared" si="49"/>
        <v>123758.92331574137</v>
      </c>
      <c r="E150" s="75">
        <f t="shared" si="45"/>
        <v>86862.71765135006</v>
      </c>
      <c r="F150" s="73">
        <f t="shared" si="50"/>
        <v>37716668.274239101</v>
      </c>
      <c r="G150" s="61">
        <f t="shared" si="46"/>
        <v>6783831.7257608706</v>
      </c>
      <c r="H150" s="62">
        <f t="shared" si="47"/>
        <v>12172115.961277356</v>
      </c>
    </row>
    <row r="151" spans="1:8">
      <c r="A151" s="71">
        <v>91</v>
      </c>
      <c r="B151" s="72">
        <v>49521</v>
      </c>
      <c r="C151" s="73">
        <f t="shared" si="48"/>
        <v>210621.64096709143</v>
      </c>
      <c r="D151" s="74">
        <f t="shared" si="49"/>
        <v>123474.55738137622</v>
      </c>
      <c r="E151" s="75">
        <f t="shared" si="45"/>
        <v>87147.083585715212</v>
      </c>
      <c r="F151" s="73">
        <f t="shared" si="50"/>
        <v>37629521.190653384</v>
      </c>
      <c r="G151" s="61">
        <f t="shared" si="46"/>
        <v>6870978.8093465855</v>
      </c>
      <c r="H151" s="62">
        <f t="shared" si="47"/>
        <v>12295590.518658733</v>
      </c>
    </row>
    <row r="152" spans="1:8">
      <c r="A152" s="71">
        <v>92</v>
      </c>
      <c r="B152" s="72">
        <v>49552</v>
      </c>
      <c r="C152" s="73">
        <f t="shared" si="48"/>
        <v>210621.64096709143</v>
      </c>
      <c r="D152" s="74">
        <f t="shared" si="49"/>
        <v>123189.26050693904</v>
      </c>
      <c r="E152" s="75">
        <f t="shared" si="45"/>
        <v>87432.380460152388</v>
      </c>
      <c r="F152" s="73">
        <f t="shared" si="50"/>
        <v>37542088.810193233</v>
      </c>
      <c r="G152" s="61">
        <f t="shared" si="46"/>
        <v>6958411.1898067379</v>
      </c>
      <c r="H152" s="62">
        <f t="shared" si="47"/>
        <v>12418779.779165672</v>
      </c>
    </row>
    <row r="153" spans="1:8">
      <c r="A153" s="71">
        <v>93</v>
      </c>
      <c r="B153" s="72">
        <v>49582</v>
      </c>
      <c r="C153" s="73">
        <f t="shared" si="48"/>
        <v>210621.64096709143</v>
      </c>
      <c r="D153" s="74">
        <f t="shared" si="49"/>
        <v>122903.0296447743</v>
      </c>
      <c r="E153" s="75">
        <f t="shared" si="45"/>
        <v>87718.611322317127</v>
      </c>
      <c r="F153" s="73">
        <f t="shared" si="50"/>
        <v>37454370.19887092</v>
      </c>
      <c r="G153" s="61">
        <f t="shared" si="46"/>
        <v>7046129.8011290552</v>
      </c>
      <c r="H153" s="62">
        <f t="shared" si="47"/>
        <v>12541682.808810446</v>
      </c>
    </row>
    <row r="154" spans="1:8">
      <c r="A154" s="71">
        <v>94</v>
      </c>
      <c r="B154" s="72">
        <v>49613</v>
      </c>
      <c r="C154" s="73">
        <f t="shared" si="48"/>
        <v>210621.64096709143</v>
      </c>
      <c r="D154" s="74">
        <f t="shared" si="49"/>
        <v>122615.8617372492</v>
      </c>
      <c r="E154" s="75">
        <f t="shared" si="45"/>
        <v>88005.779229842228</v>
      </c>
      <c r="F154" s="73">
        <f t="shared" si="50"/>
        <v>37366364.419641078</v>
      </c>
      <c r="G154" s="61">
        <f t="shared" si="46"/>
        <v>7134135.5803588973</v>
      </c>
      <c r="H154" s="62">
        <f t="shared" si="47"/>
        <v>12664298.670547696</v>
      </c>
    </row>
    <row r="155" spans="1:8">
      <c r="A155" s="71">
        <v>95</v>
      </c>
      <c r="B155" s="72">
        <v>49643</v>
      </c>
      <c r="C155" s="73">
        <f t="shared" si="48"/>
        <v>210621.64096709143</v>
      </c>
      <c r="D155" s="74">
        <f t="shared" si="49"/>
        <v>122327.75371672105</v>
      </c>
      <c r="E155" s="75">
        <f t="shared" si="45"/>
        <v>88293.887250370375</v>
      </c>
      <c r="F155" s="73">
        <f>IF(A155&lt;=$C$10,F154-E155,"")</f>
        <v>37278070.532390706</v>
      </c>
      <c r="G155" s="61">
        <f t="shared" si="46"/>
        <v>7222429.4676092677</v>
      </c>
      <c r="H155" s="62">
        <f t="shared" si="47"/>
        <v>12786626.424264416</v>
      </c>
    </row>
    <row r="156" spans="1:8">
      <c r="A156" s="69">
        <v>96</v>
      </c>
      <c r="B156" s="70">
        <v>49674</v>
      </c>
      <c r="C156" s="52">
        <f t="shared" si="48"/>
        <v>210621.64096709143</v>
      </c>
      <c r="D156" s="53">
        <f>IF(A156&lt;=$C$10,F155*$C$7,"")</f>
        <v>122038.70250550452</v>
      </c>
      <c r="E156" s="54">
        <f t="shared" ref="E156:E219" si="51">IF(A156&lt;=$C$10,C156-D156,"")</f>
        <v>88582.938461586906</v>
      </c>
      <c r="F156" s="52">
        <f>IF(A156&lt;=$C$10,F155-E156,"")</f>
        <v>37189487.593929119</v>
      </c>
      <c r="G156" s="55">
        <f t="shared" ref="G156:G219" si="52">IF(A156&lt;=$C$10,G155+E156,"")</f>
        <v>7311012.4060708545</v>
      </c>
      <c r="H156" s="56">
        <f t="shared" ref="H156:H219" si="53">IF(A156&lt;=$C$10,H155+D156,"")</f>
        <v>12908665.126769921</v>
      </c>
    </row>
    <row r="157" spans="1:8">
      <c r="A157" s="71">
        <v>97</v>
      </c>
      <c r="B157" s="72">
        <v>49705</v>
      </c>
      <c r="C157" s="73">
        <f t="shared" si="44"/>
        <v>210621.64096709143</v>
      </c>
      <c r="D157" s="74">
        <f t="shared" ref="D157:D167" si="54">IF(A157&lt;=$C$10,F156*$C$7,"")</f>
        <v>121748.70501583874</v>
      </c>
      <c r="E157" s="75">
        <f t="shared" si="51"/>
        <v>88872.935951252686</v>
      </c>
      <c r="F157" s="73">
        <f t="shared" ref="F157:F166" si="55">IF(A157&lt;=$C$10,F156-E157,"")</f>
        <v>37100614.657977864</v>
      </c>
      <c r="G157" s="61">
        <f t="shared" si="52"/>
        <v>7399885.342022107</v>
      </c>
      <c r="H157" s="62">
        <f t="shared" si="53"/>
        <v>13030413.831785759</v>
      </c>
    </row>
    <row r="158" spans="1:8">
      <c r="A158" s="71">
        <v>98</v>
      </c>
      <c r="B158" s="72">
        <v>49734</v>
      </c>
      <c r="C158" s="73">
        <f t="shared" si="44"/>
        <v>210621.64096709143</v>
      </c>
      <c r="D158" s="74">
        <f t="shared" si="54"/>
        <v>121457.7581498543</v>
      </c>
      <c r="E158" s="75">
        <f t="shared" si="51"/>
        <v>89163.882817237129</v>
      </c>
      <c r="F158" s="73">
        <f t="shared" si="55"/>
        <v>37011450.775160626</v>
      </c>
      <c r="G158" s="61">
        <f t="shared" si="52"/>
        <v>7489049.2248393437</v>
      </c>
      <c r="H158" s="62">
        <f t="shared" si="53"/>
        <v>13151871.589935614</v>
      </c>
    </row>
    <row r="159" spans="1:8">
      <c r="A159" s="71">
        <v>99</v>
      </c>
      <c r="B159" s="72">
        <v>49765</v>
      </c>
      <c r="C159" s="73">
        <f t="shared" si="44"/>
        <v>210621.64096709143</v>
      </c>
      <c r="D159" s="74">
        <f t="shared" si="54"/>
        <v>121165.85879954019</v>
      </c>
      <c r="E159" s="75">
        <f t="shared" si="51"/>
        <v>89455.782167551239</v>
      </c>
      <c r="F159" s="73">
        <f t="shared" si="55"/>
        <v>36921994.992993072</v>
      </c>
      <c r="G159" s="61">
        <f t="shared" si="52"/>
        <v>7578505.0070068948</v>
      </c>
      <c r="H159" s="62">
        <f t="shared" si="53"/>
        <v>13273037.448735153</v>
      </c>
    </row>
    <row r="160" spans="1:8">
      <c r="A160" s="71">
        <v>100</v>
      </c>
      <c r="B160" s="72">
        <v>49795</v>
      </c>
      <c r="C160" s="73">
        <f t="shared" si="44"/>
        <v>210621.64096709143</v>
      </c>
      <c r="D160" s="74">
        <f t="shared" si="54"/>
        <v>120873.00384671055</v>
      </c>
      <c r="E160" s="75">
        <f t="shared" si="51"/>
        <v>89748.637120380881</v>
      </c>
      <c r="F160" s="73">
        <f t="shared" si="55"/>
        <v>36832246.355872691</v>
      </c>
      <c r="G160" s="61">
        <f t="shared" si="52"/>
        <v>7668253.6441272758</v>
      </c>
      <c r="H160" s="62">
        <f t="shared" si="53"/>
        <v>13393910.452581864</v>
      </c>
    </row>
    <row r="161" spans="1:8">
      <c r="A161" s="71">
        <v>101</v>
      </c>
      <c r="B161" s="72">
        <v>49826</v>
      </c>
      <c r="C161" s="73">
        <f t="shared" si="44"/>
        <v>210621.64096709143</v>
      </c>
      <c r="D161" s="74">
        <f t="shared" si="54"/>
        <v>120579.19016297143</v>
      </c>
      <c r="E161" s="75">
        <f t="shared" si="51"/>
        <v>90042.450804120002</v>
      </c>
      <c r="F161" s="73">
        <f t="shared" si="55"/>
        <v>36742203.905068569</v>
      </c>
      <c r="G161" s="61">
        <f t="shared" si="52"/>
        <v>7758296.0949313957</v>
      </c>
      <c r="H161" s="62">
        <f t="shared" si="53"/>
        <v>13514489.642744835</v>
      </c>
    </row>
    <row r="162" spans="1:8">
      <c r="A162" s="71">
        <v>102</v>
      </c>
      <c r="B162" s="72">
        <v>49856</v>
      </c>
      <c r="C162" s="73">
        <f t="shared" si="44"/>
        <v>210621.64096709143</v>
      </c>
      <c r="D162" s="74">
        <f t="shared" si="54"/>
        <v>120284.41460968729</v>
      </c>
      <c r="E162" s="75">
        <f t="shared" si="51"/>
        <v>90337.226357404143</v>
      </c>
      <c r="F162" s="73">
        <f t="shared" si="55"/>
        <v>36651866.678711161</v>
      </c>
      <c r="G162" s="61">
        <f t="shared" si="52"/>
        <v>7848633.3212887999</v>
      </c>
      <c r="H162" s="62">
        <f t="shared" si="53"/>
        <v>13634774.057354523</v>
      </c>
    </row>
    <row r="163" spans="1:8">
      <c r="A163" s="71">
        <v>103</v>
      </c>
      <c r="B163" s="72">
        <v>49887</v>
      </c>
      <c r="C163" s="73">
        <f t="shared" si="44"/>
        <v>210621.64096709143</v>
      </c>
      <c r="D163" s="74">
        <f t="shared" si="54"/>
        <v>119988.67403794752</v>
      </c>
      <c r="E163" s="75">
        <f t="shared" si="51"/>
        <v>90632.966929143906</v>
      </c>
      <c r="F163" s="73">
        <f t="shared" si="55"/>
        <v>36561233.711782016</v>
      </c>
      <c r="G163" s="61">
        <f t="shared" si="52"/>
        <v>7939266.2882179441</v>
      </c>
      <c r="H163" s="62">
        <f t="shared" si="53"/>
        <v>13754762.731392471</v>
      </c>
    </row>
    <row r="164" spans="1:8">
      <c r="A164" s="71">
        <v>104</v>
      </c>
      <c r="B164" s="72">
        <v>49918</v>
      </c>
      <c r="C164" s="73">
        <f t="shared" si="44"/>
        <v>210621.64096709143</v>
      </c>
      <c r="D164" s="74">
        <f t="shared" si="54"/>
        <v>119691.96528853287</v>
      </c>
      <c r="E164" s="75">
        <f t="shared" si="51"/>
        <v>90929.67567855856</v>
      </c>
      <c r="F164" s="73">
        <f t="shared" si="55"/>
        <v>36470304.036103457</v>
      </c>
      <c r="G164" s="61">
        <f t="shared" si="52"/>
        <v>8030195.9638965027</v>
      </c>
      <c r="H164" s="62">
        <f t="shared" si="53"/>
        <v>13874454.696681004</v>
      </c>
    </row>
    <row r="165" spans="1:8">
      <c r="A165" s="71">
        <v>105</v>
      </c>
      <c r="B165" s="72">
        <v>49948</v>
      </c>
      <c r="C165" s="73">
        <f t="shared" si="44"/>
        <v>210621.64096709143</v>
      </c>
      <c r="D165" s="74">
        <f t="shared" si="54"/>
        <v>119394.28519188153</v>
      </c>
      <c r="E165" s="75">
        <f t="shared" si="51"/>
        <v>91227.3557752099</v>
      </c>
      <c r="F165" s="73">
        <f t="shared" si="55"/>
        <v>36379076.68032825</v>
      </c>
      <c r="G165" s="61">
        <f t="shared" si="52"/>
        <v>8121423.3196717128</v>
      </c>
      <c r="H165" s="62">
        <f t="shared" si="53"/>
        <v>13993848.981872886</v>
      </c>
    </row>
    <row r="166" spans="1:8">
      <c r="A166" s="71">
        <v>106</v>
      </c>
      <c r="B166" s="72">
        <v>49979</v>
      </c>
      <c r="C166" s="73">
        <f t="shared" si="44"/>
        <v>210621.64096709143</v>
      </c>
      <c r="D166" s="74">
        <f t="shared" si="54"/>
        <v>119095.63056805541</v>
      </c>
      <c r="E166" s="75">
        <f t="shared" si="51"/>
        <v>91526.010399036022</v>
      </c>
      <c r="F166" s="73">
        <f t="shared" si="55"/>
        <v>36287550.669929214</v>
      </c>
      <c r="G166" s="61">
        <f t="shared" si="52"/>
        <v>8212949.3300707489</v>
      </c>
      <c r="H166" s="62">
        <f t="shared" si="53"/>
        <v>14112944.612440942</v>
      </c>
    </row>
    <row r="167" spans="1:8">
      <c r="A167" s="71">
        <v>107</v>
      </c>
      <c r="B167" s="72">
        <v>50009</v>
      </c>
      <c r="C167" s="73">
        <f t="shared" si="44"/>
        <v>210621.64096709143</v>
      </c>
      <c r="D167" s="74">
        <f t="shared" si="54"/>
        <v>118795.99822670614</v>
      </c>
      <c r="E167" s="75">
        <f t="shared" si="51"/>
        <v>91825.642740385287</v>
      </c>
      <c r="F167" s="73">
        <f>IF(A167&lt;=$C$10,F166-E167,"")</f>
        <v>36195725.02718883</v>
      </c>
      <c r="G167" s="61">
        <f t="shared" si="52"/>
        <v>8304774.9728111345</v>
      </c>
      <c r="H167" s="62">
        <f t="shared" si="53"/>
        <v>14231740.610667648</v>
      </c>
    </row>
    <row r="168" spans="1:8">
      <c r="A168" s="69">
        <v>108</v>
      </c>
      <c r="B168" s="70">
        <v>50040</v>
      </c>
      <c r="C168" s="52">
        <f t="shared" si="44"/>
        <v>210621.64096709143</v>
      </c>
      <c r="D168" s="53">
        <f>IF(A168&lt;=$C$10,F167*$C$7,"")</f>
        <v>118495.38496704095</v>
      </c>
      <c r="E168" s="54">
        <f t="shared" si="51"/>
        <v>92126.256000050475</v>
      </c>
      <c r="F168" s="52">
        <f>IF(A168&lt;=$C$10,F167-E168,"")</f>
        <v>36103598.771188781</v>
      </c>
      <c r="G168" s="55">
        <f t="shared" si="52"/>
        <v>8396901.2288111858</v>
      </c>
      <c r="H168" s="56">
        <f t="shared" si="53"/>
        <v>14350235.995634688</v>
      </c>
    </row>
    <row r="169" spans="1:8">
      <c r="A169" s="71">
        <v>109</v>
      </c>
      <c r="B169" s="72">
        <v>50071</v>
      </c>
      <c r="C169" s="73">
        <f t="shared" ref="C169:C180" si="56">IF(A169&lt;=$C$10,PMT($C$7,$C$10,-$C$5),"")</f>
        <v>210621.64096709143</v>
      </c>
      <c r="D169" s="74">
        <f t="shared" ref="D169:D179" si="57">IF(A169&lt;=$C$10,F168*$C$7,"")</f>
        <v>118193.78757778855</v>
      </c>
      <c r="E169" s="75">
        <f t="shared" si="51"/>
        <v>92427.85338930288</v>
      </c>
      <c r="F169" s="73">
        <f t="shared" ref="F169:F178" si="58">IF(A169&lt;=$C$10,F168-E169,"")</f>
        <v>36011170.91779948</v>
      </c>
      <c r="G169" s="61">
        <f t="shared" si="52"/>
        <v>8489329.0822004881</v>
      </c>
      <c r="H169" s="62">
        <f t="shared" si="53"/>
        <v>14468429.783212477</v>
      </c>
    </row>
    <row r="170" spans="1:8">
      <c r="A170" s="71">
        <v>110</v>
      </c>
      <c r="B170" s="72">
        <v>50099</v>
      </c>
      <c r="C170" s="73">
        <f t="shared" si="56"/>
        <v>210621.64096709143</v>
      </c>
      <c r="D170" s="74">
        <f t="shared" si="57"/>
        <v>117891.20283716475</v>
      </c>
      <c r="E170" s="75">
        <f t="shared" si="51"/>
        <v>92730.438129926682</v>
      </c>
      <c r="F170" s="73">
        <f t="shared" si="58"/>
        <v>35918440.479669556</v>
      </c>
      <c r="G170" s="61">
        <f t="shared" si="52"/>
        <v>8582059.5203304142</v>
      </c>
      <c r="H170" s="62">
        <f t="shared" si="53"/>
        <v>14586320.986049643</v>
      </c>
    </row>
    <row r="171" spans="1:8">
      <c r="A171" s="71">
        <v>111</v>
      </c>
      <c r="B171" s="72">
        <v>50130</v>
      </c>
      <c r="C171" s="73">
        <f t="shared" si="56"/>
        <v>210621.64096709143</v>
      </c>
      <c r="D171" s="74">
        <f t="shared" si="57"/>
        <v>117587.62751283808</v>
      </c>
      <c r="E171" s="75">
        <f t="shared" si="51"/>
        <v>93034.013454253349</v>
      </c>
      <c r="F171" s="73">
        <f t="shared" si="58"/>
        <v>35825406.466215305</v>
      </c>
      <c r="G171" s="61">
        <f t="shared" si="52"/>
        <v>8675093.533784667</v>
      </c>
      <c r="H171" s="62">
        <f t="shared" si="53"/>
        <v>14703908.613562481</v>
      </c>
    </row>
    <row r="172" spans="1:8">
      <c r="A172" s="71">
        <v>112</v>
      </c>
      <c r="B172" s="72">
        <v>50160</v>
      </c>
      <c r="C172" s="73">
        <f t="shared" si="56"/>
        <v>210621.64096709143</v>
      </c>
      <c r="D172" s="74">
        <f t="shared" si="57"/>
        <v>117283.05836189528</v>
      </c>
      <c r="E172" s="75">
        <f t="shared" si="51"/>
        <v>93338.582605196149</v>
      </c>
      <c r="F172" s="73">
        <f t="shared" si="58"/>
        <v>35732067.883610107</v>
      </c>
      <c r="G172" s="61">
        <f t="shared" si="52"/>
        <v>8768432.1163898632</v>
      </c>
      <c r="H172" s="62">
        <f t="shared" si="53"/>
        <v>14821191.671924377</v>
      </c>
    </row>
    <row r="173" spans="1:8">
      <c r="A173" s="71">
        <v>113</v>
      </c>
      <c r="B173" s="72">
        <v>50191</v>
      </c>
      <c r="C173" s="73">
        <f t="shared" si="56"/>
        <v>210621.64096709143</v>
      </c>
      <c r="D173" s="74">
        <f t="shared" si="57"/>
        <v>116977.49213080658</v>
      </c>
      <c r="E173" s="75">
        <f t="shared" si="51"/>
        <v>93644.148836284847</v>
      </c>
      <c r="F173" s="73">
        <f t="shared" si="58"/>
        <v>35638423.734773822</v>
      </c>
      <c r="G173" s="61">
        <f t="shared" si="52"/>
        <v>8862076.2652261481</v>
      </c>
      <c r="H173" s="62">
        <f t="shared" si="53"/>
        <v>14938169.164055184</v>
      </c>
    </row>
    <row r="174" spans="1:8">
      <c r="A174" s="71">
        <v>114</v>
      </c>
      <c r="B174" s="72">
        <v>50221</v>
      </c>
      <c r="C174" s="73">
        <f t="shared" si="56"/>
        <v>210621.64096709143</v>
      </c>
      <c r="D174" s="74">
        <f t="shared" si="57"/>
        <v>116670.92555539108</v>
      </c>
      <c r="E174" s="75">
        <f t="shared" si="51"/>
        <v>93950.715411700352</v>
      </c>
      <c r="F174" s="73">
        <f t="shared" si="58"/>
        <v>35544473.019362122</v>
      </c>
      <c r="G174" s="61">
        <f t="shared" si="52"/>
        <v>8956026.9806378484</v>
      </c>
      <c r="H174" s="62">
        <f t="shared" si="53"/>
        <v>15054840.089610575</v>
      </c>
    </row>
    <row r="175" spans="1:8">
      <c r="A175" s="71">
        <v>115</v>
      </c>
      <c r="B175" s="72">
        <v>50252</v>
      </c>
      <c r="C175" s="73">
        <f t="shared" si="56"/>
        <v>210621.64096709143</v>
      </c>
      <c r="D175" s="74">
        <f t="shared" si="57"/>
        <v>116363.35536078174</v>
      </c>
      <c r="E175" s="75">
        <f t="shared" si="51"/>
        <v>94258.285606309684</v>
      </c>
      <c r="F175" s="73">
        <f t="shared" si="58"/>
        <v>35450214.733755812</v>
      </c>
      <c r="G175" s="61">
        <f t="shared" si="52"/>
        <v>9050285.2662441581</v>
      </c>
      <c r="H175" s="62">
        <f t="shared" si="53"/>
        <v>15171203.444971357</v>
      </c>
    </row>
    <row r="176" spans="1:8">
      <c r="A176" s="71">
        <v>116</v>
      </c>
      <c r="B176" s="72">
        <v>50283</v>
      </c>
      <c r="C176" s="73">
        <f t="shared" si="56"/>
        <v>210621.64096709143</v>
      </c>
      <c r="D176" s="74">
        <f t="shared" si="57"/>
        <v>116054.7782613905</v>
      </c>
      <c r="E176" s="75">
        <f t="shared" si="51"/>
        <v>94566.862705700929</v>
      </c>
      <c r="F176" s="73">
        <f t="shared" si="58"/>
        <v>35355647.871050112</v>
      </c>
      <c r="G176" s="61">
        <f t="shared" si="52"/>
        <v>9144852.1289498582</v>
      </c>
      <c r="H176" s="62">
        <f t="shared" si="53"/>
        <v>15287258.223232746</v>
      </c>
    </row>
    <row r="177" spans="1:8">
      <c r="A177" s="71">
        <v>117</v>
      </c>
      <c r="B177" s="72">
        <v>50313</v>
      </c>
      <c r="C177" s="73">
        <f t="shared" si="56"/>
        <v>210621.64096709143</v>
      </c>
      <c r="D177" s="74">
        <f t="shared" si="57"/>
        <v>115745.19096087311</v>
      </c>
      <c r="E177" s="75">
        <f t="shared" si="51"/>
        <v>94876.450006218322</v>
      </c>
      <c r="F177" s="73">
        <f t="shared" si="58"/>
        <v>35260771.421043895</v>
      </c>
      <c r="G177" s="61">
        <f t="shared" si="52"/>
        <v>9239728.5789560769</v>
      </c>
      <c r="H177" s="62">
        <f t="shared" si="53"/>
        <v>15403003.414193619</v>
      </c>
    </row>
    <row r="178" spans="1:8">
      <c r="A178" s="71">
        <v>118</v>
      </c>
      <c r="B178" s="72">
        <v>50344</v>
      </c>
      <c r="C178" s="73">
        <f t="shared" si="56"/>
        <v>210621.64096709143</v>
      </c>
      <c r="D178" s="74">
        <f t="shared" si="57"/>
        <v>115434.59015209395</v>
      </c>
      <c r="E178" s="75">
        <f t="shared" si="51"/>
        <v>95187.050814997478</v>
      </c>
      <c r="F178" s="73">
        <f t="shared" si="58"/>
        <v>35165584.370228894</v>
      </c>
      <c r="G178" s="61">
        <f t="shared" si="52"/>
        <v>9334915.6297710743</v>
      </c>
      <c r="H178" s="62">
        <f t="shared" si="53"/>
        <v>15518438.004345713</v>
      </c>
    </row>
    <row r="179" spans="1:8">
      <c r="A179" s="71">
        <v>119</v>
      </c>
      <c r="B179" s="72">
        <v>50374</v>
      </c>
      <c r="C179" s="73">
        <f t="shared" si="56"/>
        <v>210621.64096709143</v>
      </c>
      <c r="D179" s="74">
        <f t="shared" si="57"/>
        <v>115122.97251709069</v>
      </c>
      <c r="E179" s="75">
        <f t="shared" si="51"/>
        <v>95498.66845000074</v>
      </c>
      <c r="F179" s="73">
        <f>IF(A179&lt;=$C$10,F178-E179,"")</f>
        <v>35070085.701778896</v>
      </c>
      <c r="G179" s="61">
        <f t="shared" si="52"/>
        <v>9430414.2982210759</v>
      </c>
      <c r="H179" s="62">
        <f t="shared" si="53"/>
        <v>15633560.976862803</v>
      </c>
    </row>
    <row r="180" spans="1:8">
      <c r="A180" s="69">
        <v>120</v>
      </c>
      <c r="B180" s="70">
        <v>50405</v>
      </c>
      <c r="C180" s="52">
        <f t="shared" si="56"/>
        <v>210621.64096709143</v>
      </c>
      <c r="D180" s="53">
        <f>IF(A180&lt;=$C$10,F179*$C$7,"")</f>
        <v>114810.33472703891</v>
      </c>
      <c r="E180" s="54">
        <f t="shared" si="51"/>
        <v>95811.306240052523</v>
      </c>
      <c r="F180" s="52">
        <f>IF(A180&lt;=$C$10,F179-E180,"")</f>
        <v>34974274.395538844</v>
      </c>
      <c r="G180" s="55">
        <f t="shared" si="52"/>
        <v>9526225.6044611279</v>
      </c>
      <c r="H180" s="56">
        <f t="shared" si="53"/>
        <v>15748371.311589843</v>
      </c>
    </row>
    <row r="181" spans="1:8">
      <c r="A181" s="71">
        <v>121</v>
      </c>
      <c r="B181" s="72">
        <v>50436</v>
      </c>
      <c r="C181" s="73">
        <f t="shared" si="44"/>
        <v>210621.64096709143</v>
      </c>
      <c r="D181" s="74">
        <f t="shared" ref="D181:D191" si="59">IF(A181&lt;=$C$10,F180*$C$7,"")</f>
        <v>114496.6734422164</v>
      </c>
      <c r="E181" s="75">
        <f t="shared" si="51"/>
        <v>96124.967524875028</v>
      </c>
      <c r="F181" s="73">
        <f t="shared" ref="F181:F190" si="60">IF(A181&lt;=$C$10,F180-E181,"")</f>
        <v>34878149.428013965</v>
      </c>
      <c r="G181" s="61">
        <f t="shared" si="52"/>
        <v>9622350.5719860028</v>
      </c>
      <c r="H181" s="62">
        <f t="shared" si="53"/>
        <v>15862867.985032059</v>
      </c>
    </row>
    <row r="182" spans="1:8">
      <c r="A182" s="71">
        <v>122</v>
      </c>
      <c r="B182" s="72">
        <v>50464</v>
      </c>
      <c r="C182" s="73">
        <f t="shared" si="44"/>
        <v>210621.64096709143</v>
      </c>
      <c r="D182" s="74">
        <f t="shared" si="59"/>
        <v>114181.98531196763</v>
      </c>
      <c r="E182" s="75">
        <f t="shared" si="51"/>
        <v>96439.655655123803</v>
      </c>
      <c r="F182" s="73">
        <f t="shared" si="60"/>
        <v>34781709.772358842</v>
      </c>
      <c r="G182" s="61">
        <f t="shared" si="52"/>
        <v>9718790.2276411261</v>
      </c>
      <c r="H182" s="62">
        <f t="shared" si="53"/>
        <v>15977049.970344028</v>
      </c>
    </row>
    <row r="183" spans="1:8">
      <c r="A183" s="71">
        <v>123</v>
      </c>
      <c r="B183" s="72">
        <v>50495</v>
      </c>
      <c r="C183" s="73">
        <f t="shared" si="44"/>
        <v>210621.64096709143</v>
      </c>
      <c r="D183" s="74">
        <f t="shared" si="59"/>
        <v>113866.26697466789</v>
      </c>
      <c r="E183" s="75">
        <f t="shared" si="51"/>
        <v>96755.373992423541</v>
      </c>
      <c r="F183" s="73">
        <f t="shared" si="60"/>
        <v>34684954.398366421</v>
      </c>
      <c r="G183" s="61">
        <f t="shared" si="52"/>
        <v>9815545.6016335506</v>
      </c>
      <c r="H183" s="62">
        <f t="shared" si="53"/>
        <v>16090916.237318695</v>
      </c>
    </row>
    <row r="184" spans="1:8">
      <c r="A184" s="71">
        <v>124</v>
      </c>
      <c r="B184" s="72">
        <v>50525</v>
      </c>
      <c r="C184" s="73">
        <f t="shared" si="44"/>
        <v>210621.64096709143</v>
      </c>
      <c r="D184" s="74">
        <f t="shared" si="59"/>
        <v>113549.51505768737</v>
      </c>
      <c r="E184" s="75">
        <f t="shared" si="51"/>
        <v>97072.125909404058</v>
      </c>
      <c r="F184" s="73">
        <f t="shared" si="60"/>
        <v>34587882.272457018</v>
      </c>
      <c r="G184" s="61">
        <f t="shared" si="52"/>
        <v>9912617.7275429554</v>
      </c>
      <c r="H184" s="62">
        <f t="shared" si="53"/>
        <v>16204465.752376381</v>
      </c>
    </row>
    <row r="185" spans="1:8">
      <c r="A185" s="71">
        <v>125</v>
      </c>
      <c r="B185" s="72">
        <v>50556</v>
      </c>
      <c r="C185" s="73">
        <f t="shared" si="44"/>
        <v>210621.64096709143</v>
      </c>
      <c r="D185" s="74">
        <f t="shared" si="59"/>
        <v>113231.72617735513</v>
      </c>
      <c r="E185" s="75">
        <f t="shared" si="51"/>
        <v>97389.9147897363</v>
      </c>
      <c r="F185" s="73">
        <f t="shared" si="60"/>
        <v>34490492.357667282</v>
      </c>
      <c r="G185" s="61">
        <f t="shared" si="52"/>
        <v>10010007.642332692</v>
      </c>
      <c r="H185" s="62">
        <f t="shared" si="53"/>
        <v>16317697.478553737</v>
      </c>
    </row>
    <row r="186" spans="1:8">
      <c r="A186" s="71">
        <v>126</v>
      </c>
      <c r="B186" s="72">
        <v>50586</v>
      </c>
      <c r="C186" s="73">
        <f t="shared" si="44"/>
        <v>210621.64096709143</v>
      </c>
      <c r="D186" s="74">
        <f t="shared" si="59"/>
        <v>112912.89693892302</v>
      </c>
      <c r="E186" s="75">
        <f t="shared" si="51"/>
        <v>97708.74402816841</v>
      </c>
      <c r="F186" s="73">
        <f t="shared" si="60"/>
        <v>34392783.613639116</v>
      </c>
      <c r="G186" s="61">
        <f t="shared" si="52"/>
        <v>10107716.386360859</v>
      </c>
      <c r="H186" s="62">
        <f t="shared" si="53"/>
        <v>16430610.37549266</v>
      </c>
    </row>
    <row r="187" spans="1:8">
      <c r="A187" s="71">
        <v>127</v>
      </c>
      <c r="B187" s="72">
        <v>50617</v>
      </c>
      <c r="C187" s="73">
        <f t="shared" si="44"/>
        <v>210621.64096709143</v>
      </c>
      <c r="D187" s="74">
        <f t="shared" si="59"/>
        <v>112593.02393652931</v>
      </c>
      <c r="E187" s="75">
        <f t="shared" si="51"/>
        <v>98028.61703056212</v>
      </c>
      <c r="F187" s="73">
        <f t="shared" si="60"/>
        <v>34294754.996608555</v>
      </c>
      <c r="G187" s="61">
        <f t="shared" si="52"/>
        <v>10205745.003391422</v>
      </c>
      <c r="H187" s="62">
        <f t="shared" si="53"/>
        <v>16543203.399429189</v>
      </c>
    </row>
    <row r="188" spans="1:8">
      <c r="A188" s="71">
        <v>128</v>
      </c>
      <c r="B188" s="72">
        <v>50648</v>
      </c>
      <c r="C188" s="73">
        <f t="shared" si="44"/>
        <v>210621.64096709143</v>
      </c>
      <c r="D188" s="74">
        <f t="shared" si="59"/>
        <v>112272.10375316243</v>
      </c>
      <c r="E188" s="75">
        <f t="shared" si="51"/>
        <v>98349.537213928998</v>
      </c>
      <c r="F188" s="73">
        <f t="shared" si="60"/>
        <v>34196405.459394626</v>
      </c>
      <c r="G188" s="61">
        <f t="shared" si="52"/>
        <v>10304094.540605351</v>
      </c>
      <c r="H188" s="62">
        <f t="shared" si="53"/>
        <v>16655475.503182352</v>
      </c>
    </row>
    <row r="189" spans="1:8">
      <c r="A189" s="71">
        <v>129</v>
      </c>
      <c r="B189" s="72">
        <v>50678</v>
      </c>
      <c r="C189" s="73">
        <f t="shared" si="44"/>
        <v>210621.64096709143</v>
      </c>
      <c r="D189" s="74">
        <f t="shared" si="59"/>
        <v>111950.13296062434</v>
      </c>
      <c r="E189" s="75">
        <f t="shared" si="51"/>
        <v>98671.508006467091</v>
      </c>
      <c r="F189" s="73">
        <f t="shared" si="60"/>
        <v>34097733.951388158</v>
      </c>
      <c r="G189" s="61">
        <f t="shared" si="52"/>
        <v>10402766.048611818</v>
      </c>
      <c r="H189" s="62">
        <f t="shared" si="53"/>
        <v>16767425.636142977</v>
      </c>
    </row>
    <row r="190" spans="1:8">
      <c r="A190" s="71">
        <v>130</v>
      </c>
      <c r="B190" s="72">
        <v>50709</v>
      </c>
      <c r="C190" s="73">
        <f t="shared" si="44"/>
        <v>210621.64096709143</v>
      </c>
      <c r="D190" s="74">
        <f t="shared" si="59"/>
        <v>111627.10811949401</v>
      </c>
      <c r="E190" s="75">
        <f t="shared" si="51"/>
        <v>98994.532847597424</v>
      </c>
      <c r="F190" s="73">
        <f t="shared" si="60"/>
        <v>33998739.41854056</v>
      </c>
      <c r="G190" s="61">
        <f t="shared" si="52"/>
        <v>10501760.581459416</v>
      </c>
      <c r="H190" s="62">
        <f t="shared" si="53"/>
        <v>16879052.744262472</v>
      </c>
    </row>
    <row r="191" spans="1:8">
      <c r="A191" s="71">
        <v>131</v>
      </c>
      <c r="B191" s="72">
        <v>50739</v>
      </c>
      <c r="C191" s="73">
        <f t="shared" si="44"/>
        <v>210621.64096709143</v>
      </c>
      <c r="D191" s="74">
        <f t="shared" si="59"/>
        <v>111303.02577909062</v>
      </c>
      <c r="E191" s="75">
        <f t="shared" si="51"/>
        <v>99318.615188000811</v>
      </c>
      <c r="F191" s="73">
        <f>IF(A191&lt;=$C$10,F190-E191,"")</f>
        <v>33899420.803352557</v>
      </c>
      <c r="G191" s="61">
        <f t="shared" si="52"/>
        <v>10601079.196647417</v>
      </c>
      <c r="H191" s="62">
        <f t="shared" si="53"/>
        <v>16990355.770041563</v>
      </c>
    </row>
    <row r="192" spans="1:8">
      <c r="A192" s="69">
        <v>132</v>
      </c>
      <c r="B192" s="70">
        <v>50770</v>
      </c>
      <c r="C192" s="52">
        <f t="shared" si="44"/>
        <v>210621.64096709143</v>
      </c>
      <c r="D192" s="53">
        <f>IF(A192&lt;=$C$10,F191*$C$7,"")</f>
        <v>110977.88247743675</v>
      </c>
      <c r="E192" s="54">
        <f t="shared" si="51"/>
        <v>99643.758489654676</v>
      </c>
      <c r="F192" s="52">
        <f>IF(A192&lt;=$C$10,F191-E192,"")</f>
        <v>33799777.044862904</v>
      </c>
      <c r="G192" s="55">
        <f t="shared" si="52"/>
        <v>10700722.955137072</v>
      </c>
      <c r="H192" s="56">
        <f t="shared" si="53"/>
        <v>17101333.652518999</v>
      </c>
    </row>
    <row r="193" spans="1:8">
      <c r="A193" s="71">
        <v>133</v>
      </c>
      <c r="B193" s="72">
        <v>50801</v>
      </c>
      <c r="C193" s="73">
        <f t="shared" ref="C193:C204" si="61">IF(A193&lt;=$C$10,PMT($C$7,$C$10,-$C$5),"")</f>
        <v>210621.64096709143</v>
      </c>
      <c r="D193" s="74">
        <f t="shared" ref="D193:D203" si="62">IF(A193&lt;=$C$10,F192*$C$7,"")</f>
        <v>110651.67474122134</v>
      </c>
      <c r="E193" s="75">
        <f t="shared" si="51"/>
        <v>99969.966225870085</v>
      </c>
      <c r="F193" s="73">
        <f t="shared" ref="F193:F202" si="63">IF(A193&lt;=$C$10,F192-E193,"")</f>
        <v>33699807.078637034</v>
      </c>
      <c r="G193" s="61">
        <f t="shared" si="52"/>
        <v>10800692.921362942</v>
      </c>
      <c r="H193" s="62">
        <f t="shared" si="53"/>
        <v>17211985.327260219</v>
      </c>
    </row>
    <row r="194" spans="1:8">
      <c r="A194" s="71">
        <v>134</v>
      </c>
      <c r="B194" s="72">
        <v>50829</v>
      </c>
      <c r="C194" s="73">
        <f t="shared" si="61"/>
        <v>210621.64096709143</v>
      </c>
      <c r="D194" s="74">
        <f t="shared" si="62"/>
        <v>110324.39908576263</v>
      </c>
      <c r="E194" s="75">
        <f t="shared" si="51"/>
        <v>100297.24188132879</v>
      </c>
      <c r="F194" s="73">
        <f t="shared" si="63"/>
        <v>33599509.836755708</v>
      </c>
      <c r="G194" s="61">
        <f t="shared" si="52"/>
        <v>10900990.163244272</v>
      </c>
      <c r="H194" s="62">
        <f t="shared" si="53"/>
        <v>17322309.726345982</v>
      </c>
    </row>
    <row r="195" spans="1:8">
      <c r="A195" s="71">
        <v>135</v>
      </c>
      <c r="B195" s="72">
        <v>50860</v>
      </c>
      <c r="C195" s="73">
        <f t="shared" si="61"/>
        <v>210621.64096709143</v>
      </c>
      <c r="D195" s="74">
        <f t="shared" si="62"/>
        <v>109996.05201497092</v>
      </c>
      <c r="E195" s="75">
        <f t="shared" si="51"/>
        <v>100625.58895212051</v>
      </c>
      <c r="F195" s="73">
        <f t="shared" si="63"/>
        <v>33498884.247803587</v>
      </c>
      <c r="G195" s="61">
        <f t="shared" si="52"/>
        <v>11001615.752196392</v>
      </c>
      <c r="H195" s="62">
        <f t="shared" si="53"/>
        <v>17432305.778360952</v>
      </c>
    </row>
    <row r="196" spans="1:8">
      <c r="A196" s="71">
        <v>136</v>
      </c>
      <c r="B196" s="72">
        <v>50890</v>
      </c>
      <c r="C196" s="73">
        <f t="shared" si="61"/>
        <v>210621.64096709143</v>
      </c>
      <c r="D196" s="74">
        <f t="shared" si="62"/>
        <v>109666.63002131117</v>
      </c>
      <c r="E196" s="75">
        <f t="shared" si="51"/>
        <v>100955.01094578026</v>
      </c>
      <c r="F196" s="73">
        <f t="shared" si="63"/>
        <v>33397929.236857805</v>
      </c>
      <c r="G196" s="61">
        <f t="shared" si="52"/>
        <v>11102570.763142172</v>
      </c>
      <c r="H196" s="62">
        <f t="shared" si="53"/>
        <v>17541972.408382263</v>
      </c>
    </row>
    <row r="197" spans="1:8">
      <c r="A197" s="71">
        <v>137</v>
      </c>
      <c r="B197" s="72">
        <v>50921</v>
      </c>
      <c r="C197" s="73">
        <f t="shared" si="61"/>
        <v>210621.64096709143</v>
      </c>
      <c r="D197" s="74">
        <f t="shared" si="62"/>
        <v>109336.12958576564</v>
      </c>
      <c r="E197" s="75">
        <f t="shared" si="51"/>
        <v>101285.51138132579</v>
      </c>
      <c r="F197" s="73">
        <f t="shared" si="63"/>
        <v>33296643.725476481</v>
      </c>
      <c r="G197" s="61">
        <f t="shared" si="52"/>
        <v>11203856.274523498</v>
      </c>
      <c r="H197" s="62">
        <f t="shared" si="53"/>
        <v>17651308.537968028</v>
      </c>
    </row>
    <row r="198" spans="1:8">
      <c r="A198" s="71">
        <v>138</v>
      </c>
      <c r="B198" s="72">
        <v>50951</v>
      </c>
      <c r="C198" s="73">
        <f t="shared" si="61"/>
        <v>210621.64096709143</v>
      </c>
      <c r="D198" s="74">
        <f t="shared" si="62"/>
        <v>109004.54717779622</v>
      </c>
      <c r="E198" s="75">
        <f t="shared" si="51"/>
        <v>101617.09378929521</v>
      </c>
      <c r="F198" s="73">
        <f t="shared" si="63"/>
        <v>33195026.631687187</v>
      </c>
      <c r="G198" s="61">
        <f t="shared" si="52"/>
        <v>11305473.368312793</v>
      </c>
      <c r="H198" s="62">
        <f t="shared" si="53"/>
        <v>17760313.085145824</v>
      </c>
    </row>
    <row r="199" spans="1:8">
      <c r="A199" s="71">
        <v>139</v>
      </c>
      <c r="B199" s="72">
        <v>50982</v>
      </c>
      <c r="C199" s="73">
        <f t="shared" si="61"/>
        <v>210621.64096709143</v>
      </c>
      <c r="D199" s="74">
        <f t="shared" si="62"/>
        <v>108671.87925530678</v>
      </c>
      <c r="E199" s="75">
        <f t="shared" si="51"/>
        <v>101949.76171178465</v>
      </c>
      <c r="F199" s="73">
        <f t="shared" si="63"/>
        <v>33093076.869975403</v>
      </c>
      <c r="G199" s="61">
        <f t="shared" si="52"/>
        <v>11407423.130024578</v>
      </c>
      <c r="H199" s="62">
        <f t="shared" si="53"/>
        <v>17868984.96440113</v>
      </c>
    </row>
    <row r="200" spans="1:8">
      <c r="A200" s="71">
        <v>140</v>
      </c>
      <c r="B200" s="72">
        <v>51013</v>
      </c>
      <c r="C200" s="73">
        <f t="shared" si="61"/>
        <v>210621.64096709143</v>
      </c>
      <c r="D200" s="74">
        <f t="shared" si="62"/>
        <v>108338.1222646052</v>
      </c>
      <c r="E200" s="75">
        <f t="shared" si="51"/>
        <v>102283.51870248622</v>
      </c>
      <c r="F200" s="73">
        <f t="shared" si="63"/>
        <v>32990793.351272918</v>
      </c>
      <c r="G200" s="61">
        <f t="shared" si="52"/>
        <v>11509706.648727065</v>
      </c>
      <c r="H200" s="62">
        <f t="shared" si="53"/>
        <v>17977323.086665735</v>
      </c>
    </row>
    <row r="201" spans="1:8">
      <c r="A201" s="71">
        <v>141</v>
      </c>
      <c r="B201" s="72">
        <v>51043</v>
      </c>
      <c r="C201" s="73">
        <f t="shared" si="61"/>
        <v>210621.64096709143</v>
      </c>
      <c r="D201" s="74">
        <f t="shared" si="62"/>
        <v>108003.2726403656</v>
      </c>
      <c r="E201" s="75">
        <f t="shared" si="51"/>
        <v>102618.36832672583</v>
      </c>
      <c r="F201" s="73">
        <f t="shared" si="63"/>
        <v>32888174.982946191</v>
      </c>
      <c r="G201" s="61">
        <f t="shared" si="52"/>
        <v>11612325.01705379</v>
      </c>
      <c r="H201" s="62">
        <f t="shared" si="53"/>
        <v>18085326.359306101</v>
      </c>
    </row>
    <row r="202" spans="1:8">
      <c r="A202" s="71">
        <v>142</v>
      </c>
      <c r="B202" s="72">
        <v>51074</v>
      </c>
      <c r="C202" s="73">
        <f t="shared" si="61"/>
        <v>210621.64096709143</v>
      </c>
      <c r="D202" s="74">
        <f t="shared" si="62"/>
        <v>107667.32680559006</v>
      </c>
      <c r="E202" s="75">
        <f t="shared" si="51"/>
        <v>102954.31416150137</v>
      </c>
      <c r="F202" s="73">
        <f t="shared" si="63"/>
        <v>32785220.668784689</v>
      </c>
      <c r="G202" s="61">
        <f t="shared" si="52"/>
        <v>11715279.331215292</v>
      </c>
      <c r="H202" s="62">
        <f t="shared" si="53"/>
        <v>18192993.686111692</v>
      </c>
    </row>
    <row r="203" spans="1:8">
      <c r="A203" s="71">
        <v>143</v>
      </c>
      <c r="B203" s="72">
        <v>51104</v>
      </c>
      <c r="C203" s="73">
        <f t="shared" si="61"/>
        <v>210621.64096709143</v>
      </c>
      <c r="D203" s="74">
        <f t="shared" si="62"/>
        <v>107330.28117157053</v>
      </c>
      <c r="E203" s="75">
        <f t="shared" si="51"/>
        <v>103291.3597955209</v>
      </c>
      <c r="F203" s="73">
        <f>IF(A203&lt;=$C$10,F202-E203,"")</f>
        <v>32681929.308989167</v>
      </c>
      <c r="G203" s="61">
        <f t="shared" si="52"/>
        <v>11818570.691010812</v>
      </c>
      <c r="H203" s="62">
        <f t="shared" si="53"/>
        <v>18300323.967283264</v>
      </c>
    </row>
    <row r="204" spans="1:8">
      <c r="A204" s="69">
        <v>144</v>
      </c>
      <c r="B204" s="70">
        <v>51135</v>
      </c>
      <c r="C204" s="52">
        <f t="shared" si="61"/>
        <v>210621.64096709143</v>
      </c>
      <c r="D204" s="53">
        <f>IF(A204&lt;=$C$10,F203*$C$7,"")</f>
        <v>106992.13213785051</v>
      </c>
      <c r="E204" s="54">
        <f t="shared" si="51"/>
        <v>103629.50882924092</v>
      </c>
      <c r="F204" s="52">
        <f>IF(A204&lt;=$C$10,F203-E204,"")</f>
        <v>32578299.800159927</v>
      </c>
      <c r="G204" s="55">
        <f t="shared" si="52"/>
        <v>11922200.199840054</v>
      </c>
      <c r="H204" s="56">
        <f t="shared" si="53"/>
        <v>18407316.099421114</v>
      </c>
    </row>
    <row r="205" spans="1:8">
      <c r="A205" s="71">
        <v>145</v>
      </c>
      <c r="B205" s="72">
        <v>51166</v>
      </c>
      <c r="C205" s="73">
        <f t="shared" si="44"/>
        <v>210621.64096709143</v>
      </c>
      <c r="D205" s="74">
        <f t="shared" ref="D205:D215" si="64">IF(A205&lt;=$C$10,F204*$C$7,"")</f>
        <v>106652.8760921865</v>
      </c>
      <c r="E205" s="75">
        <f t="shared" si="51"/>
        <v>103968.76487490493</v>
      </c>
      <c r="F205" s="73">
        <f t="shared" ref="F205:F214" si="65">IF(A205&lt;=$C$10,F204-E205,"")</f>
        <v>32474331.035285022</v>
      </c>
      <c r="G205" s="61">
        <f t="shared" si="52"/>
        <v>12026168.964714959</v>
      </c>
      <c r="H205" s="62">
        <f t="shared" si="53"/>
        <v>18513968.975513302</v>
      </c>
    </row>
    <row r="206" spans="1:8">
      <c r="A206" s="71">
        <v>146</v>
      </c>
      <c r="B206" s="72">
        <v>51195</v>
      </c>
      <c r="C206" s="73">
        <f t="shared" si="44"/>
        <v>210621.64096709143</v>
      </c>
      <c r="D206" s="74">
        <f t="shared" si="64"/>
        <v>106312.50941050943</v>
      </c>
      <c r="E206" s="75">
        <f t="shared" si="51"/>
        <v>104309.131556582</v>
      </c>
      <c r="F206" s="73">
        <f t="shared" si="65"/>
        <v>32370021.90372844</v>
      </c>
      <c r="G206" s="61">
        <f t="shared" si="52"/>
        <v>12130478.096271541</v>
      </c>
      <c r="H206" s="62">
        <f t="shared" si="53"/>
        <v>18620281.48492381</v>
      </c>
    </row>
    <row r="207" spans="1:8">
      <c r="A207" s="71">
        <v>147</v>
      </c>
      <c r="B207" s="72">
        <v>51226</v>
      </c>
      <c r="C207" s="73">
        <f t="shared" si="44"/>
        <v>210621.64096709143</v>
      </c>
      <c r="D207" s="74">
        <f t="shared" si="64"/>
        <v>105971.02845688604</v>
      </c>
      <c r="E207" s="75">
        <f t="shared" si="51"/>
        <v>104650.61251020539</v>
      </c>
      <c r="F207" s="73">
        <f t="shared" si="65"/>
        <v>32265371.291218236</v>
      </c>
      <c r="G207" s="61">
        <f t="shared" si="52"/>
        <v>12235128.708781747</v>
      </c>
      <c r="H207" s="62">
        <f t="shared" si="53"/>
        <v>18726252.513380695</v>
      </c>
    </row>
    <row r="208" spans="1:8">
      <c r="A208" s="71">
        <v>148</v>
      </c>
      <c r="B208" s="72">
        <v>51256</v>
      </c>
      <c r="C208" s="73">
        <f t="shared" si="44"/>
        <v>210621.64096709143</v>
      </c>
      <c r="D208" s="74">
        <f t="shared" si="64"/>
        <v>105628.4295834799</v>
      </c>
      <c r="E208" s="75">
        <f t="shared" si="51"/>
        <v>104993.21138361153</v>
      </c>
      <c r="F208" s="73">
        <f t="shared" si="65"/>
        <v>32160378.079834625</v>
      </c>
      <c r="G208" s="61">
        <f t="shared" si="52"/>
        <v>12340121.920165358</v>
      </c>
      <c r="H208" s="62">
        <f t="shared" si="53"/>
        <v>18831880.942964174</v>
      </c>
    </row>
    <row r="209" spans="1:8">
      <c r="A209" s="71">
        <v>149</v>
      </c>
      <c r="B209" s="72">
        <v>51287</v>
      </c>
      <c r="C209" s="73">
        <f t="shared" si="44"/>
        <v>210621.64096709143</v>
      </c>
      <c r="D209" s="74">
        <f t="shared" si="64"/>
        <v>105284.70913051255</v>
      </c>
      <c r="E209" s="75">
        <f t="shared" si="51"/>
        <v>105336.93183657888</v>
      </c>
      <c r="F209" s="73">
        <f t="shared" si="65"/>
        <v>32055041.147998046</v>
      </c>
      <c r="G209" s="61">
        <f t="shared" si="52"/>
        <v>12445458.852001937</v>
      </c>
      <c r="H209" s="62">
        <f t="shared" si="53"/>
        <v>18937165.652094685</v>
      </c>
    </row>
    <row r="210" spans="1:8">
      <c r="A210" s="71">
        <v>150</v>
      </c>
      <c r="B210" s="72">
        <v>51317</v>
      </c>
      <c r="C210" s="73">
        <f t="shared" si="44"/>
        <v>210621.64096709143</v>
      </c>
      <c r="D210" s="74">
        <f t="shared" si="64"/>
        <v>104939.86342622437</v>
      </c>
      <c r="E210" s="75">
        <f t="shared" si="51"/>
        <v>105681.77754086706</v>
      </c>
      <c r="F210" s="73">
        <f t="shared" si="65"/>
        <v>31949359.37045718</v>
      </c>
      <c r="G210" s="61">
        <f t="shared" si="52"/>
        <v>12551140.629542803</v>
      </c>
      <c r="H210" s="62">
        <f t="shared" si="53"/>
        <v>19042105.515520908</v>
      </c>
    </row>
    <row r="211" spans="1:8">
      <c r="A211" s="71">
        <v>151</v>
      </c>
      <c r="B211" s="72">
        <v>51348</v>
      </c>
      <c r="C211" s="73">
        <f t="shared" si="44"/>
        <v>210621.64096709143</v>
      </c>
      <c r="D211" s="74">
        <f t="shared" si="64"/>
        <v>104593.88878683533</v>
      </c>
      <c r="E211" s="75">
        <f t="shared" si="51"/>
        <v>106027.7521802561</v>
      </c>
      <c r="F211" s="73">
        <f t="shared" si="65"/>
        <v>31843331.618276924</v>
      </c>
      <c r="G211" s="61">
        <f t="shared" si="52"/>
        <v>12657168.381723059</v>
      </c>
      <c r="H211" s="62">
        <f t="shared" si="53"/>
        <v>19146699.404307742</v>
      </c>
    </row>
    <row r="212" spans="1:8">
      <c r="A212" s="71">
        <v>152</v>
      </c>
      <c r="B212" s="72">
        <v>51379</v>
      </c>
      <c r="C212" s="73">
        <f t="shared" si="44"/>
        <v>210621.64096709143</v>
      </c>
      <c r="D212" s="74">
        <f t="shared" si="64"/>
        <v>104246.78151650571</v>
      </c>
      <c r="E212" s="75">
        <f t="shared" si="51"/>
        <v>106374.85945058572</v>
      </c>
      <c r="F212" s="73">
        <f t="shared" si="65"/>
        <v>31736956.758826338</v>
      </c>
      <c r="G212" s="61">
        <f t="shared" si="52"/>
        <v>12763543.241173645</v>
      </c>
      <c r="H212" s="62">
        <f t="shared" si="53"/>
        <v>19250946.185824249</v>
      </c>
    </row>
    <row r="213" spans="1:8">
      <c r="A213" s="71">
        <v>153</v>
      </c>
      <c r="B213" s="72">
        <v>51409</v>
      </c>
      <c r="C213" s="73">
        <f t="shared" si="44"/>
        <v>210621.64096709143</v>
      </c>
      <c r="D213" s="74">
        <f t="shared" si="64"/>
        <v>103898.5379072965</v>
      </c>
      <c r="E213" s="75">
        <f t="shared" si="51"/>
        <v>106723.10305979493</v>
      </c>
      <c r="F213" s="73">
        <f t="shared" si="65"/>
        <v>31630233.655766543</v>
      </c>
      <c r="G213" s="61">
        <f t="shared" si="52"/>
        <v>12870266.34423344</v>
      </c>
      <c r="H213" s="62">
        <f t="shared" si="53"/>
        <v>19354844.723731544</v>
      </c>
    </row>
    <row r="214" spans="1:8">
      <c r="A214" s="71">
        <v>154</v>
      </c>
      <c r="B214" s="72">
        <v>51440</v>
      </c>
      <c r="C214" s="73">
        <f t="shared" si="44"/>
        <v>210621.64096709143</v>
      </c>
      <c r="D214" s="74">
        <f t="shared" si="64"/>
        <v>103549.15423912993</v>
      </c>
      <c r="E214" s="75">
        <f t="shared" si="51"/>
        <v>107072.4867279615</v>
      </c>
      <c r="F214" s="73">
        <f t="shared" si="65"/>
        <v>31523161.169038583</v>
      </c>
      <c r="G214" s="61">
        <f t="shared" si="52"/>
        <v>12977338.830961403</v>
      </c>
      <c r="H214" s="62">
        <f t="shared" si="53"/>
        <v>19458393.877970673</v>
      </c>
    </row>
    <row r="215" spans="1:8">
      <c r="A215" s="71">
        <v>155</v>
      </c>
      <c r="B215" s="72">
        <v>51470</v>
      </c>
      <c r="C215" s="73">
        <f t="shared" si="44"/>
        <v>210621.64096709143</v>
      </c>
      <c r="D215" s="74">
        <f t="shared" si="64"/>
        <v>103198.62677974965</v>
      </c>
      <c r="E215" s="75">
        <f t="shared" si="51"/>
        <v>107423.01418734177</v>
      </c>
      <c r="F215" s="73">
        <f>IF(A215&lt;=$C$10,F214-E215,"")</f>
        <v>31415738.154851239</v>
      </c>
      <c r="G215" s="61">
        <f t="shared" si="52"/>
        <v>13084761.845148744</v>
      </c>
      <c r="H215" s="62">
        <f t="shared" si="53"/>
        <v>19561592.504750423</v>
      </c>
    </row>
    <row r="216" spans="1:8">
      <c r="A216" s="69">
        <v>156</v>
      </c>
      <c r="B216" s="70">
        <v>51501</v>
      </c>
      <c r="C216" s="52">
        <f t="shared" si="44"/>
        <v>210621.64096709143</v>
      </c>
      <c r="D216" s="53">
        <f>IF(A216&lt;=$C$10,F215*$C$7,"")</f>
        <v>102846.95178468083</v>
      </c>
      <c r="E216" s="54">
        <f t="shared" si="51"/>
        <v>107774.6891824106</v>
      </c>
      <c r="F216" s="52">
        <f>IF(A216&lt;=$C$10,F215-E216,"")</f>
        <v>31307963.465668827</v>
      </c>
      <c r="G216" s="55">
        <f t="shared" si="52"/>
        <v>13192536.534331154</v>
      </c>
      <c r="H216" s="56">
        <f t="shared" si="53"/>
        <v>19664439.456535105</v>
      </c>
    </row>
    <row r="217" spans="1:8">
      <c r="A217" s="71">
        <v>157</v>
      </c>
      <c r="B217" s="72">
        <v>51532</v>
      </c>
      <c r="C217" s="73">
        <f t="shared" ref="C217:C228" si="66">IF(A217&lt;=$C$10,PMT($C$7,$C$10,-$C$5),"")</f>
        <v>210621.64096709143</v>
      </c>
      <c r="D217" s="74">
        <f t="shared" ref="D217:D227" si="67">IF(A217&lt;=$C$10,F216*$C$7,"")</f>
        <v>102494.12549719024</v>
      </c>
      <c r="E217" s="75">
        <f t="shared" si="51"/>
        <v>108127.51546990119</v>
      </c>
      <c r="F217" s="73">
        <f t="shared" ref="F217:F226" si="68">IF(A217&lt;=$C$10,F216-E217,"")</f>
        <v>31199835.950198926</v>
      </c>
      <c r="G217" s="61">
        <f t="shared" si="52"/>
        <v>13300664.049801055</v>
      </c>
      <c r="H217" s="62">
        <f t="shared" si="53"/>
        <v>19766933.582032293</v>
      </c>
    </row>
    <row r="218" spans="1:8">
      <c r="A218" s="71">
        <v>158</v>
      </c>
      <c r="B218" s="72">
        <v>51560</v>
      </c>
      <c r="C218" s="73">
        <f t="shared" si="66"/>
        <v>210621.64096709143</v>
      </c>
      <c r="D218" s="74">
        <f t="shared" si="67"/>
        <v>102140.14414824609</v>
      </c>
      <c r="E218" s="75">
        <f t="shared" si="51"/>
        <v>108481.49681884533</v>
      </c>
      <c r="F218" s="73">
        <f t="shared" si="68"/>
        <v>31091354.453380082</v>
      </c>
      <c r="G218" s="61">
        <f t="shared" si="52"/>
        <v>13409145.546619901</v>
      </c>
      <c r="H218" s="62">
        <f t="shared" si="53"/>
        <v>19869073.726180539</v>
      </c>
    </row>
    <row r="219" spans="1:8">
      <c r="A219" s="71">
        <v>159</v>
      </c>
      <c r="B219" s="72">
        <v>51591</v>
      </c>
      <c r="C219" s="73">
        <f t="shared" si="66"/>
        <v>210621.64096709143</v>
      </c>
      <c r="D219" s="74">
        <f t="shared" si="67"/>
        <v>101785.00395647775</v>
      </c>
      <c r="E219" s="75">
        <f t="shared" si="51"/>
        <v>108836.63701061367</v>
      </c>
      <c r="F219" s="73">
        <f t="shared" si="68"/>
        <v>30982517.816369466</v>
      </c>
      <c r="G219" s="61">
        <f t="shared" si="52"/>
        <v>13517982.183630515</v>
      </c>
      <c r="H219" s="62">
        <f t="shared" si="53"/>
        <v>19970858.730137017</v>
      </c>
    </row>
    <row r="220" spans="1:8">
      <c r="A220" s="71">
        <v>160</v>
      </c>
      <c r="B220" s="72">
        <v>51621</v>
      </c>
      <c r="C220" s="73">
        <f t="shared" si="66"/>
        <v>210621.64096709143</v>
      </c>
      <c r="D220" s="74">
        <f t="shared" si="67"/>
        <v>101428.70112813536</v>
      </c>
      <c r="E220" s="75">
        <f t="shared" ref="E220:E283" si="69">IF(A220&lt;=$C$10,C220-D220,"")</f>
        <v>109192.93983895607</v>
      </c>
      <c r="F220" s="73">
        <f t="shared" si="68"/>
        <v>30873324.876530509</v>
      </c>
      <c r="G220" s="61">
        <f t="shared" ref="G220:G283" si="70">IF(A220&lt;=$C$10,G219+E220,"")</f>
        <v>13627175.12346947</v>
      </c>
      <c r="H220" s="62">
        <f t="shared" ref="H220:H283" si="71">IF(A220&lt;=$C$10,H219+D220,"")</f>
        <v>20072287.431265153</v>
      </c>
    </row>
    <row r="221" spans="1:8">
      <c r="A221" s="71">
        <v>161</v>
      </c>
      <c r="B221" s="72">
        <v>51652</v>
      </c>
      <c r="C221" s="73">
        <f t="shared" si="66"/>
        <v>210621.64096709143</v>
      </c>
      <c r="D221" s="74">
        <f t="shared" si="67"/>
        <v>101071.23185704932</v>
      </c>
      <c r="E221" s="75">
        <f t="shared" si="69"/>
        <v>109550.40911004211</v>
      </c>
      <c r="F221" s="73">
        <f t="shared" si="68"/>
        <v>30763774.467420466</v>
      </c>
      <c r="G221" s="61">
        <f t="shared" si="70"/>
        <v>13736725.532579511</v>
      </c>
      <c r="H221" s="62">
        <f t="shared" si="71"/>
        <v>20173358.663122203</v>
      </c>
    </row>
    <row r="222" spans="1:8">
      <c r="A222" s="71">
        <v>162</v>
      </c>
      <c r="B222" s="72">
        <v>51682</v>
      </c>
      <c r="C222" s="73">
        <f t="shared" si="66"/>
        <v>210621.64096709143</v>
      </c>
      <c r="D222" s="74">
        <f t="shared" si="67"/>
        <v>100712.5923245896</v>
      </c>
      <c r="E222" s="75">
        <f t="shared" si="69"/>
        <v>109909.04864250183</v>
      </c>
      <c r="F222" s="73">
        <f t="shared" si="68"/>
        <v>30653865.418777965</v>
      </c>
      <c r="G222" s="61">
        <f t="shared" si="70"/>
        <v>13846634.581222013</v>
      </c>
      <c r="H222" s="62">
        <f t="shared" si="71"/>
        <v>20274071.255446792</v>
      </c>
    </row>
    <row r="223" spans="1:8">
      <c r="A223" s="71">
        <v>163</v>
      </c>
      <c r="B223" s="72">
        <v>51713</v>
      </c>
      <c r="C223" s="73">
        <f t="shared" si="66"/>
        <v>210621.64096709143</v>
      </c>
      <c r="D223" s="74">
        <f t="shared" si="67"/>
        <v>100352.77869962501</v>
      </c>
      <c r="E223" s="75">
        <f t="shared" si="69"/>
        <v>110268.86226746642</v>
      </c>
      <c r="F223" s="73">
        <f t="shared" si="68"/>
        <v>30543596.556510497</v>
      </c>
      <c r="G223" s="61">
        <f t="shared" si="70"/>
        <v>13956903.443489479</v>
      </c>
      <c r="H223" s="62">
        <f t="shared" si="71"/>
        <v>20374424.034146417</v>
      </c>
    </row>
    <row r="224" spans="1:8">
      <c r="A224" s="71">
        <v>164</v>
      </c>
      <c r="B224" s="72">
        <v>51744</v>
      </c>
      <c r="C224" s="73">
        <f t="shared" si="66"/>
        <v>210621.64096709143</v>
      </c>
      <c r="D224" s="74">
        <f t="shared" si="67"/>
        <v>99991.787138482192</v>
      </c>
      <c r="E224" s="75">
        <f t="shared" si="69"/>
        <v>110629.85382860924</v>
      </c>
      <c r="F224" s="73">
        <f t="shared" si="68"/>
        <v>30432966.702681888</v>
      </c>
      <c r="G224" s="61">
        <f t="shared" si="70"/>
        <v>14067533.297318088</v>
      </c>
      <c r="H224" s="62">
        <f t="shared" si="71"/>
        <v>20474415.821284898</v>
      </c>
    </row>
    <row r="225" spans="1:8">
      <c r="A225" s="71">
        <v>165</v>
      </c>
      <c r="B225" s="72">
        <v>51774</v>
      </c>
      <c r="C225" s="73">
        <f t="shared" si="66"/>
        <v>210621.64096709143</v>
      </c>
      <c r="D225" s="74">
        <f t="shared" si="67"/>
        <v>99629.613784904621</v>
      </c>
      <c r="E225" s="75">
        <f t="shared" si="69"/>
        <v>110992.02718218681</v>
      </c>
      <c r="F225" s="73">
        <f t="shared" si="68"/>
        <v>30321974.6754997</v>
      </c>
      <c r="G225" s="61">
        <f t="shared" si="70"/>
        <v>14178525.324500274</v>
      </c>
      <c r="H225" s="62">
        <f t="shared" si="71"/>
        <v>20574045.435069803</v>
      </c>
    </row>
    <row r="226" spans="1:8">
      <c r="A226" s="71">
        <v>166</v>
      </c>
      <c r="B226" s="72">
        <v>51805</v>
      </c>
      <c r="C226" s="73">
        <f t="shared" si="66"/>
        <v>210621.64096709143</v>
      </c>
      <c r="D226" s="74">
        <f t="shared" si="67"/>
        <v>99266.254770011394</v>
      </c>
      <c r="E226" s="75">
        <f t="shared" si="69"/>
        <v>111355.38619708004</v>
      </c>
      <c r="F226" s="73">
        <f t="shared" si="68"/>
        <v>30210619.289302621</v>
      </c>
      <c r="G226" s="61">
        <f t="shared" si="70"/>
        <v>14289880.710697355</v>
      </c>
      <c r="H226" s="62">
        <f t="shared" si="71"/>
        <v>20673311.689839814</v>
      </c>
    </row>
    <row r="227" spans="1:8">
      <c r="A227" s="71">
        <v>167</v>
      </c>
      <c r="B227" s="72">
        <v>51835</v>
      </c>
      <c r="C227" s="73">
        <f t="shared" si="66"/>
        <v>210621.64096709143</v>
      </c>
      <c r="D227" s="74">
        <f t="shared" si="67"/>
        <v>98901.706212255885</v>
      </c>
      <c r="E227" s="75">
        <f t="shared" si="69"/>
        <v>111719.93475483554</v>
      </c>
      <c r="F227" s="73">
        <f>IF(A227&lt;=$C$10,F226-E227,"")</f>
        <v>30098899.354547784</v>
      </c>
      <c r="G227" s="61">
        <f t="shared" si="70"/>
        <v>14401600.64545219</v>
      </c>
      <c r="H227" s="62">
        <f t="shared" si="71"/>
        <v>20772213.39605207</v>
      </c>
    </row>
    <row r="228" spans="1:8">
      <c r="A228" s="69">
        <v>168</v>
      </c>
      <c r="B228" s="70">
        <v>51866</v>
      </c>
      <c r="C228" s="52">
        <f t="shared" si="66"/>
        <v>210621.64096709143</v>
      </c>
      <c r="D228" s="53">
        <f>IF(A228&lt;=$C$10,F227*$C$7,"")</f>
        <v>98535.964217384302</v>
      </c>
      <c r="E228" s="54">
        <f t="shared" si="69"/>
        <v>112085.67674970713</v>
      </c>
      <c r="F228" s="52">
        <f>IF(A228&lt;=$C$10,F227-E228,"")</f>
        <v>29986813.677798077</v>
      </c>
      <c r="G228" s="55">
        <f t="shared" si="70"/>
        <v>14513686.322201896</v>
      </c>
      <c r="H228" s="56">
        <f t="shared" si="71"/>
        <v>20870749.360269453</v>
      </c>
    </row>
    <row r="229" spans="1:8">
      <c r="A229" s="71">
        <v>169</v>
      </c>
      <c r="B229" s="72">
        <v>51897</v>
      </c>
      <c r="C229" s="73">
        <f t="shared" si="44"/>
        <v>210621.64096709143</v>
      </c>
      <c r="D229" s="74">
        <f t="shared" ref="D229:D239" si="72">IF(A229&lt;=$C$10,F228*$C$7,"")</f>
        <v>98169.024878394106</v>
      </c>
      <c r="E229" s="75">
        <f t="shared" si="69"/>
        <v>112452.61608869732</v>
      </c>
      <c r="F229" s="73">
        <f t="shared" ref="F229:F238" si="73">IF(A229&lt;=$C$10,F228-E229,"")</f>
        <v>29874361.061709382</v>
      </c>
      <c r="G229" s="61">
        <f t="shared" si="70"/>
        <v>14626138.938290594</v>
      </c>
      <c r="H229" s="62">
        <f t="shared" si="71"/>
        <v>20968918.385147847</v>
      </c>
    </row>
    <row r="230" spans="1:8">
      <c r="A230" s="71">
        <v>170</v>
      </c>
      <c r="B230" s="72">
        <v>51925</v>
      </c>
      <c r="C230" s="73">
        <f t="shared" si="44"/>
        <v>210621.64096709143</v>
      </c>
      <c r="D230" s="74">
        <f t="shared" si="72"/>
        <v>97800.884275492208</v>
      </c>
      <c r="E230" s="75">
        <f t="shared" si="69"/>
        <v>112820.75669159922</v>
      </c>
      <c r="F230" s="73">
        <f t="shared" si="73"/>
        <v>29761540.305017784</v>
      </c>
      <c r="G230" s="61">
        <f t="shared" si="70"/>
        <v>14738959.694982193</v>
      </c>
      <c r="H230" s="62">
        <f t="shared" si="71"/>
        <v>21066719.26942334</v>
      </c>
    </row>
    <row r="231" spans="1:8">
      <c r="A231" s="71">
        <v>171</v>
      </c>
      <c r="B231" s="72">
        <v>51956</v>
      </c>
      <c r="C231" s="73">
        <f t="shared" si="44"/>
        <v>210621.64096709143</v>
      </c>
      <c r="D231" s="74">
        <f t="shared" si="72"/>
        <v>97431.538476053131</v>
      </c>
      <c r="E231" s="75">
        <f t="shared" si="69"/>
        <v>113190.1024910383</v>
      </c>
      <c r="F231" s="73">
        <f t="shared" si="73"/>
        <v>29648350.202526744</v>
      </c>
      <c r="G231" s="61">
        <f t="shared" si="70"/>
        <v>14852149.797473231</v>
      </c>
      <c r="H231" s="62">
        <f t="shared" si="71"/>
        <v>21164150.807899393</v>
      </c>
    </row>
    <row r="232" spans="1:8">
      <c r="A232" s="71">
        <v>172</v>
      </c>
      <c r="B232" s="72">
        <v>51986</v>
      </c>
      <c r="C232" s="73">
        <f t="shared" si="44"/>
        <v>210621.64096709143</v>
      </c>
      <c r="D232" s="74">
        <f t="shared" si="72"/>
        <v>97060.983534577041</v>
      </c>
      <c r="E232" s="75">
        <f t="shared" si="69"/>
        <v>113560.65743251439</v>
      </c>
      <c r="F232" s="73">
        <f t="shared" si="73"/>
        <v>29534789.545094229</v>
      </c>
      <c r="G232" s="61">
        <f t="shared" si="70"/>
        <v>14965710.454905747</v>
      </c>
      <c r="H232" s="62">
        <f t="shared" si="71"/>
        <v>21261211.791433971</v>
      </c>
    </row>
    <row r="233" spans="1:8">
      <c r="A233" s="71">
        <v>173</v>
      </c>
      <c r="B233" s="72">
        <v>52017</v>
      </c>
      <c r="C233" s="73">
        <f t="shared" si="44"/>
        <v>210621.64096709143</v>
      </c>
      <c r="D233" s="74">
        <f t="shared" si="72"/>
        <v>96689.215492647563</v>
      </c>
      <c r="E233" s="75">
        <f t="shared" si="69"/>
        <v>113932.42547444387</v>
      </c>
      <c r="F233" s="73">
        <f t="shared" si="73"/>
        <v>29420857.119619787</v>
      </c>
      <c r="G233" s="61">
        <f t="shared" si="70"/>
        <v>15079642.880380191</v>
      </c>
      <c r="H233" s="62">
        <f t="shared" si="71"/>
        <v>21357901.006926619</v>
      </c>
    </row>
    <row r="234" spans="1:8">
      <c r="A234" s="71">
        <v>174</v>
      </c>
      <c r="B234" s="72">
        <v>52047</v>
      </c>
      <c r="C234" s="73">
        <f t="shared" si="44"/>
        <v>210621.64096709143</v>
      </c>
      <c r="D234" s="74">
        <f t="shared" si="72"/>
        <v>96316.230378889464</v>
      </c>
      <c r="E234" s="75">
        <f t="shared" si="69"/>
        <v>114305.41058820196</v>
      </c>
      <c r="F234" s="73">
        <f t="shared" si="73"/>
        <v>29306551.709031586</v>
      </c>
      <c r="G234" s="61">
        <f t="shared" si="70"/>
        <v>15193948.290968392</v>
      </c>
      <c r="H234" s="62">
        <f t="shared" si="71"/>
        <v>21454217.237305507</v>
      </c>
    </row>
    <row r="235" spans="1:8">
      <c r="A235" s="71">
        <v>175</v>
      </c>
      <c r="B235" s="72">
        <v>52078</v>
      </c>
      <c r="C235" s="73">
        <f t="shared" si="44"/>
        <v>210621.64096709143</v>
      </c>
      <c r="D235" s="74">
        <f t="shared" si="72"/>
        <v>95942.02420892629</v>
      </c>
      <c r="E235" s="75">
        <f t="shared" si="69"/>
        <v>114679.61675816514</v>
      </c>
      <c r="F235" s="73">
        <f t="shared" si="73"/>
        <v>29191872.092273422</v>
      </c>
      <c r="G235" s="61">
        <f t="shared" si="70"/>
        <v>15308627.907726558</v>
      </c>
      <c r="H235" s="62">
        <f t="shared" si="71"/>
        <v>21550159.261514433</v>
      </c>
    </row>
    <row r="236" spans="1:8">
      <c r="A236" s="71">
        <v>176</v>
      </c>
      <c r="B236" s="72">
        <v>52109</v>
      </c>
      <c r="C236" s="73">
        <f t="shared" si="44"/>
        <v>210621.64096709143</v>
      </c>
      <c r="D236" s="74">
        <f t="shared" si="72"/>
        <v>95566.59298533776</v>
      </c>
      <c r="E236" s="75">
        <f t="shared" si="69"/>
        <v>115055.04798175367</v>
      </c>
      <c r="F236" s="73">
        <f t="shared" si="73"/>
        <v>29076817.044291668</v>
      </c>
      <c r="G236" s="61">
        <f t="shared" si="70"/>
        <v>15423682.955708312</v>
      </c>
      <c r="H236" s="62">
        <f t="shared" si="71"/>
        <v>21645725.854499772</v>
      </c>
    </row>
    <row r="237" spans="1:8">
      <c r="A237" s="71">
        <v>177</v>
      </c>
      <c r="B237" s="72">
        <v>52139</v>
      </c>
      <c r="C237" s="73">
        <f t="shared" si="44"/>
        <v>210621.64096709143</v>
      </c>
      <c r="D237" s="74">
        <f t="shared" si="72"/>
        <v>95189.932697617085</v>
      </c>
      <c r="E237" s="75">
        <f t="shared" si="69"/>
        <v>115431.70826947434</v>
      </c>
      <c r="F237" s="73">
        <f t="shared" si="73"/>
        <v>28961385.336022194</v>
      </c>
      <c r="G237" s="61">
        <f t="shared" si="70"/>
        <v>15539114.663977787</v>
      </c>
      <c r="H237" s="62">
        <f t="shared" si="71"/>
        <v>21740915.787197389</v>
      </c>
    </row>
    <row r="238" spans="1:8">
      <c r="A238" s="71">
        <v>178</v>
      </c>
      <c r="B238" s="72">
        <v>52170</v>
      </c>
      <c r="C238" s="73">
        <f t="shared" si="44"/>
        <v>210621.64096709143</v>
      </c>
      <c r="D238" s="74">
        <f t="shared" si="72"/>
        <v>94812.039322128141</v>
      </c>
      <c r="E238" s="75">
        <f t="shared" si="69"/>
        <v>115809.60164496329</v>
      </c>
      <c r="F238" s="73">
        <f t="shared" si="73"/>
        <v>28845575.734377231</v>
      </c>
      <c r="G238" s="61">
        <f t="shared" si="70"/>
        <v>15654924.26562275</v>
      </c>
      <c r="H238" s="62">
        <f t="shared" si="71"/>
        <v>21835727.826519515</v>
      </c>
    </row>
    <row r="239" spans="1:8">
      <c r="A239" s="71">
        <v>179</v>
      </c>
      <c r="B239" s="72">
        <v>52200</v>
      </c>
      <c r="C239" s="73">
        <f t="shared" si="44"/>
        <v>210621.64096709143</v>
      </c>
      <c r="D239" s="74">
        <f t="shared" si="72"/>
        <v>94432.908822062411</v>
      </c>
      <c r="E239" s="75">
        <f t="shared" si="69"/>
        <v>116188.73214502902</v>
      </c>
      <c r="F239" s="73">
        <f>IF(A239&lt;=$C$10,F238-E239,"")</f>
        <v>28729387.002232201</v>
      </c>
      <c r="G239" s="61">
        <f t="shared" si="70"/>
        <v>15771112.997767778</v>
      </c>
      <c r="H239" s="62">
        <f t="shared" si="71"/>
        <v>21930160.735341579</v>
      </c>
    </row>
    <row r="240" spans="1:8">
      <c r="A240" s="69">
        <v>180</v>
      </c>
      <c r="B240" s="70">
        <v>52231</v>
      </c>
      <c r="C240" s="52">
        <f t="shared" si="44"/>
        <v>210621.64096709143</v>
      </c>
      <c r="D240" s="53">
        <f>IF(A240&lt;=$C$10,F239*$C$7,"")</f>
        <v>94052.537147395968</v>
      </c>
      <c r="E240" s="54">
        <f t="shared" si="69"/>
        <v>116569.10381969546</v>
      </c>
      <c r="F240" s="52">
        <f>IF(A240&lt;=$C$10,F239-E240,"")</f>
        <v>28612817.898412507</v>
      </c>
      <c r="G240" s="55">
        <f t="shared" si="70"/>
        <v>15887682.101587474</v>
      </c>
      <c r="H240" s="56">
        <f t="shared" si="71"/>
        <v>22024213.272488974</v>
      </c>
    </row>
    <row r="241" spans="1:8">
      <c r="A241" s="71">
        <v>181</v>
      </c>
      <c r="B241" s="72">
        <v>52262</v>
      </c>
      <c r="C241" s="73">
        <f t="shared" ref="C241:C252" si="74">IF(A241&lt;=$C$10,PMT($C$7,$C$10,-$C$5),"")</f>
        <v>210621.64096709143</v>
      </c>
      <c r="D241" s="74">
        <f t="shared" ref="D241:D251" si="75">IF(A241&lt;=$C$10,F240*$C$7,"")</f>
        <v>93670.920234846169</v>
      </c>
      <c r="E241" s="75">
        <f t="shared" si="69"/>
        <v>116950.72073224526</v>
      </c>
      <c r="F241" s="73">
        <f t="shared" ref="F241:F250" si="76">IF(A241&lt;=$C$10,F240-E241,"")</f>
        <v>28495867.177680261</v>
      </c>
      <c r="G241" s="61">
        <f t="shared" si="70"/>
        <v>16004632.82231972</v>
      </c>
      <c r="H241" s="62">
        <f t="shared" si="71"/>
        <v>22117884.192723822</v>
      </c>
    </row>
    <row r="242" spans="1:8">
      <c r="A242" s="71">
        <v>182</v>
      </c>
      <c r="B242" s="72">
        <v>52290</v>
      </c>
      <c r="C242" s="73">
        <f t="shared" si="74"/>
        <v>210621.64096709143</v>
      </c>
      <c r="D242" s="74">
        <f t="shared" si="75"/>
        <v>93288.054007828177</v>
      </c>
      <c r="E242" s="75">
        <f t="shared" si="69"/>
        <v>117333.58695926325</v>
      </c>
      <c r="F242" s="73">
        <f t="shared" si="76"/>
        <v>28378533.590721</v>
      </c>
      <c r="G242" s="61">
        <f t="shared" si="70"/>
        <v>16121966.409278983</v>
      </c>
      <c r="H242" s="62">
        <f t="shared" si="71"/>
        <v>22211172.24673165</v>
      </c>
    </row>
    <row r="243" spans="1:8">
      <c r="A243" s="71">
        <v>183</v>
      </c>
      <c r="B243" s="72">
        <v>52321</v>
      </c>
      <c r="C243" s="73">
        <f t="shared" si="74"/>
        <v>210621.64096709143</v>
      </c>
      <c r="D243" s="74">
        <f t="shared" si="75"/>
        <v>92903.934376411547</v>
      </c>
      <c r="E243" s="75">
        <f t="shared" si="69"/>
        <v>117717.70659067988</v>
      </c>
      <c r="F243" s="73">
        <f t="shared" si="76"/>
        <v>28260815.884130321</v>
      </c>
      <c r="G243" s="61">
        <f t="shared" si="70"/>
        <v>16239684.115869664</v>
      </c>
      <c r="H243" s="62">
        <f t="shared" si="71"/>
        <v>22304076.181108061</v>
      </c>
    </row>
    <row r="244" spans="1:8">
      <c r="A244" s="71">
        <v>184</v>
      </c>
      <c r="B244" s="72">
        <v>52351</v>
      </c>
      <c r="C244" s="73">
        <f t="shared" si="74"/>
        <v>210621.64096709143</v>
      </c>
      <c r="D244" s="74">
        <f t="shared" si="75"/>
        <v>92518.557237276415</v>
      </c>
      <c r="E244" s="75">
        <f t="shared" si="69"/>
        <v>118103.08372981501</v>
      </c>
      <c r="F244" s="73">
        <f t="shared" si="76"/>
        <v>28142712.800400507</v>
      </c>
      <c r="G244" s="61">
        <f t="shared" si="70"/>
        <v>16357787.199599478</v>
      </c>
      <c r="H244" s="62">
        <f t="shared" si="71"/>
        <v>22396594.738345336</v>
      </c>
    </row>
    <row r="245" spans="1:8">
      <c r="A245" s="71">
        <v>185</v>
      </c>
      <c r="B245" s="72">
        <v>52382</v>
      </c>
      <c r="C245" s="73">
        <f t="shared" si="74"/>
        <v>210621.64096709143</v>
      </c>
      <c r="D245" s="74">
        <f t="shared" si="75"/>
        <v>92131.918473669764</v>
      </c>
      <c r="E245" s="75">
        <f t="shared" si="69"/>
        <v>118489.72249342166</v>
      </c>
      <c r="F245" s="73">
        <f t="shared" si="76"/>
        <v>28024223.077907085</v>
      </c>
      <c r="G245" s="61">
        <f t="shared" si="70"/>
        <v>16476276.9220929</v>
      </c>
      <c r="H245" s="62">
        <f t="shared" si="71"/>
        <v>22488726.656819005</v>
      </c>
    </row>
    <row r="246" spans="1:8">
      <c r="A246" s="71">
        <v>186</v>
      </c>
      <c r="B246" s="72">
        <v>52412</v>
      </c>
      <c r="C246" s="73">
        <f t="shared" si="74"/>
        <v>210621.64096709143</v>
      </c>
      <c r="D246" s="74">
        <f t="shared" si="75"/>
        <v>91744.013955361341</v>
      </c>
      <c r="E246" s="75">
        <f t="shared" si="69"/>
        <v>118877.62701173009</v>
      </c>
      <c r="F246" s="73">
        <f t="shared" si="76"/>
        <v>27905345.450895354</v>
      </c>
      <c r="G246" s="61">
        <f t="shared" si="70"/>
        <v>16595154.549104629</v>
      </c>
      <c r="H246" s="62">
        <f t="shared" si="71"/>
        <v>22580470.670774367</v>
      </c>
    </row>
    <row r="247" spans="1:8">
      <c r="A247" s="71">
        <v>187</v>
      </c>
      <c r="B247" s="72">
        <v>52443</v>
      </c>
      <c r="C247" s="73">
        <f t="shared" si="74"/>
        <v>210621.64096709143</v>
      </c>
      <c r="D247" s="74">
        <f t="shared" si="75"/>
        <v>91354.839538599626</v>
      </c>
      <c r="E247" s="75">
        <f t="shared" si="69"/>
        <v>119266.8014284918</v>
      </c>
      <c r="F247" s="73">
        <f t="shared" si="76"/>
        <v>27786078.649466861</v>
      </c>
      <c r="G247" s="61">
        <f t="shared" si="70"/>
        <v>16714421.35053312</v>
      </c>
      <c r="H247" s="62">
        <f t="shared" si="71"/>
        <v>22671825.510312967</v>
      </c>
    </row>
    <row r="248" spans="1:8">
      <c r="A248" s="71">
        <v>188</v>
      </c>
      <c r="B248" s="72">
        <v>52474</v>
      </c>
      <c r="C248" s="73">
        <f t="shared" si="74"/>
        <v>210621.64096709143</v>
      </c>
      <c r="D248" s="74">
        <f t="shared" si="75"/>
        <v>90964.391066067546</v>
      </c>
      <c r="E248" s="75">
        <f t="shared" si="69"/>
        <v>119657.24990102388</v>
      </c>
      <c r="F248" s="73">
        <f t="shared" si="76"/>
        <v>27666421.399565838</v>
      </c>
      <c r="G248" s="61">
        <f t="shared" si="70"/>
        <v>16834078.600434143</v>
      </c>
      <c r="H248" s="62">
        <f t="shared" si="71"/>
        <v>22762789.901379034</v>
      </c>
    </row>
    <row r="249" spans="1:8">
      <c r="A249" s="71">
        <v>189</v>
      </c>
      <c r="B249" s="72">
        <v>52504</v>
      </c>
      <c r="C249" s="73">
        <f t="shared" si="74"/>
        <v>210621.64096709143</v>
      </c>
      <c r="D249" s="74">
        <f t="shared" si="75"/>
        <v>90572.664366838057</v>
      </c>
      <c r="E249" s="75">
        <f t="shared" si="69"/>
        <v>120048.97660025337</v>
      </c>
      <c r="F249" s="73">
        <f t="shared" si="76"/>
        <v>27546372.422965586</v>
      </c>
      <c r="G249" s="61">
        <f t="shared" si="70"/>
        <v>16954127.577034395</v>
      </c>
      <c r="H249" s="62">
        <f t="shared" si="71"/>
        <v>22853362.565745872</v>
      </c>
    </row>
    <row r="250" spans="1:8">
      <c r="A250" s="71">
        <v>190</v>
      </c>
      <c r="B250" s="72">
        <v>52535</v>
      </c>
      <c r="C250" s="73">
        <f t="shared" si="74"/>
        <v>210621.64096709143</v>
      </c>
      <c r="D250" s="74">
        <f t="shared" si="75"/>
        <v>90179.655256329541</v>
      </c>
      <c r="E250" s="75">
        <f t="shared" si="69"/>
        <v>120441.98571076189</v>
      </c>
      <c r="F250" s="73">
        <f t="shared" si="76"/>
        <v>27425930.437254824</v>
      </c>
      <c r="G250" s="61">
        <f t="shared" si="70"/>
        <v>17074569.562745158</v>
      </c>
      <c r="H250" s="62">
        <f t="shared" si="71"/>
        <v>22943542.221002202</v>
      </c>
    </row>
    <row r="251" spans="1:8">
      <c r="A251" s="71">
        <v>191</v>
      </c>
      <c r="B251" s="72">
        <v>52565</v>
      </c>
      <c r="C251" s="73">
        <f t="shared" si="74"/>
        <v>210621.64096709143</v>
      </c>
      <c r="D251" s="74">
        <f t="shared" si="75"/>
        <v>89785.359536261181</v>
      </c>
      <c r="E251" s="75">
        <f t="shared" si="69"/>
        <v>120836.28143083025</v>
      </c>
      <c r="F251" s="73">
        <f>IF(A251&lt;=$C$10,F250-E251,"")</f>
        <v>27305094.155823994</v>
      </c>
      <c r="G251" s="61">
        <f t="shared" si="70"/>
        <v>17195405.844175987</v>
      </c>
      <c r="H251" s="62">
        <f t="shared" si="71"/>
        <v>23033327.580538463</v>
      </c>
    </row>
    <row r="252" spans="1:8">
      <c r="A252" s="69">
        <v>192</v>
      </c>
      <c r="B252" s="70">
        <v>52596</v>
      </c>
      <c r="C252" s="52">
        <f t="shared" si="74"/>
        <v>210621.64096709143</v>
      </c>
      <c r="D252" s="53">
        <f>IF(A252&lt;=$C$10,F251*$C$7,"")</f>
        <v>89389.772994608094</v>
      </c>
      <c r="E252" s="54">
        <f t="shared" si="69"/>
        <v>121231.86797248333</v>
      </c>
      <c r="F252" s="52">
        <f>IF(A252&lt;=$C$10,F251-E252,"")</f>
        <v>27183862.287851512</v>
      </c>
      <c r="G252" s="55">
        <f t="shared" si="70"/>
        <v>17316637.712148469</v>
      </c>
      <c r="H252" s="56">
        <f t="shared" si="71"/>
        <v>23122717.353533071</v>
      </c>
    </row>
    <row r="253" spans="1:8">
      <c r="A253" s="71">
        <v>193</v>
      </c>
      <c r="B253" s="72">
        <v>52627</v>
      </c>
      <c r="C253" s="73">
        <f t="shared" si="44"/>
        <v>210621.64096709143</v>
      </c>
      <c r="D253" s="74">
        <f t="shared" ref="D253:D263" si="77">IF(A253&lt;=$C$10,F252*$C$7,"")</f>
        <v>88992.891405556293</v>
      </c>
      <c r="E253" s="75">
        <f t="shared" si="69"/>
        <v>121628.74956153514</v>
      </c>
      <c r="F253" s="73">
        <f t="shared" ref="F253:F262" si="78">IF(A253&lt;=$C$10,F252-E253,"")</f>
        <v>27062233.538289979</v>
      </c>
      <c r="G253" s="61">
        <f t="shared" si="70"/>
        <v>17438266.461710002</v>
      </c>
      <c r="H253" s="62">
        <f t="shared" si="71"/>
        <v>23211710.244938627</v>
      </c>
    </row>
    <row r="254" spans="1:8">
      <c r="A254" s="71">
        <v>194</v>
      </c>
      <c r="B254" s="72">
        <v>52656</v>
      </c>
      <c r="C254" s="73">
        <f t="shared" si="44"/>
        <v>210621.64096709143</v>
      </c>
      <c r="D254" s="74">
        <f t="shared" si="77"/>
        <v>88594.710529457589</v>
      </c>
      <c r="E254" s="75">
        <f t="shared" si="69"/>
        <v>122026.93043763384</v>
      </c>
      <c r="F254" s="73">
        <f t="shared" si="78"/>
        <v>26940206.607852343</v>
      </c>
      <c r="G254" s="61">
        <f t="shared" si="70"/>
        <v>17560293.392147638</v>
      </c>
      <c r="H254" s="62">
        <f t="shared" si="71"/>
        <v>23300304.955468085</v>
      </c>
    </row>
    <row r="255" spans="1:8">
      <c r="A255" s="71">
        <v>195</v>
      </c>
      <c r="B255" s="72">
        <v>52687</v>
      </c>
      <c r="C255" s="73">
        <f t="shared" si="44"/>
        <v>210621.64096709143</v>
      </c>
      <c r="D255" s="74">
        <f t="shared" si="77"/>
        <v>88195.226112784294</v>
      </c>
      <c r="E255" s="75">
        <f t="shared" si="69"/>
        <v>122426.41485430714</v>
      </c>
      <c r="F255" s="73">
        <f t="shared" si="78"/>
        <v>26817780.192998037</v>
      </c>
      <c r="G255" s="61">
        <f t="shared" si="70"/>
        <v>17682719.807001945</v>
      </c>
      <c r="H255" s="62">
        <f t="shared" si="71"/>
        <v>23388500.181580868</v>
      </c>
    </row>
    <row r="256" spans="1:8">
      <c r="A256" s="71">
        <v>196</v>
      </c>
      <c r="B256" s="72">
        <v>52717</v>
      </c>
      <c r="C256" s="73">
        <f t="shared" si="44"/>
        <v>210621.64096709143</v>
      </c>
      <c r="D256" s="74">
        <f t="shared" si="77"/>
        <v>87794.43388808376</v>
      </c>
      <c r="E256" s="75">
        <f t="shared" si="69"/>
        <v>122827.20707900767</v>
      </c>
      <c r="F256" s="73">
        <f t="shared" si="78"/>
        <v>26694952.985919029</v>
      </c>
      <c r="G256" s="61">
        <f t="shared" si="70"/>
        <v>17805547.014080953</v>
      </c>
      <c r="H256" s="62">
        <f t="shared" si="71"/>
        <v>23476294.615468953</v>
      </c>
    </row>
    <row r="257" spans="1:8">
      <c r="A257" s="71">
        <v>197</v>
      </c>
      <c r="B257" s="72">
        <v>52748</v>
      </c>
      <c r="C257" s="73">
        <f t="shared" si="44"/>
        <v>210621.64096709143</v>
      </c>
      <c r="D257" s="74">
        <f t="shared" si="77"/>
        <v>87392.329573932817</v>
      </c>
      <c r="E257" s="75">
        <f t="shared" si="69"/>
        <v>123229.31139315861</v>
      </c>
      <c r="F257" s="73">
        <f t="shared" si="78"/>
        <v>26571723.674525868</v>
      </c>
      <c r="G257" s="61">
        <f t="shared" si="70"/>
        <v>17928776.325474113</v>
      </c>
      <c r="H257" s="62">
        <f t="shared" si="71"/>
        <v>23563686.945042886</v>
      </c>
    </row>
    <row r="258" spans="1:8">
      <c r="A258" s="71">
        <v>198</v>
      </c>
      <c r="B258" s="72">
        <v>52778</v>
      </c>
      <c r="C258" s="73">
        <f t="shared" si="44"/>
        <v>210621.64096709143</v>
      </c>
      <c r="D258" s="74">
        <f t="shared" si="77"/>
        <v>86988.908874892062</v>
      </c>
      <c r="E258" s="75">
        <f t="shared" si="69"/>
        <v>123632.73209219937</v>
      </c>
      <c r="F258" s="73">
        <f t="shared" si="78"/>
        <v>26448090.94243367</v>
      </c>
      <c r="G258" s="61">
        <f t="shared" si="70"/>
        <v>18052409.057566311</v>
      </c>
      <c r="H258" s="62">
        <f t="shared" si="71"/>
        <v>23650675.853917778</v>
      </c>
    </row>
    <row r="259" spans="1:8">
      <c r="A259" s="71">
        <v>199</v>
      </c>
      <c r="B259" s="72">
        <v>52809</v>
      </c>
      <c r="C259" s="73">
        <f t="shared" si="44"/>
        <v>210621.64096709143</v>
      </c>
      <c r="D259" s="74">
        <f t="shared" si="77"/>
        <v>86584.167481459881</v>
      </c>
      <c r="E259" s="75">
        <f t="shared" si="69"/>
        <v>124037.47348563155</v>
      </c>
      <c r="F259" s="73">
        <f t="shared" si="78"/>
        <v>26324053.46894804</v>
      </c>
      <c r="G259" s="61">
        <f t="shared" si="70"/>
        <v>18176446.531051941</v>
      </c>
      <c r="H259" s="62">
        <f t="shared" si="71"/>
        <v>23737260.021399237</v>
      </c>
    </row>
    <row r="260" spans="1:8">
      <c r="A260" s="71">
        <v>200</v>
      </c>
      <c r="B260" s="72">
        <v>52840</v>
      </c>
      <c r="C260" s="73">
        <f t="shared" si="44"/>
        <v>210621.64096709143</v>
      </c>
      <c r="D260" s="74">
        <f t="shared" si="77"/>
        <v>86178.101070026532</v>
      </c>
      <c r="E260" s="75">
        <f t="shared" si="69"/>
        <v>124443.5398970649</v>
      </c>
      <c r="F260" s="73">
        <f t="shared" si="78"/>
        <v>26199609.929050975</v>
      </c>
      <c r="G260" s="61">
        <f t="shared" si="70"/>
        <v>18300890.070949007</v>
      </c>
      <c r="H260" s="62">
        <f t="shared" si="71"/>
        <v>23823438.122469265</v>
      </c>
    </row>
    <row r="261" spans="1:8">
      <c r="A261" s="71">
        <v>201</v>
      </c>
      <c r="B261" s="72">
        <v>52870</v>
      </c>
      <c r="C261" s="73">
        <f t="shared" si="44"/>
        <v>210621.64096709143</v>
      </c>
      <c r="D261" s="74">
        <f t="shared" si="77"/>
        <v>85770.705302827861</v>
      </c>
      <c r="E261" s="75">
        <f t="shared" si="69"/>
        <v>124850.93566426357</v>
      </c>
      <c r="F261" s="73">
        <f t="shared" si="78"/>
        <v>26074758.993386712</v>
      </c>
      <c r="G261" s="61">
        <f t="shared" si="70"/>
        <v>18425741.006613269</v>
      </c>
      <c r="H261" s="62">
        <f t="shared" si="71"/>
        <v>23909208.827772092</v>
      </c>
    </row>
    <row r="262" spans="1:8">
      <c r="A262" s="71">
        <v>202</v>
      </c>
      <c r="B262" s="72">
        <v>52901</v>
      </c>
      <c r="C262" s="73">
        <f t="shared" si="44"/>
        <v>210621.64096709143</v>
      </c>
      <c r="D262" s="74">
        <f t="shared" si="77"/>
        <v>85361.975827899005</v>
      </c>
      <c r="E262" s="75">
        <f t="shared" si="69"/>
        <v>125259.66513919242</v>
      </c>
      <c r="F262" s="73">
        <f t="shared" si="78"/>
        <v>25949499.328247521</v>
      </c>
      <c r="G262" s="61">
        <f t="shared" si="70"/>
        <v>18551000.67175246</v>
      </c>
      <c r="H262" s="62">
        <f t="shared" si="71"/>
        <v>23994570.803599991</v>
      </c>
    </row>
    <row r="263" spans="1:8">
      <c r="A263" s="71">
        <v>203</v>
      </c>
      <c r="B263" s="72">
        <v>52931</v>
      </c>
      <c r="C263" s="73">
        <f t="shared" si="44"/>
        <v>210621.64096709143</v>
      </c>
      <c r="D263" s="74">
        <f t="shared" si="77"/>
        <v>84951.908279027921</v>
      </c>
      <c r="E263" s="75">
        <f t="shared" si="69"/>
        <v>125669.73268806351</v>
      </c>
      <c r="F263" s="73">
        <f>IF(A263&lt;=$C$10,F262-E263,"")</f>
        <v>25823829.595559459</v>
      </c>
      <c r="G263" s="61">
        <f t="shared" si="70"/>
        <v>18676670.404440522</v>
      </c>
      <c r="H263" s="62">
        <f t="shared" si="71"/>
        <v>24079522.711879019</v>
      </c>
    </row>
    <row r="264" spans="1:8">
      <c r="A264" s="69">
        <v>204</v>
      </c>
      <c r="B264" s="70">
        <v>52962</v>
      </c>
      <c r="C264" s="52">
        <f t="shared" si="44"/>
        <v>210621.64096709143</v>
      </c>
      <c r="D264" s="53">
        <f>IF(A264&lt;=$C$10,F263*$C$7,"")</f>
        <v>84540.498275708713</v>
      </c>
      <c r="E264" s="54">
        <f t="shared" si="69"/>
        <v>126081.14269138272</v>
      </c>
      <c r="F264" s="52">
        <f>IF(A264&lt;=$C$10,F263-E264,"")</f>
        <v>25697748.452868078</v>
      </c>
      <c r="G264" s="55">
        <f t="shared" si="70"/>
        <v>18802751.547131903</v>
      </c>
      <c r="H264" s="56">
        <f t="shared" si="71"/>
        <v>24164063.210154727</v>
      </c>
    </row>
    <row r="265" spans="1:8">
      <c r="A265" s="71">
        <v>205</v>
      </c>
      <c r="B265" s="72">
        <v>52993</v>
      </c>
      <c r="C265" s="73">
        <f t="shared" ref="C265:C276" si="79">IF(A265&lt;=$C$10,PMT($C$7,$C$10,-$C$5),"")</f>
        <v>210621.64096709143</v>
      </c>
      <c r="D265" s="74">
        <f t="shared" ref="D265:D275" si="80">IF(A265&lt;=$C$10,F264*$C$7,"")</f>
        <v>84127.741423094834</v>
      </c>
      <c r="E265" s="75">
        <f t="shared" si="69"/>
        <v>126493.89954399659</v>
      </c>
      <c r="F265" s="73">
        <f t="shared" ref="F265:F274" si="81">IF(A265&lt;=$C$10,F264-E265,"")</f>
        <v>25571254.553324081</v>
      </c>
      <c r="G265" s="61">
        <f t="shared" si="70"/>
        <v>18929245.4466759</v>
      </c>
      <c r="H265" s="62">
        <f t="shared" si="71"/>
        <v>24248190.951577824</v>
      </c>
    </row>
    <row r="266" spans="1:8">
      <c r="A266" s="71">
        <v>206</v>
      </c>
      <c r="B266" s="72">
        <v>53021</v>
      </c>
      <c r="C266" s="73">
        <f t="shared" si="79"/>
        <v>210621.64096709143</v>
      </c>
      <c r="D266" s="74">
        <f t="shared" si="80"/>
        <v>83713.633311952173</v>
      </c>
      <c r="E266" s="75">
        <f t="shared" si="69"/>
        <v>126908.00765513926</v>
      </c>
      <c r="F266" s="73">
        <f t="shared" si="81"/>
        <v>25444346.545668941</v>
      </c>
      <c r="G266" s="61">
        <f t="shared" si="70"/>
        <v>19056153.45433104</v>
      </c>
      <c r="H266" s="62">
        <f t="shared" si="71"/>
        <v>24331904.584889777</v>
      </c>
    </row>
    <row r="267" spans="1:8">
      <c r="A267" s="71">
        <v>207</v>
      </c>
      <c r="B267" s="72">
        <v>53052</v>
      </c>
      <c r="C267" s="73">
        <f t="shared" si="79"/>
        <v>210621.64096709143</v>
      </c>
      <c r="D267" s="74">
        <f t="shared" si="80"/>
        <v>83298.169518611947</v>
      </c>
      <c r="E267" s="75">
        <f t="shared" si="69"/>
        <v>127323.47144847948</v>
      </c>
      <c r="F267" s="73">
        <f t="shared" si="81"/>
        <v>25317023.07422046</v>
      </c>
      <c r="G267" s="61">
        <f t="shared" si="70"/>
        <v>19183476.925779521</v>
      </c>
      <c r="H267" s="62">
        <f t="shared" si="71"/>
        <v>24415202.754408389</v>
      </c>
    </row>
    <row r="268" spans="1:8">
      <c r="A268" s="71">
        <v>208</v>
      </c>
      <c r="B268" s="72">
        <v>53082</v>
      </c>
      <c r="C268" s="73">
        <f t="shared" si="79"/>
        <v>210621.64096709143</v>
      </c>
      <c r="D268" s="74">
        <f t="shared" si="80"/>
        <v>82881.345604923379</v>
      </c>
      <c r="E268" s="75">
        <f t="shared" si="69"/>
        <v>127740.29536216805</v>
      </c>
      <c r="F268" s="73">
        <f t="shared" si="81"/>
        <v>25189282.778858293</v>
      </c>
      <c r="G268" s="61">
        <f t="shared" si="70"/>
        <v>19311217.221141689</v>
      </c>
      <c r="H268" s="62">
        <f t="shared" si="71"/>
        <v>24498084.100013312</v>
      </c>
    </row>
    <row r="269" spans="1:8">
      <c r="A269" s="71">
        <v>209</v>
      </c>
      <c r="B269" s="72">
        <v>53113</v>
      </c>
      <c r="C269" s="73">
        <f t="shared" si="79"/>
        <v>210621.64096709143</v>
      </c>
      <c r="D269" s="74">
        <f t="shared" si="80"/>
        <v>82463.157118206422</v>
      </c>
      <c r="E269" s="75">
        <f t="shared" si="69"/>
        <v>128158.48384888501</v>
      </c>
      <c r="F269" s="73">
        <f t="shared" si="81"/>
        <v>25061124.295009408</v>
      </c>
      <c r="G269" s="61">
        <f t="shared" si="70"/>
        <v>19439375.704990573</v>
      </c>
      <c r="H269" s="62">
        <f t="shared" si="71"/>
        <v>24580547.257131517</v>
      </c>
    </row>
    <row r="270" spans="1:8">
      <c r="A270" s="71">
        <v>210</v>
      </c>
      <c r="B270" s="72">
        <v>53143</v>
      </c>
      <c r="C270" s="73">
        <f t="shared" si="79"/>
        <v>210621.64096709143</v>
      </c>
      <c r="D270" s="74">
        <f t="shared" si="80"/>
        <v>82043.599591204023</v>
      </c>
      <c r="E270" s="75">
        <f t="shared" si="69"/>
        <v>128578.04137588741</v>
      </c>
      <c r="F270" s="73">
        <f t="shared" si="81"/>
        <v>24932546.253633521</v>
      </c>
      <c r="G270" s="61">
        <f t="shared" si="70"/>
        <v>19567953.74636646</v>
      </c>
      <c r="H270" s="62">
        <f t="shared" si="71"/>
        <v>24662590.85672272</v>
      </c>
    </row>
    <row r="271" spans="1:8">
      <c r="A271" s="71">
        <v>211</v>
      </c>
      <c r="B271" s="72">
        <v>53174</v>
      </c>
      <c r="C271" s="73">
        <f t="shared" si="79"/>
        <v>210621.64096709143</v>
      </c>
      <c r="D271" s="74">
        <f t="shared" si="80"/>
        <v>81622.66854203456</v>
      </c>
      <c r="E271" s="75">
        <f t="shared" si="69"/>
        <v>128998.97242505687</v>
      </c>
      <c r="F271" s="73">
        <f t="shared" si="81"/>
        <v>24803547.281208463</v>
      </c>
      <c r="G271" s="61">
        <f t="shared" si="70"/>
        <v>19696952.718791518</v>
      </c>
      <c r="H271" s="62">
        <f t="shared" si="71"/>
        <v>24744213.525264755</v>
      </c>
    </row>
    <row r="272" spans="1:8">
      <c r="A272" s="71">
        <v>212</v>
      </c>
      <c r="B272" s="72">
        <v>53205</v>
      </c>
      <c r="C272" s="73">
        <f t="shared" si="79"/>
        <v>210621.64096709143</v>
      </c>
      <c r="D272" s="74">
        <f t="shared" si="80"/>
        <v>81200.359474143872</v>
      </c>
      <c r="E272" s="75">
        <f t="shared" si="69"/>
        <v>129421.28149294756</v>
      </c>
      <c r="F272" s="73">
        <f t="shared" si="81"/>
        <v>24674125.999715514</v>
      </c>
      <c r="G272" s="61">
        <f t="shared" si="70"/>
        <v>19826374.000284467</v>
      </c>
      <c r="H272" s="62">
        <f t="shared" si="71"/>
        <v>24825413.8847389</v>
      </c>
    </row>
    <row r="273" spans="1:8">
      <c r="A273" s="71">
        <v>213</v>
      </c>
      <c r="B273" s="72">
        <v>53235</v>
      </c>
      <c r="C273" s="73">
        <f t="shared" si="79"/>
        <v>210621.64096709143</v>
      </c>
      <c r="D273" s="74">
        <f t="shared" si="80"/>
        <v>80776.667876257241</v>
      </c>
      <c r="E273" s="75">
        <f t="shared" si="69"/>
        <v>129844.97309083419</v>
      </c>
      <c r="F273" s="73">
        <f t="shared" si="81"/>
        <v>24544281.02662468</v>
      </c>
      <c r="G273" s="61">
        <f t="shared" si="70"/>
        <v>19956218.973375302</v>
      </c>
      <c r="H273" s="62">
        <f t="shared" si="71"/>
        <v>24906190.552615158</v>
      </c>
    </row>
    <row r="274" spans="1:8">
      <c r="A274" s="71">
        <v>214</v>
      </c>
      <c r="B274" s="72">
        <v>53266</v>
      </c>
      <c r="C274" s="73">
        <f t="shared" si="79"/>
        <v>210621.64096709143</v>
      </c>
      <c r="D274" s="74">
        <f t="shared" si="80"/>
        <v>80351.589222331226</v>
      </c>
      <c r="E274" s="75">
        <f t="shared" si="69"/>
        <v>130270.0517447602</v>
      </c>
      <c r="F274" s="73">
        <f t="shared" si="81"/>
        <v>24414010.97487992</v>
      </c>
      <c r="G274" s="61">
        <f t="shared" si="70"/>
        <v>20086489.025120061</v>
      </c>
      <c r="H274" s="62">
        <f t="shared" si="71"/>
        <v>24986542.141837489</v>
      </c>
    </row>
    <row r="275" spans="1:8">
      <c r="A275" s="71">
        <v>215</v>
      </c>
      <c r="B275" s="72">
        <v>53296</v>
      </c>
      <c r="C275" s="73">
        <f t="shared" si="79"/>
        <v>210621.64096709143</v>
      </c>
      <c r="D275" s="74">
        <f t="shared" si="80"/>
        <v>79925.118971505304</v>
      </c>
      <c r="E275" s="75">
        <f t="shared" si="69"/>
        <v>130696.52199558612</v>
      </c>
      <c r="F275" s="73">
        <f>IF(A275&lt;=$C$10,F274-E275,"")</f>
        <v>24283314.452884335</v>
      </c>
      <c r="G275" s="61">
        <f t="shared" si="70"/>
        <v>20217185.547115646</v>
      </c>
      <c r="H275" s="62">
        <f t="shared" si="71"/>
        <v>25066467.260808993</v>
      </c>
    </row>
    <row r="276" spans="1:8">
      <c r="A276" s="69">
        <v>216</v>
      </c>
      <c r="B276" s="70">
        <v>53327</v>
      </c>
      <c r="C276" s="52">
        <f t="shared" si="79"/>
        <v>210621.64096709143</v>
      </c>
      <c r="D276" s="53">
        <f>IF(A276&lt;=$C$10,F275*$C$7,"")</f>
        <v>79497.252568053314</v>
      </c>
      <c r="E276" s="54">
        <f t="shared" si="69"/>
        <v>131124.38839903811</v>
      </c>
      <c r="F276" s="52">
        <f>IF(A276&lt;=$C$10,F275-E276,"")</f>
        <v>24152190.064485297</v>
      </c>
      <c r="G276" s="55">
        <f t="shared" si="70"/>
        <v>20348309.935514685</v>
      </c>
      <c r="H276" s="56">
        <f t="shared" si="71"/>
        <v>25145964.513377048</v>
      </c>
    </row>
    <row r="277" spans="1:8">
      <c r="A277" s="71">
        <v>217</v>
      </c>
      <c r="B277" s="72">
        <v>53358</v>
      </c>
      <c r="C277" s="73">
        <f t="shared" si="44"/>
        <v>210621.64096709143</v>
      </c>
      <c r="D277" s="74">
        <f t="shared" ref="D277:D287" si="82">IF(A277&lt;=$C$10,F276*$C$7,"")</f>
        <v>79067.98544133488</v>
      </c>
      <c r="E277" s="75">
        <f t="shared" si="69"/>
        <v>131553.65552575653</v>
      </c>
      <c r="F277" s="73">
        <f t="shared" ref="F277:F286" si="83">IF(A277&lt;=$C$10,F276-E277,"")</f>
        <v>24020636.408959541</v>
      </c>
      <c r="G277" s="61">
        <f t="shared" si="70"/>
        <v>20479863.59104044</v>
      </c>
      <c r="H277" s="62">
        <f t="shared" si="71"/>
        <v>25225032.498818383</v>
      </c>
    </row>
    <row r="278" spans="1:8">
      <c r="A278" s="71">
        <v>218</v>
      </c>
      <c r="B278" s="72">
        <v>53386</v>
      </c>
      <c r="C278" s="73">
        <f t="shared" si="44"/>
        <v>210621.64096709143</v>
      </c>
      <c r="D278" s="74">
        <f t="shared" si="82"/>
        <v>78637.313005746531</v>
      </c>
      <c r="E278" s="75">
        <f t="shared" si="69"/>
        <v>131984.32796134491</v>
      </c>
      <c r="F278" s="73">
        <f t="shared" si="83"/>
        <v>23888652.080998197</v>
      </c>
      <c r="G278" s="61">
        <f t="shared" si="70"/>
        <v>20611847.919001784</v>
      </c>
      <c r="H278" s="62">
        <f t="shared" si="71"/>
        <v>25303669.811824128</v>
      </c>
    </row>
    <row r="279" spans="1:8">
      <c r="A279" s="71">
        <v>219</v>
      </c>
      <c r="B279" s="72">
        <v>53417</v>
      </c>
      <c r="C279" s="73">
        <f t="shared" si="44"/>
        <v>210621.64096709143</v>
      </c>
      <c r="D279" s="74">
        <f t="shared" si="82"/>
        <v>78205.230660672678</v>
      </c>
      <c r="E279" s="75">
        <f t="shared" si="69"/>
        <v>132416.41030641875</v>
      </c>
      <c r="F279" s="73">
        <f t="shared" si="83"/>
        <v>23756235.670691777</v>
      </c>
      <c r="G279" s="61">
        <f t="shared" si="70"/>
        <v>20744264.329308204</v>
      </c>
      <c r="H279" s="62">
        <f t="shared" si="71"/>
        <v>25381875.042484801</v>
      </c>
    </row>
    <row r="280" spans="1:8">
      <c r="A280" s="71">
        <v>220</v>
      </c>
      <c r="B280" s="72">
        <v>53447</v>
      </c>
      <c r="C280" s="73">
        <f t="shared" si="44"/>
        <v>210621.64096709143</v>
      </c>
      <c r="D280" s="74">
        <f t="shared" si="82"/>
        <v>77771.733790436585</v>
      </c>
      <c r="E280" s="75">
        <f t="shared" si="69"/>
        <v>132849.90717665484</v>
      </c>
      <c r="F280" s="73">
        <f t="shared" si="83"/>
        <v>23623385.763515122</v>
      </c>
      <c r="G280" s="61">
        <f t="shared" si="70"/>
        <v>20877114.236484859</v>
      </c>
      <c r="H280" s="62">
        <f t="shared" si="71"/>
        <v>25459646.776275236</v>
      </c>
    </row>
    <row r="281" spans="1:8">
      <c r="A281" s="71">
        <v>221</v>
      </c>
      <c r="B281" s="72">
        <v>53478</v>
      </c>
      <c r="C281" s="73">
        <f t="shared" si="44"/>
        <v>210621.64096709143</v>
      </c>
      <c r="D281" s="74">
        <f t="shared" si="82"/>
        <v>77336.81776425094</v>
      </c>
      <c r="E281" s="75">
        <f t="shared" si="69"/>
        <v>133284.82320284049</v>
      </c>
      <c r="F281" s="73">
        <f t="shared" si="83"/>
        <v>23490100.940312281</v>
      </c>
      <c r="G281" s="61">
        <f t="shared" si="70"/>
        <v>21010399.0596877</v>
      </c>
      <c r="H281" s="62">
        <f t="shared" si="71"/>
        <v>25536983.594039489</v>
      </c>
    </row>
    <row r="282" spans="1:8">
      <c r="A282" s="71">
        <v>222</v>
      </c>
      <c r="B282" s="72">
        <v>53508</v>
      </c>
      <c r="C282" s="73">
        <f t="shared" si="44"/>
        <v>210621.64096709143</v>
      </c>
      <c r="D282" s="74">
        <f t="shared" si="82"/>
        <v>76900.477936168449</v>
      </c>
      <c r="E282" s="75">
        <f t="shared" si="69"/>
        <v>133721.16303092299</v>
      </c>
      <c r="F282" s="73">
        <f t="shared" si="83"/>
        <v>23356379.777281359</v>
      </c>
      <c r="G282" s="61">
        <f t="shared" si="70"/>
        <v>21144120.222718623</v>
      </c>
      <c r="H282" s="62">
        <f t="shared" si="71"/>
        <v>25613884.071975656</v>
      </c>
    </row>
    <row r="283" spans="1:8">
      <c r="A283" s="71">
        <v>223</v>
      </c>
      <c r="B283" s="72">
        <v>53539</v>
      </c>
      <c r="C283" s="73">
        <f t="shared" si="44"/>
        <v>210621.64096709143</v>
      </c>
      <c r="D283" s="74">
        <f t="shared" si="82"/>
        <v>76462.709645032213</v>
      </c>
      <c r="E283" s="75">
        <f t="shared" si="69"/>
        <v>134158.93132205922</v>
      </c>
      <c r="F283" s="73">
        <f t="shared" si="83"/>
        <v>23222220.845959298</v>
      </c>
      <c r="G283" s="61">
        <f t="shared" si="70"/>
        <v>21278279.154040683</v>
      </c>
      <c r="H283" s="62">
        <f t="shared" si="71"/>
        <v>25690346.781620689</v>
      </c>
    </row>
    <row r="284" spans="1:8">
      <c r="A284" s="71">
        <v>224</v>
      </c>
      <c r="B284" s="72">
        <v>53570</v>
      </c>
      <c r="C284" s="73">
        <f t="shared" si="44"/>
        <v>210621.64096709143</v>
      </c>
      <c r="D284" s="74">
        <f t="shared" si="82"/>
        <v>76023.508214425878</v>
      </c>
      <c r="E284" s="75">
        <f t="shared" ref="E284:E347" si="84">IF(A284&lt;=$C$10,C284-D284,"")</f>
        <v>134598.13275266555</v>
      </c>
      <c r="F284" s="73">
        <f t="shared" si="83"/>
        <v>23087622.713206634</v>
      </c>
      <c r="G284" s="61">
        <f t="shared" ref="G284:G347" si="85">IF(A284&lt;=$C$10,G283+E284,"")</f>
        <v>21412877.286793347</v>
      </c>
      <c r="H284" s="62">
        <f t="shared" ref="H284:H347" si="86">IF(A284&lt;=$C$10,H283+D284,"")</f>
        <v>25766370.289835114</v>
      </c>
    </row>
    <row r="285" spans="1:8">
      <c r="A285" s="71">
        <v>225</v>
      </c>
      <c r="B285" s="72">
        <v>53600</v>
      </c>
      <c r="C285" s="73">
        <f t="shared" si="44"/>
        <v>210621.64096709143</v>
      </c>
      <c r="D285" s="74">
        <f t="shared" si="82"/>
        <v>75582.868952623801</v>
      </c>
      <c r="E285" s="75">
        <f t="shared" si="84"/>
        <v>135038.77201446763</v>
      </c>
      <c r="F285" s="73">
        <f t="shared" si="83"/>
        <v>22952583.941192165</v>
      </c>
      <c r="G285" s="61">
        <f t="shared" si="85"/>
        <v>21547916.058807816</v>
      </c>
      <c r="H285" s="62">
        <f t="shared" si="86"/>
        <v>25841953.158787739</v>
      </c>
    </row>
    <row r="286" spans="1:8">
      <c r="A286" s="71">
        <v>226</v>
      </c>
      <c r="B286" s="72">
        <v>53631</v>
      </c>
      <c r="C286" s="73">
        <f t="shared" si="44"/>
        <v>210621.64096709143</v>
      </c>
      <c r="D286" s="74">
        <f t="shared" si="82"/>
        <v>75140.787152540739</v>
      </c>
      <c r="E286" s="75">
        <f t="shared" si="84"/>
        <v>135480.85381455068</v>
      </c>
      <c r="F286" s="73">
        <f t="shared" si="83"/>
        <v>22817103.087377615</v>
      </c>
      <c r="G286" s="61">
        <f t="shared" si="85"/>
        <v>21683396.912622366</v>
      </c>
      <c r="H286" s="62">
        <f t="shared" si="86"/>
        <v>25917093.945940278</v>
      </c>
    </row>
    <row r="287" spans="1:8">
      <c r="A287" s="71">
        <v>227</v>
      </c>
      <c r="B287" s="72">
        <v>53661</v>
      </c>
      <c r="C287" s="73">
        <f t="shared" si="44"/>
        <v>210621.64096709143</v>
      </c>
      <c r="D287" s="74">
        <f t="shared" si="82"/>
        <v>74697.258091681768</v>
      </c>
      <c r="E287" s="75">
        <f t="shared" si="84"/>
        <v>135924.38287540968</v>
      </c>
      <c r="F287" s="73">
        <f>IF(A287&lt;=$C$10,F286-E287,"")</f>
        <v>22681178.704502206</v>
      </c>
      <c r="G287" s="61">
        <f t="shared" si="85"/>
        <v>21819321.295497775</v>
      </c>
      <c r="H287" s="62">
        <f t="shared" si="86"/>
        <v>25991791.204031959</v>
      </c>
    </row>
    <row r="288" spans="1:8">
      <c r="A288" s="69">
        <v>228</v>
      </c>
      <c r="B288" s="70">
        <v>53692</v>
      </c>
      <c r="C288" s="52">
        <f t="shared" si="44"/>
        <v>210621.64096709143</v>
      </c>
      <c r="D288" s="53">
        <f>IF(A288&lt;=$C$10,F287*$C$7,"")</f>
        <v>74252.277032091704</v>
      </c>
      <c r="E288" s="54">
        <f t="shared" si="84"/>
        <v>136369.36393499974</v>
      </c>
      <c r="F288" s="52">
        <f>IF(A288&lt;=$C$10,F287-E288,"")</f>
        <v>22544809.340567205</v>
      </c>
      <c r="G288" s="55">
        <f t="shared" si="85"/>
        <v>21955690.659432776</v>
      </c>
      <c r="H288" s="56">
        <f t="shared" si="86"/>
        <v>26066043.481064051</v>
      </c>
    </row>
    <row r="289" spans="1:8">
      <c r="A289" s="71">
        <v>229</v>
      </c>
      <c r="B289" s="72">
        <v>53723</v>
      </c>
      <c r="C289" s="73">
        <f t="shared" ref="C289:C300" si="87">IF(A289&lt;=$C$10,PMT($C$7,$C$10,-$C$5),"")</f>
        <v>210621.64096709143</v>
      </c>
      <c r="D289" s="74">
        <f t="shared" ref="D289:D299" si="88">IF(A289&lt;=$C$10,F288*$C$7,"")</f>
        <v>73805.839220304537</v>
      </c>
      <c r="E289" s="75">
        <f t="shared" si="84"/>
        <v>136815.80174678689</v>
      </c>
      <c r="F289" s="73">
        <f t="shared" ref="F289:F298" si="89">IF(A289&lt;=$C$10,F288-E289,"")</f>
        <v>22407993.538820419</v>
      </c>
      <c r="G289" s="61">
        <f t="shared" si="85"/>
        <v>22092506.461179562</v>
      </c>
      <c r="H289" s="62">
        <f t="shared" si="86"/>
        <v>26139849.320284355</v>
      </c>
    </row>
    <row r="290" spans="1:8">
      <c r="A290" s="71">
        <v>230</v>
      </c>
      <c r="B290" s="72">
        <v>53751</v>
      </c>
      <c r="C290" s="73">
        <f t="shared" si="87"/>
        <v>210621.64096709143</v>
      </c>
      <c r="D290" s="74">
        <f t="shared" si="88"/>
        <v>73357.939887292639</v>
      </c>
      <c r="E290" s="75">
        <f t="shared" si="84"/>
        <v>137263.7010797988</v>
      </c>
      <c r="F290" s="73">
        <f t="shared" si="89"/>
        <v>22270729.837740622</v>
      </c>
      <c r="G290" s="61">
        <f t="shared" si="85"/>
        <v>22229770.162259359</v>
      </c>
      <c r="H290" s="62">
        <f t="shared" si="86"/>
        <v>26213207.260171648</v>
      </c>
    </row>
    <row r="291" spans="1:8">
      <c r="A291" s="71">
        <v>231</v>
      </c>
      <c r="B291" s="72">
        <v>53782</v>
      </c>
      <c r="C291" s="73">
        <f t="shared" si="87"/>
        <v>210621.64096709143</v>
      </c>
      <c r="D291" s="74">
        <f t="shared" si="88"/>
        <v>72908.574248415855</v>
      </c>
      <c r="E291" s="75">
        <f t="shared" si="84"/>
        <v>137713.06671867557</v>
      </c>
      <c r="F291" s="73">
        <f t="shared" si="89"/>
        <v>22133016.771021947</v>
      </c>
      <c r="G291" s="61">
        <f t="shared" si="85"/>
        <v>22367483.228978034</v>
      </c>
      <c r="H291" s="62">
        <f t="shared" si="86"/>
        <v>26286115.834420063</v>
      </c>
    </row>
    <row r="292" spans="1:8">
      <c r="A292" s="71">
        <v>232</v>
      </c>
      <c r="B292" s="72">
        <v>53812</v>
      </c>
      <c r="C292" s="73">
        <f t="shared" si="87"/>
        <v>210621.64096709143</v>
      </c>
      <c r="D292" s="74">
        <f t="shared" si="88"/>
        <v>72457.737503370314</v>
      </c>
      <c r="E292" s="75">
        <f t="shared" si="84"/>
        <v>138163.9034637211</v>
      </c>
      <c r="F292" s="73">
        <f t="shared" si="89"/>
        <v>21994852.867558226</v>
      </c>
      <c r="G292" s="61">
        <f t="shared" si="85"/>
        <v>22505647.132441755</v>
      </c>
      <c r="H292" s="62">
        <f t="shared" si="86"/>
        <v>26358573.571923435</v>
      </c>
    </row>
    <row r="293" spans="1:8">
      <c r="A293" s="71">
        <v>233</v>
      </c>
      <c r="B293" s="72">
        <v>53843</v>
      </c>
      <c r="C293" s="73">
        <f t="shared" si="87"/>
        <v>210621.64096709143</v>
      </c>
      <c r="D293" s="74">
        <f t="shared" si="88"/>
        <v>72005.42483613723</v>
      </c>
      <c r="E293" s="75">
        <f t="shared" si="84"/>
        <v>138616.21613095421</v>
      </c>
      <c r="F293" s="73">
        <f t="shared" si="89"/>
        <v>21856236.651427273</v>
      </c>
      <c r="G293" s="61">
        <f t="shared" si="85"/>
        <v>22644263.348572709</v>
      </c>
      <c r="H293" s="62">
        <f t="shared" si="86"/>
        <v>26430578.996759571</v>
      </c>
    </row>
    <row r="294" spans="1:8">
      <c r="A294" s="71">
        <v>234</v>
      </c>
      <c r="B294" s="72">
        <v>53873</v>
      </c>
      <c r="C294" s="73">
        <f t="shared" si="87"/>
        <v>210621.64096709143</v>
      </c>
      <c r="D294" s="74">
        <f t="shared" si="88"/>
        <v>71551.631414931457</v>
      </c>
      <c r="E294" s="75">
        <f t="shared" si="84"/>
        <v>139070.00955215999</v>
      </c>
      <c r="F294" s="73">
        <f t="shared" si="89"/>
        <v>21717166.641875114</v>
      </c>
      <c r="G294" s="61">
        <f t="shared" si="85"/>
        <v>22783333.358124867</v>
      </c>
      <c r="H294" s="62">
        <f t="shared" si="86"/>
        <v>26502130.628174502</v>
      </c>
    </row>
    <row r="295" spans="1:8">
      <c r="A295" s="71">
        <v>235</v>
      </c>
      <c r="B295" s="72">
        <v>53904</v>
      </c>
      <c r="C295" s="73">
        <f t="shared" si="87"/>
        <v>210621.64096709143</v>
      </c>
      <c r="D295" s="74">
        <f t="shared" si="88"/>
        <v>71096.352392149769</v>
      </c>
      <c r="E295" s="75">
        <f t="shared" si="84"/>
        <v>139525.28857494166</v>
      </c>
      <c r="F295" s="73">
        <f t="shared" si="89"/>
        <v>21577641.353300173</v>
      </c>
      <c r="G295" s="61">
        <f t="shared" si="85"/>
        <v>22922858.646699809</v>
      </c>
      <c r="H295" s="62">
        <f t="shared" si="86"/>
        <v>26573226.980566651</v>
      </c>
    </row>
    <row r="296" spans="1:8">
      <c r="A296" s="71">
        <v>236</v>
      </c>
      <c r="B296" s="72">
        <v>53935</v>
      </c>
      <c r="C296" s="73">
        <f t="shared" si="87"/>
        <v>210621.64096709143</v>
      </c>
      <c r="D296" s="74">
        <f t="shared" si="88"/>
        <v>70639.582904319192</v>
      </c>
      <c r="E296" s="75">
        <f t="shared" si="84"/>
        <v>139982.05806277224</v>
      </c>
      <c r="F296" s="73">
        <f t="shared" si="89"/>
        <v>21437659.2952374</v>
      </c>
      <c r="G296" s="61">
        <f t="shared" si="85"/>
        <v>23062840.704762582</v>
      </c>
      <c r="H296" s="62">
        <f t="shared" si="86"/>
        <v>26643866.563470971</v>
      </c>
    </row>
    <row r="297" spans="1:8">
      <c r="A297" s="71">
        <v>237</v>
      </c>
      <c r="B297" s="72">
        <v>53965</v>
      </c>
      <c r="C297" s="73">
        <f t="shared" si="87"/>
        <v>210621.64096709143</v>
      </c>
      <c r="D297" s="74">
        <f t="shared" si="88"/>
        <v>70181.318072045018</v>
      </c>
      <c r="E297" s="75">
        <f t="shared" si="84"/>
        <v>140440.32289504641</v>
      </c>
      <c r="F297" s="73">
        <f t="shared" si="89"/>
        <v>21297218.972342353</v>
      </c>
      <c r="G297" s="61">
        <f t="shared" si="85"/>
        <v>23203281.027657628</v>
      </c>
      <c r="H297" s="62">
        <f t="shared" si="86"/>
        <v>26714047.881543014</v>
      </c>
    </row>
    <row r="298" spans="1:8">
      <c r="A298" s="71">
        <v>238</v>
      </c>
      <c r="B298" s="72">
        <v>53996</v>
      </c>
      <c r="C298" s="73">
        <f t="shared" si="87"/>
        <v>210621.64096709143</v>
      </c>
      <c r="D298" s="74">
        <f t="shared" si="88"/>
        <v>69721.552999958643</v>
      </c>
      <c r="E298" s="75">
        <f t="shared" si="84"/>
        <v>140900.0879671328</v>
      </c>
      <c r="F298" s="73">
        <f t="shared" si="89"/>
        <v>21156318.884375222</v>
      </c>
      <c r="G298" s="61">
        <f t="shared" si="85"/>
        <v>23344181.115624759</v>
      </c>
      <c r="H298" s="62">
        <f t="shared" si="86"/>
        <v>26783769.434542973</v>
      </c>
    </row>
    <row r="299" spans="1:8">
      <c r="A299" s="71">
        <v>239</v>
      </c>
      <c r="B299" s="72">
        <v>54026</v>
      </c>
      <c r="C299" s="73">
        <f t="shared" si="87"/>
        <v>210621.64096709143</v>
      </c>
      <c r="D299" s="74">
        <f t="shared" si="88"/>
        <v>69260.282776665321</v>
      </c>
      <c r="E299" s="75">
        <f t="shared" si="84"/>
        <v>141361.35819042611</v>
      </c>
      <c r="F299" s="73">
        <f>IF(A299&lt;=$C$10,F298-E299,"")</f>
        <v>21014957.526184797</v>
      </c>
      <c r="G299" s="61">
        <f t="shared" si="85"/>
        <v>23485542.473815184</v>
      </c>
      <c r="H299" s="62">
        <f t="shared" si="86"/>
        <v>26853029.717319638</v>
      </c>
    </row>
    <row r="300" spans="1:8">
      <c r="A300" s="69">
        <v>240</v>
      </c>
      <c r="B300" s="70">
        <v>54057</v>
      </c>
      <c r="C300" s="52">
        <f t="shared" si="87"/>
        <v>210621.64096709143</v>
      </c>
      <c r="D300" s="53">
        <f>IF(A300&lt;=$C$10,F299*$C$7,"")</f>
        <v>68797.502474691661</v>
      </c>
      <c r="E300" s="54">
        <f t="shared" si="84"/>
        <v>141824.13849239977</v>
      </c>
      <c r="F300" s="52">
        <f>IF(A300&lt;=$C$10,F299-E300,"")</f>
        <v>20873133.387692399</v>
      </c>
      <c r="G300" s="55">
        <f t="shared" si="85"/>
        <v>23627366.612307582</v>
      </c>
      <c r="H300" s="56">
        <f t="shared" si="86"/>
        <v>26921827.219794329</v>
      </c>
    </row>
    <row r="301" spans="1:8">
      <c r="A301" s="71">
        <v>241</v>
      </c>
      <c r="B301" s="72">
        <v>54088</v>
      </c>
      <c r="C301" s="73">
        <f t="shared" si="44"/>
        <v>210621.64096709143</v>
      </c>
      <c r="D301" s="74">
        <f t="shared" ref="D301:D311" si="90">IF(A301&lt;=$C$10,F300*$C$7,"")</f>
        <v>68333.207150433009</v>
      </c>
      <c r="E301" s="75">
        <f t="shared" si="84"/>
        <v>142288.43381665842</v>
      </c>
      <c r="F301" s="73">
        <f t="shared" ref="F301:F310" si="91">IF(A301&lt;=$C$10,F300-E301,"")</f>
        <v>20730844.953875739</v>
      </c>
      <c r="G301" s="61">
        <f t="shared" si="85"/>
        <v>23769655.046124242</v>
      </c>
      <c r="H301" s="62">
        <f t="shared" si="86"/>
        <v>26990160.426944762</v>
      </c>
    </row>
    <row r="302" spans="1:8">
      <c r="A302" s="71">
        <v>242</v>
      </c>
      <c r="B302" s="72">
        <v>54117</v>
      </c>
      <c r="C302" s="73">
        <f t="shared" si="44"/>
        <v>210621.64096709143</v>
      </c>
      <c r="D302" s="74">
        <f t="shared" si="90"/>
        <v>67867.391844100624</v>
      </c>
      <c r="E302" s="75">
        <f t="shared" si="84"/>
        <v>142754.24912299082</v>
      </c>
      <c r="F302" s="73">
        <f t="shared" si="91"/>
        <v>20588090.704752747</v>
      </c>
      <c r="G302" s="61">
        <f t="shared" si="85"/>
        <v>23912409.295247234</v>
      </c>
      <c r="H302" s="62">
        <f t="shared" si="86"/>
        <v>27058027.818788864</v>
      </c>
    </row>
    <row r="303" spans="1:8">
      <c r="A303" s="71">
        <v>243</v>
      </c>
      <c r="B303" s="72">
        <v>54148</v>
      </c>
      <c r="C303" s="73">
        <f t="shared" si="44"/>
        <v>210621.64096709143</v>
      </c>
      <c r="D303" s="74">
        <f t="shared" si="90"/>
        <v>67400.051579668754</v>
      </c>
      <c r="E303" s="75">
        <f t="shared" si="84"/>
        <v>143221.58938742266</v>
      </c>
      <c r="F303" s="73">
        <f t="shared" si="91"/>
        <v>20444869.115365323</v>
      </c>
      <c r="G303" s="61">
        <f t="shared" si="85"/>
        <v>24055630.884634659</v>
      </c>
      <c r="H303" s="62">
        <f t="shared" si="86"/>
        <v>27125427.870368533</v>
      </c>
    </row>
    <row r="304" spans="1:8">
      <c r="A304" s="71">
        <v>244</v>
      </c>
      <c r="B304" s="72">
        <v>54178</v>
      </c>
      <c r="C304" s="73">
        <f t="shared" si="44"/>
        <v>210621.64096709143</v>
      </c>
      <c r="D304" s="74">
        <f t="shared" si="90"/>
        <v>66931.181364821387</v>
      </c>
      <c r="E304" s="75">
        <f t="shared" si="84"/>
        <v>143690.45960227004</v>
      </c>
      <c r="F304" s="73">
        <f t="shared" si="91"/>
        <v>20301178.655763052</v>
      </c>
      <c r="G304" s="61">
        <f t="shared" si="85"/>
        <v>24199321.344236929</v>
      </c>
      <c r="H304" s="62">
        <f t="shared" si="86"/>
        <v>27192359.051733356</v>
      </c>
    </row>
    <row r="305" spans="1:8">
      <c r="A305" s="71">
        <v>245</v>
      </c>
      <c r="B305" s="72">
        <v>54209</v>
      </c>
      <c r="C305" s="73">
        <f t="shared" si="44"/>
        <v>210621.64096709143</v>
      </c>
      <c r="D305" s="74">
        <f t="shared" si="90"/>
        <v>66460.776190898992</v>
      </c>
      <c r="E305" s="75">
        <f t="shared" si="84"/>
        <v>144160.86477619244</v>
      </c>
      <c r="F305" s="73">
        <f t="shared" si="91"/>
        <v>20157017.790986858</v>
      </c>
      <c r="G305" s="61">
        <f t="shared" si="85"/>
        <v>24343482.209013123</v>
      </c>
      <c r="H305" s="62">
        <f t="shared" si="86"/>
        <v>27258819.827924255</v>
      </c>
    </row>
    <row r="306" spans="1:8">
      <c r="A306" s="71">
        <v>246</v>
      </c>
      <c r="B306" s="72">
        <v>54239</v>
      </c>
      <c r="C306" s="73">
        <f t="shared" si="44"/>
        <v>210621.64096709143</v>
      </c>
      <c r="D306" s="74">
        <f t="shared" si="90"/>
        <v>65988.831032844959</v>
      </c>
      <c r="E306" s="75">
        <f t="shared" si="84"/>
        <v>144632.80993424647</v>
      </c>
      <c r="F306" s="73">
        <f t="shared" si="91"/>
        <v>20012384.981052611</v>
      </c>
      <c r="G306" s="61">
        <f t="shared" si="85"/>
        <v>24488115.01894737</v>
      </c>
      <c r="H306" s="62">
        <f t="shared" si="86"/>
        <v>27324808.658957101</v>
      </c>
    </row>
    <row r="307" spans="1:8">
      <c r="A307" s="71">
        <v>247</v>
      </c>
      <c r="B307" s="72">
        <v>54270</v>
      </c>
      <c r="C307" s="73">
        <f t="shared" si="44"/>
        <v>210621.64096709143</v>
      </c>
      <c r="D307" s="74">
        <f t="shared" si="90"/>
        <v>65515.340849152002</v>
      </c>
      <c r="E307" s="75">
        <f t="shared" si="84"/>
        <v>145106.30011793942</v>
      </c>
      <c r="F307" s="73">
        <f t="shared" si="91"/>
        <v>19867278.680934671</v>
      </c>
      <c r="G307" s="61">
        <f t="shared" si="85"/>
        <v>24633221.31906531</v>
      </c>
      <c r="H307" s="62">
        <f t="shared" si="86"/>
        <v>27390323.999806255</v>
      </c>
    </row>
    <row r="308" spans="1:8">
      <c r="A308" s="71">
        <v>248</v>
      </c>
      <c r="B308" s="72">
        <v>54301</v>
      </c>
      <c r="C308" s="73">
        <f t="shared" si="44"/>
        <v>210621.64096709143</v>
      </c>
      <c r="D308" s="74">
        <f t="shared" si="90"/>
        <v>65040.300581808209</v>
      </c>
      <c r="E308" s="75">
        <f t="shared" si="84"/>
        <v>145581.34038528323</v>
      </c>
      <c r="F308" s="73">
        <f t="shared" si="91"/>
        <v>19721697.340549387</v>
      </c>
      <c r="G308" s="61">
        <f t="shared" si="85"/>
        <v>24778802.659450594</v>
      </c>
      <c r="H308" s="62">
        <f t="shared" si="86"/>
        <v>27455364.300388064</v>
      </c>
    </row>
    <row r="309" spans="1:8">
      <c r="A309" s="71">
        <v>249</v>
      </c>
      <c r="B309" s="72">
        <v>54331</v>
      </c>
      <c r="C309" s="73">
        <f t="shared" si="44"/>
        <v>210621.64096709143</v>
      </c>
      <c r="D309" s="74">
        <f t="shared" si="90"/>
        <v>64563.705156243064</v>
      </c>
      <c r="E309" s="75">
        <f t="shared" si="84"/>
        <v>146057.93581084837</v>
      </c>
      <c r="F309" s="73">
        <f t="shared" si="91"/>
        <v>19575639.404738538</v>
      </c>
      <c r="G309" s="61">
        <f t="shared" si="85"/>
        <v>24924860.595261443</v>
      </c>
      <c r="H309" s="62">
        <f t="shared" si="86"/>
        <v>27519928.005544309</v>
      </c>
    </row>
    <row r="310" spans="1:8">
      <c r="A310" s="71">
        <v>250</v>
      </c>
      <c r="B310" s="72">
        <v>54362</v>
      </c>
      <c r="C310" s="73">
        <f t="shared" si="44"/>
        <v>210621.64096709143</v>
      </c>
      <c r="D310" s="74">
        <f t="shared" si="90"/>
        <v>64085.549481273229</v>
      </c>
      <c r="E310" s="75">
        <f t="shared" si="84"/>
        <v>146536.09148581821</v>
      </c>
      <c r="F310" s="73">
        <f t="shared" si="91"/>
        <v>19429103.313252721</v>
      </c>
      <c r="G310" s="61">
        <f t="shared" si="85"/>
        <v>25071396.68674726</v>
      </c>
      <c r="H310" s="62">
        <f t="shared" si="86"/>
        <v>27584013.555025581</v>
      </c>
    </row>
    <row r="311" spans="1:8">
      <c r="A311" s="71">
        <v>251</v>
      </c>
      <c r="B311" s="72">
        <v>54392</v>
      </c>
      <c r="C311" s="73">
        <f t="shared" si="44"/>
        <v>210621.64096709143</v>
      </c>
      <c r="D311" s="74">
        <f t="shared" si="90"/>
        <v>63605.828449048167</v>
      </c>
      <c r="E311" s="75">
        <f t="shared" si="84"/>
        <v>147015.81251804327</v>
      </c>
      <c r="F311" s="73">
        <f>IF(A311&lt;=$C$10,F310-E311,"")</f>
        <v>19282087.500734679</v>
      </c>
      <c r="G311" s="61">
        <f t="shared" si="85"/>
        <v>25218412.499265302</v>
      </c>
      <c r="H311" s="62">
        <f t="shared" si="86"/>
        <v>27647619.383474629</v>
      </c>
    </row>
    <row r="312" spans="1:8">
      <c r="A312" s="69">
        <v>252</v>
      </c>
      <c r="B312" s="70">
        <v>54423</v>
      </c>
      <c r="C312" s="52">
        <f t="shared" si="44"/>
        <v>210621.64096709143</v>
      </c>
      <c r="D312" s="53">
        <f>IF(A312&lt;=$C$10,F311*$C$7,"")</f>
        <v>63124.536934995558</v>
      </c>
      <c r="E312" s="54">
        <f t="shared" si="84"/>
        <v>147497.10403209587</v>
      </c>
      <c r="F312" s="52">
        <f>IF(A312&lt;=$C$10,F311-E312,"")</f>
        <v>19134590.396702584</v>
      </c>
      <c r="G312" s="55">
        <f t="shared" si="85"/>
        <v>25365909.603297397</v>
      </c>
      <c r="H312" s="56">
        <f t="shared" si="86"/>
        <v>27710743.920409624</v>
      </c>
    </row>
    <row r="313" spans="1:8">
      <c r="A313" s="71">
        <v>253</v>
      </c>
      <c r="B313" s="72">
        <v>54454</v>
      </c>
      <c r="C313" s="73">
        <f t="shared" ref="C313:C324" si="92">IF(A313&lt;=$C$10,PMT($C$7,$C$10,-$C$5),"")</f>
        <v>210621.64096709143</v>
      </c>
      <c r="D313" s="74">
        <f t="shared" ref="D313:D323" si="93">IF(A313&lt;=$C$10,F312*$C$7,"")</f>
        <v>62641.669797766561</v>
      </c>
      <c r="E313" s="75">
        <f t="shared" si="84"/>
        <v>147979.97116932488</v>
      </c>
      <c r="F313" s="73">
        <f t="shared" ref="F313:F322" si="94">IF(A313&lt;=$C$10,F312-E313,"")</f>
        <v>18986610.425533257</v>
      </c>
      <c r="G313" s="61">
        <f t="shared" si="85"/>
        <v>25513889.574466724</v>
      </c>
      <c r="H313" s="62">
        <f t="shared" si="86"/>
        <v>27773385.59020739</v>
      </c>
    </row>
    <row r="314" spans="1:8">
      <c r="A314" s="71">
        <v>254</v>
      </c>
      <c r="B314" s="72">
        <v>54482</v>
      </c>
      <c r="C314" s="73">
        <f t="shared" si="92"/>
        <v>210621.64096709143</v>
      </c>
      <c r="D314" s="74">
        <f t="shared" si="93"/>
        <v>62157.221879180885</v>
      </c>
      <c r="E314" s="75">
        <f t="shared" si="84"/>
        <v>148464.41908791056</v>
      </c>
      <c r="F314" s="73">
        <f t="shared" si="94"/>
        <v>18838146.006445348</v>
      </c>
      <c r="G314" s="61">
        <f t="shared" si="85"/>
        <v>25662353.993554633</v>
      </c>
      <c r="H314" s="62">
        <f t="shared" si="86"/>
        <v>27835542.812086571</v>
      </c>
    </row>
    <row r="315" spans="1:8">
      <c r="A315" s="71">
        <v>255</v>
      </c>
      <c r="B315" s="72">
        <v>54513</v>
      </c>
      <c r="C315" s="73">
        <f t="shared" si="92"/>
        <v>210621.64096709143</v>
      </c>
      <c r="D315" s="74">
        <f t="shared" si="93"/>
        <v>61671.188004171745</v>
      </c>
      <c r="E315" s="75">
        <f t="shared" si="84"/>
        <v>148950.45296291969</v>
      </c>
      <c r="F315" s="73">
        <f t="shared" si="94"/>
        <v>18689195.553482428</v>
      </c>
      <c r="G315" s="61">
        <f t="shared" si="85"/>
        <v>25811304.446517553</v>
      </c>
      <c r="H315" s="62">
        <f t="shared" si="86"/>
        <v>27897214.000090744</v>
      </c>
    </row>
    <row r="316" spans="1:8">
      <c r="A316" s="71">
        <v>256</v>
      </c>
      <c r="B316" s="72">
        <v>54543</v>
      </c>
      <c r="C316" s="73">
        <f t="shared" si="92"/>
        <v>210621.64096709143</v>
      </c>
      <c r="D316" s="74">
        <f t="shared" si="93"/>
        <v>61183.562980730487</v>
      </c>
      <c r="E316" s="75">
        <f t="shared" si="84"/>
        <v>149438.07798636094</v>
      </c>
      <c r="F316" s="73">
        <f t="shared" si="94"/>
        <v>18539757.475496069</v>
      </c>
      <c r="G316" s="61">
        <f t="shared" si="85"/>
        <v>25960742.524503913</v>
      </c>
      <c r="H316" s="62">
        <f t="shared" si="86"/>
        <v>27958397.563071474</v>
      </c>
    </row>
    <row r="317" spans="1:8">
      <c r="A317" s="71">
        <v>257</v>
      </c>
      <c r="B317" s="72">
        <v>54574</v>
      </c>
      <c r="C317" s="73">
        <f t="shared" si="92"/>
        <v>210621.64096709143</v>
      </c>
      <c r="D317" s="74">
        <f t="shared" si="93"/>
        <v>60694.341599851199</v>
      </c>
      <c r="E317" s="75">
        <f t="shared" si="84"/>
        <v>149927.29936724022</v>
      </c>
      <c r="F317" s="73">
        <f t="shared" si="94"/>
        <v>18389830.176128827</v>
      </c>
      <c r="G317" s="61">
        <f t="shared" si="85"/>
        <v>26110669.823871154</v>
      </c>
      <c r="H317" s="62">
        <f t="shared" si="86"/>
        <v>28019091.904671326</v>
      </c>
    </row>
    <row r="318" spans="1:8">
      <c r="A318" s="71">
        <v>258</v>
      </c>
      <c r="B318" s="72">
        <v>54604</v>
      </c>
      <c r="C318" s="73">
        <f t="shared" si="92"/>
        <v>210621.64096709143</v>
      </c>
      <c r="D318" s="74">
        <f t="shared" si="93"/>
        <v>60203.518635475011</v>
      </c>
      <c r="E318" s="75">
        <f t="shared" si="84"/>
        <v>150418.12233161641</v>
      </c>
      <c r="F318" s="73">
        <f t="shared" si="94"/>
        <v>18239412.053797211</v>
      </c>
      <c r="G318" s="61">
        <f t="shared" si="85"/>
        <v>26261087.94620277</v>
      </c>
      <c r="H318" s="62">
        <f t="shared" si="86"/>
        <v>28079295.4233068</v>
      </c>
    </row>
    <row r="319" spans="1:8">
      <c r="A319" s="71">
        <v>259</v>
      </c>
      <c r="B319" s="72">
        <v>54635</v>
      </c>
      <c r="C319" s="73">
        <f t="shared" si="92"/>
        <v>210621.64096709143</v>
      </c>
      <c r="D319" s="74">
        <f t="shared" si="93"/>
        <v>59711.088844434336</v>
      </c>
      <c r="E319" s="75">
        <f t="shared" si="84"/>
        <v>150910.5521226571</v>
      </c>
      <c r="F319" s="73">
        <f t="shared" si="94"/>
        <v>18088501.501674555</v>
      </c>
      <c r="G319" s="61">
        <f t="shared" si="85"/>
        <v>26411998.498325426</v>
      </c>
      <c r="H319" s="62">
        <f t="shared" si="86"/>
        <v>28139006.512151234</v>
      </c>
    </row>
    <row r="320" spans="1:8">
      <c r="A320" s="71">
        <v>260</v>
      </c>
      <c r="B320" s="72">
        <v>54666</v>
      </c>
      <c r="C320" s="73">
        <f t="shared" si="92"/>
        <v>210621.64096709143</v>
      </c>
      <c r="D320" s="74">
        <f t="shared" si="93"/>
        <v>59217.046966396796</v>
      </c>
      <c r="E320" s="75">
        <f t="shared" si="84"/>
        <v>151404.59400069463</v>
      </c>
      <c r="F320" s="73">
        <f t="shared" si="94"/>
        <v>17937096.907673862</v>
      </c>
      <c r="G320" s="61">
        <f t="shared" si="85"/>
        <v>26563403.09232612</v>
      </c>
      <c r="H320" s="62">
        <f t="shared" si="86"/>
        <v>28198223.55911763</v>
      </c>
    </row>
    <row r="321" spans="1:8">
      <c r="A321" s="71">
        <v>261</v>
      </c>
      <c r="B321" s="72">
        <v>54696</v>
      </c>
      <c r="C321" s="73">
        <f t="shared" si="92"/>
        <v>210621.64096709143</v>
      </c>
      <c r="D321" s="74">
        <f t="shared" si="93"/>
        <v>58721.38772380905</v>
      </c>
      <c r="E321" s="75">
        <f t="shared" si="84"/>
        <v>151900.25324328238</v>
      </c>
      <c r="F321" s="73">
        <f t="shared" si="94"/>
        <v>17785196.654430579</v>
      </c>
      <c r="G321" s="61">
        <f t="shared" si="85"/>
        <v>26715303.345569402</v>
      </c>
      <c r="H321" s="62">
        <f t="shared" si="86"/>
        <v>28256944.946841437</v>
      </c>
    </row>
    <row r="322" spans="1:8">
      <c r="A322" s="71">
        <v>262</v>
      </c>
      <c r="B322" s="72">
        <v>54727</v>
      </c>
      <c r="C322" s="73">
        <f t="shared" si="92"/>
        <v>210621.64096709143</v>
      </c>
      <c r="D322" s="74">
        <f t="shared" si="93"/>
        <v>58224.105821840429</v>
      </c>
      <c r="E322" s="75">
        <f t="shared" si="84"/>
        <v>152397.53514525099</v>
      </c>
      <c r="F322" s="73">
        <f t="shared" si="94"/>
        <v>17632799.11928533</v>
      </c>
      <c r="G322" s="61">
        <f t="shared" si="85"/>
        <v>26867700.880714651</v>
      </c>
      <c r="H322" s="62">
        <f t="shared" si="86"/>
        <v>28315169.052663278</v>
      </c>
    </row>
    <row r="323" spans="1:8">
      <c r="A323" s="71">
        <v>263</v>
      </c>
      <c r="B323" s="72">
        <v>54757</v>
      </c>
      <c r="C323" s="73">
        <f t="shared" si="92"/>
        <v>210621.64096709143</v>
      </c>
      <c r="D323" s="74">
        <f t="shared" si="93"/>
        <v>57725.195948326371</v>
      </c>
      <c r="E323" s="75">
        <f t="shared" si="84"/>
        <v>152896.44501876505</v>
      </c>
      <c r="F323" s="73">
        <f>IF(A323&lt;=$C$10,F322-E323,"")</f>
        <v>17479902.674266566</v>
      </c>
      <c r="G323" s="61">
        <f t="shared" si="85"/>
        <v>27020597.325733416</v>
      </c>
      <c r="H323" s="62">
        <f t="shared" si="86"/>
        <v>28372894.248611603</v>
      </c>
    </row>
    <row r="324" spans="1:8">
      <c r="A324" s="69">
        <v>264</v>
      </c>
      <c r="B324" s="70">
        <v>54788</v>
      </c>
      <c r="C324" s="52">
        <f t="shared" si="92"/>
        <v>210621.64096709143</v>
      </c>
      <c r="D324" s="53">
        <f>IF(A324&lt;=$C$10,F323*$C$7,"")</f>
        <v>57224.652773711648</v>
      </c>
      <c r="E324" s="54">
        <f t="shared" si="84"/>
        <v>153396.98819337977</v>
      </c>
      <c r="F324" s="52">
        <f>IF(A324&lt;=$C$10,F323-E324,"")</f>
        <v>17326505.686073184</v>
      </c>
      <c r="G324" s="55">
        <f t="shared" si="85"/>
        <v>27173994.313926797</v>
      </c>
      <c r="H324" s="56">
        <f t="shared" si="86"/>
        <v>28430118.901385315</v>
      </c>
    </row>
    <row r="325" spans="1:8">
      <c r="A325" s="71">
        <v>265</v>
      </c>
      <c r="B325" s="72">
        <v>54819</v>
      </c>
      <c r="C325" s="73">
        <f t="shared" si="44"/>
        <v>210621.64096709143</v>
      </c>
      <c r="D325" s="74">
        <f t="shared" ref="D325:D335" si="95">IF(A325&lt;=$C$10,F324*$C$7,"")</f>
        <v>56722.470950993476</v>
      </c>
      <c r="E325" s="75">
        <f t="shared" si="84"/>
        <v>153899.17001609795</v>
      </c>
      <c r="F325" s="73">
        <f t="shared" ref="F325:F334" si="96">IF(A325&lt;=$C$10,F324-E325,"")</f>
        <v>17172606.516057085</v>
      </c>
      <c r="G325" s="61">
        <f t="shared" si="85"/>
        <v>27327893.483942896</v>
      </c>
      <c r="H325" s="62">
        <f t="shared" si="86"/>
        <v>28486841.372336309</v>
      </c>
    </row>
    <row r="326" spans="1:8">
      <c r="A326" s="71">
        <v>266</v>
      </c>
      <c r="B326" s="72">
        <v>54847</v>
      </c>
      <c r="C326" s="73">
        <f t="shared" si="44"/>
        <v>210621.64096709143</v>
      </c>
      <c r="D326" s="74">
        <f t="shared" si="95"/>
        <v>56218.645115664382</v>
      </c>
      <c r="E326" s="75">
        <f t="shared" si="84"/>
        <v>154402.99585142705</v>
      </c>
      <c r="F326" s="73">
        <f t="shared" si="96"/>
        <v>17018203.520205658</v>
      </c>
      <c r="G326" s="61">
        <f t="shared" si="85"/>
        <v>27482296.479794323</v>
      </c>
      <c r="H326" s="62">
        <f t="shared" si="86"/>
        <v>28543060.017451975</v>
      </c>
    </row>
    <row r="327" spans="1:8">
      <c r="A327" s="71">
        <v>267</v>
      </c>
      <c r="B327" s="72">
        <v>54878</v>
      </c>
      <c r="C327" s="73">
        <f t="shared" si="44"/>
        <v>210621.64096709143</v>
      </c>
      <c r="D327" s="74">
        <f t="shared" si="95"/>
        <v>55713.169885654868</v>
      </c>
      <c r="E327" s="75">
        <f t="shared" si="84"/>
        <v>154908.47108143655</v>
      </c>
      <c r="F327" s="73">
        <f t="shared" si="96"/>
        <v>16863295.049124222</v>
      </c>
      <c r="G327" s="61">
        <f t="shared" si="85"/>
        <v>27637204.950875759</v>
      </c>
      <c r="H327" s="62">
        <f t="shared" si="86"/>
        <v>28598773.187337629</v>
      </c>
    </row>
    <row r="328" spans="1:8">
      <c r="A328" s="71">
        <v>268</v>
      </c>
      <c r="B328" s="72">
        <v>54908</v>
      </c>
      <c r="C328" s="73">
        <f t="shared" si="44"/>
        <v>210621.64096709143</v>
      </c>
      <c r="D328" s="74">
        <f t="shared" si="95"/>
        <v>55206.039861275967</v>
      </c>
      <c r="E328" s="75">
        <f t="shared" si="84"/>
        <v>155415.60110581547</v>
      </c>
      <c r="F328" s="73">
        <f t="shared" si="96"/>
        <v>16707879.448018407</v>
      </c>
      <c r="G328" s="61">
        <f t="shared" si="85"/>
        <v>27792620.551981576</v>
      </c>
      <c r="H328" s="62">
        <f t="shared" si="86"/>
        <v>28653979.227198906</v>
      </c>
    </row>
    <row r="329" spans="1:8">
      <c r="A329" s="71">
        <v>269</v>
      </c>
      <c r="B329" s="72">
        <v>54939</v>
      </c>
      <c r="C329" s="73">
        <f t="shared" si="44"/>
        <v>210621.64096709143</v>
      </c>
      <c r="D329" s="74">
        <f t="shared" si="95"/>
        <v>54697.249625161501</v>
      </c>
      <c r="E329" s="75">
        <f t="shared" si="84"/>
        <v>155924.39134192994</v>
      </c>
      <c r="F329" s="73">
        <f t="shared" si="96"/>
        <v>16551955.056676477</v>
      </c>
      <c r="G329" s="61">
        <f t="shared" si="85"/>
        <v>27948544.943323504</v>
      </c>
      <c r="H329" s="62">
        <f t="shared" si="86"/>
        <v>28708676.476824068</v>
      </c>
    </row>
    <row r="330" spans="1:8">
      <c r="A330" s="71">
        <v>270</v>
      </c>
      <c r="B330" s="72">
        <v>54969</v>
      </c>
      <c r="C330" s="73">
        <f t="shared" si="44"/>
        <v>210621.64096709143</v>
      </c>
      <c r="D330" s="74">
        <f t="shared" si="95"/>
        <v>54186.79374221027</v>
      </c>
      <c r="E330" s="75">
        <f t="shared" si="84"/>
        <v>156434.84722488117</v>
      </c>
      <c r="F330" s="73">
        <f t="shared" si="96"/>
        <v>16395520.209451595</v>
      </c>
      <c r="G330" s="61">
        <f t="shared" si="85"/>
        <v>28104979.790548384</v>
      </c>
      <c r="H330" s="62">
        <f t="shared" si="86"/>
        <v>28762863.270566277</v>
      </c>
    </row>
    <row r="331" spans="1:8">
      <c r="A331" s="71">
        <v>271</v>
      </c>
      <c r="B331" s="72">
        <v>55000</v>
      </c>
      <c r="C331" s="73">
        <f t="shared" si="44"/>
        <v>210621.64096709143</v>
      </c>
      <c r="D331" s="74">
        <f t="shared" si="95"/>
        <v>53674.666759527965</v>
      </c>
      <c r="E331" s="75">
        <f t="shared" si="84"/>
        <v>156946.97420756347</v>
      </c>
      <c r="F331" s="73">
        <f t="shared" si="96"/>
        <v>16238573.235244032</v>
      </c>
      <c r="G331" s="61">
        <f t="shared" si="85"/>
        <v>28261926.764755949</v>
      </c>
      <c r="H331" s="62">
        <f t="shared" si="86"/>
        <v>28816537.937325805</v>
      </c>
    </row>
    <row r="332" spans="1:8">
      <c r="A332" s="71">
        <v>272</v>
      </c>
      <c r="B332" s="72">
        <v>55031</v>
      </c>
      <c r="C332" s="73">
        <f t="shared" si="44"/>
        <v>210621.64096709143</v>
      </c>
      <c r="D332" s="74">
        <f t="shared" si="95"/>
        <v>53160.863206368922</v>
      </c>
      <c r="E332" s="75">
        <f t="shared" si="84"/>
        <v>157460.7777607225</v>
      </c>
      <c r="F332" s="73">
        <f t="shared" si="96"/>
        <v>16081112.45748331</v>
      </c>
      <c r="G332" s="61">
        <f t="shared" si="85"/>
        <v>28419387.542516671</v>
      </c>
      <c r="H332" s="62">
        <f t="shared" si="86"/>
        <v>28869698.800532173</v>
      </c>
    </row>
    <row r="333" spans="1:8">
      <c r="A333" s="71">
        <v>273</v>
      </c>
      <c r="B333" s="72">
        <v>55061</v>
      </c>
      <c r="C333" s="73">
        <f t="shared" si="44"/>
        <v>210621.64096709143</v>
      </c>
      <c r="D333" s="74">
        <f t="shared" si="95"/>
        <v>52645.377594077661</v>
      </c>
      <c r="E333" s="75">
        <f t="shared" si="84"/>
        <v>157976.26337301376</v>
      </c>
      <c r="F333" s="73">
        <f t="shared" si="96"/>
        <v>15923136.194110297</v>
      </c>
      <c r="G333" s="61">
        <f t="shared" si="85"/>
        <v>28577363.805889685</v>
      </c>
      <c r="H333" s="62">
        <f t="shared" si="86"/>
        <v>28922344.178126249</v>
      </c>
    </row>
    <row r="334" spans="1:8">
      <c r="A334" s="71">
        <v>274</v>
      </c>
      <c r="B334" s="72">
        <v>55092</v>
      </c>
      <c r="C334" s="73">
        <f t="shared" si="44"/>
        <v>210621.64096709143</v>
      </c>
      <c r="D334" s="74">
        <f t="shared" si="95"/>
        <v>52128.204416030298</v>
      </c>
      <c r="E334" s="75">
        <f t="shared" si="84"/>
        <v>158493.43655106114</v>
      </c>
      <c r="F334" s="73">
        <f t="shared" si="96"/>
        <v>15764642.757559236</v>
      </c>
      <c r="G334" s="61">
        <f t="shared" si="85"/>
        <v>28735857.242440745</v>
      </c>
      <c r="H334" s="62">
        <f t="shared" si="86"/>
        <v>28974472.382542279</v>
      </c>
    </row>
    <row r="335" spans="1:8">
      <c r="A335" s="71">
        <v>275</v>
      </c>
      <c r="B335" s="72">
        <v>55122</v>
      </c>
      <c r="C335" s="73">
        <f t="shared" si="44"/>
        <v>210621.64096709143</v>
      </c>
      <c r="D335" s="74">
        <f t="shared" si="95"/>
        <v>51609.338147575669</v>
      </c>
      <c r="E335" s="75">
        <f t="shared" si="84"/>
        <v>159012.30281951575</v>
      </c>
      <c r="F335" s="73">
        <f>IF(A335&lt;=$C$10,F334-E335,"")</f>
        <v>15605630.45473972</v>
      </c>
      <c r="G335" s="61">
        <f t="shared" si="85"/>
        <v>28894869.545260262</v>
      </c>
      <c r="H335" s="62">
        <f t="shared" si="86"/>
        <v>29026081.720689856</v>
      </c>
    </row>
    <row r="336" spans="1:8">
      <c r="A336" s="69">
        <v>276</v>
      </c>
      <c r="B336" s="70">
        <v>55153</v>
      </c>
      <c r="C336" s="52">
        <f t="shared" si="44"/>
        <v>210621.64096709143</v>
      </c>
      <c r="D336" s="53">
        <f>IF(A336&lt;=$C$10,F335*$C$7,"")</f>
        <v>51088.773245976357</v>
      </c>
      <c r="E336" s="54">
        <f t="shared" si="84"/>
        <v>159532.86772111506</v>
      </c>
      <c r="F336" s="52">
        <f>IF(A336&lt;=$C$10,F335-E336,"")</f>
        <v>15446097.587018605</v>
      </c>
      <c r="G336" s="55">
        <f t="shared" si="85"/>
        <v>29054402.412981376</v>
      </c>
      <c r="H336" s="56">
        <f t="shared" si="86"/>
        <v>29077170.493935831</v>
      </c>
    </row>
    <row r="337" spans="1:8">
      <c r="A337" s="71">
        <v>277</v>
      </c>
      <c r="B337" s="72">
        <v>55184</v>
      </c>
      <c r="C337" s="73">
        <f t="shared" ref="C337:C348" si="97">IF(A337&lt;=$C$10,PMT($C$7,$C$10,-$C$5),"")</f>
        <v>210621.64096709143</v>
      </c>
      <c r="D337" s="74">
        <f t="shared" ref="D337:D347" si="98">IF(A337&lt;=$C$10,F336*$C$7,"")</f>
        <v>50566.504150349465</v>
      </c>
      <c r="E337" s="75">
        <f t="shared" si="84"/>
        <v>160055.13681674196</v>
      </c>
      <c r="F337" s="73">
        <f t="shared" ref="F337:F346" si="99">IF(A337&lt;=$C$10,F336-E337,"")</f>
        <v>15286042.450201863</v>
      </c>
      <c r="G337" s="61">
        <f t="shared" si="85"/>
        <v>29214457.54979812</v>
      </c>
      <c r="H337" s="62">
        <f t="shared" si="86"/>
        <v>29127736.998086181</v>
      </c>
    </row>
    <row r="338" spans="1:8">
      <c r="A338" s="71">
        <v>278</v>
      </c>
      <c r="B338" s="72">
        <v>55212</v>
      </c>
      <c r="C338" s="73">
        <f t="shared" si="97"/>
        <v>210621.64096709143</v>
      </c>
      <c r="D338" s="74">
        <f t="shared" si="98"/>
        <v>50042.52528160721</v>
      </c>
      <c r="E338" s="75">
        <f t="shared" si="84"/>
        <v>160579.11568548423</v>
      </c>
      <c r="F338" s="73">
        <f t="shared" si="99"/>
        <v>15125463.33451638</v>
      </c>
      <c r="G338" s="61">
        <f t="shared" si="85"/>
        <v>29375036.665483605</v>
      </c>
      <c r="H338" s="62">
        <f t="shared" si="86"/>
        <v>29177779.523367789</v>
      </c>
    </row>
    <row r="339" spans="1:8">
      <c r="A339" s="71">
        <v>279</v>
      </c>
      <c r="B339" s="72">
        <v>55243</v>
      </c>
      <c r="C339" s="73">
        <f t="shared" si="97"/>
        <v>210621.64096709143</v>
      </c>
      <c r="D339" s="74">
        <f t="shared" si="98"/>
        <v>49516.831042397323</v>
      </c>
      <c r="E339" s="75">
        <f t="shared" si="84"/>
        <v>161104.8099246941</v>
      </c>
      <c r="F339" s="73">
        <f t="shared" si="99"/>
        <v>14964358.524591686</v>
      </c>
      <c r="G339" s="61">
        <f t="shared" si="85"/>
        <v>29536141.475408301</v>
      </c>
      <c r="H339" s="62">
        <f t="shared" si="86"/>
        <v>29227296.354410186</v>
      </c>
    </row>
    <row r="340" spans="1:8">
      <c r="A340" s="71">
        <v>280</v>
      </c>
      <c r="B340" s="72">
        <v>55273</v>
      </c>
      <c r="C340" s="73">
        <f t="shared" si="97"/>
        <v>210621.64096709143</v>
      </c>
      <c r="D340" s="74">
        <f t="shared" si="98"/>
        <v>48989.415817043257</v>
      </c>
      <c r="E340" s="75">
        <f t="shared" si="84"/>
        <v>161632.22515004818</v>
      </c>
      <c r="F340" s="73">
        <f t="shared" si="99"/>
        <v>14802726.299441637</v>
      </c>
      <c r="G340" s="61">
        <f t="shared" si="85"/>
        <v>29697773.700558349</v>
      </c>
      <c r="H340" s="62">
        <f t="shared" si="86"/>
        <v>29276285.770227231</v>
      </c>
    </row>
    <row r="341" spans="1:8">
      <c r="A341" s="71">
        <v>281</v>
      </c>
      <c r="B341" s="72">
        <v>55304</v>
      </c>
      <c r="C341" s="73">
        <f t="shared" si="97"/>
        <v>210621.64096709143</v>
      </c>
      <c r="D341" s="74">
        <f t="shared" si="98"/>
        <v>48460.27397148421</v>
      </c>
      <c r="E341" s="75">
        <f t="shared" si="84"/>
        <v>162161.36699560721</v>
      </c>
      <c r="F341" s="73">
        <f t="shared" si="99"/>
        <v>14640564.932446031</v>
      </c>
      <c r="G341" s="61">
        <f t="shared" si="85"/>
        <v>29859935.067553956</v>
      </c>
      <c r="H341" s="62">
        <f t="shared" si="86"/>
        <v>29324746.044198714</v>
      </c>
    </row>
    <row r="342" spans="1:8">
      <c r="A342" s="71">
        <v>282</v>
      </c>
      <c r="B342" s="72">
        <v>55334</v>
      </c>
      <c r="C342" s="73">
        <f t="shared" si="97"/>
        <v>210621.64096709143</v>
      </c>
      <c r="D342" s="74">
        <f t="shared" si="98"/>
        <v>47929.399853214934</v>
      </c>
      <c r="E342" s="75">
        <f t="shared" si="84"/>
        <v>162692.24111387649</v>
      </c>
      <c r="F342" s="73">
        <f t="shared" si="99"/>
        <v>14477872.691332154</v>
      </c>
      <c r="G342" s="61">
        <f t="shared" si="85"/>
        <v>30022627.308667831</v>
      </c>
      <c r="H342" s="62">
        <f t="shared" si="86"/>
        <v>29372675.444051929</v>
      </c>
    </row>
    <row r="343" spans="1:8">
      <c r="A343" s="71">
        <v>283</v>
      </c>
      <c r="B343" s="72">
        <v>55365</v>
      </c>
      <c r="C343" s="73">
        <f t="shared" si="97"/>
        <v>210621.64096709143</v>
      </c>
      <c r="D343" s="74">
        <f t="shared" si="98"/>
        <v>47396.787791225339</v>
      </c>
      <c r="E343" s="75">
        <f t="shared" si="84"/>
        <v>163224.8531758661</v>
      </c>
      <c r="F343" s="73">
        <f t="shared" si="99"/>
        <v>14314647.838156288</v>
      </c>
      <c r="G343" s="61">
        <f t="shared" si="85"/>
        <v>30185852.161843698</v>
      </c>
      <c r="H343" s="62">
        <f t="shared" si="86"/>
        <v>29420072.231843155</v>
      </c>
    </row>
    <row r="344" spans="1:8">
      <c r="A344" s="71">
        <v>284</v>
      </c>
      <c r="B344" s="72">
        <v>55396</v>
      </c>
      <c r="C344" s="73">
        <f t="shared" si="97"/>
        <v>210621.64096709143</v>
      </c>
      <c r="D344" s="74">
        <f t="shared" si="98"/>
        <v>46862.432095939927</v>
      </c>
      <c r="E344" s="75">
        <f t="shared" si="84"/>
        <v>163759.2088711515</v>
      </c>
      <c r="F344" s="73">
        <f t="shared" si="99"/>
        <v>14150888.629285136</v>
      </c>
      <c r="G344" s="61">
        <f t="shared" si="85"/>
        <v>30349611.370714851</v>
      </c>
      <c r="H344" s="62">
        <f t="shared" si="86"/>
        <v>29466934.663939096</v>
      </c>
    </row>
    <row r="345" spans="1:8">
      <c r="A345" s="71">
        <v>285</v>
      </c>
      <c r="B345" s="72">
        <v>55426</v>
      </c>
      <c r="C345" s="73">
        <f t="shared" si="97"/>
        <v>210621.64096709143</v>
      </c>
      <c r="D345" s="74">
        <f t="shared" si="98"/>
        <v>46326.327059157018</v>
      </c>
      <c r="E345" s="75">
        <f t="shared" si="84"/>
        <v>164295.31390793441</v>
      </c>
      <c r="F345" s="73">
        <f t="shared" si="99"/>
        <v>13986593.315377202</v>
      </c>
      <c r="G345" s="61">
        <f t="shared" si="85"/>
        <v>30513906.684622787</v>
      </c>
      <c r="H345" s="62">
        <f t="shared" si="86"/>
        <v>29513260.990998253</v>
      </c>
    </row>
    <row r="346" spans="1:8">
      <c r="A346" s="71">
        <v>286</v>
      </c>
      <c r="B346" s="72">
        <v>55457</v>
      </c>
      <c r="C346" s="73">
        <f t="shared" si="97"/>
        <v>210621.64096709143</v>
      </c>
      <c r="D346" s="74">
        <f t="shared" si="98"/>
        <v>45788.466953987758</v>
      </c>
      <c r="E346" s="75">
        <f t="shared" si="84"/>
        <v>164833.17401310368</v>
      </c>
      <c r="F346" s="73">
        <f t="shared" si="99"/>
        <v>13821760.141364098</v>
      </c>
      <c r="G346" s="61">
        <f t="shared" si="85"/>
        <v>30678739.858635891</v>
      </c>
      <c r="H346" s="62">
        <f t="shared" si="86"/>
        <v>29559049.457952242</v>
      </c>
    </row>
    <row r="347" spans="1:8">
      <c r="A347" s="71">
        <v>287</v>
      </c>
      <c r="B347" s="72">
        <v>55487</v>
      </c>
      <c r="C347" s="73">
        <f t="shared" si="97"/>
        <v>210621.64096709143</v>
      </c>
      <c r="D347" s="74">
        <f t="shared" si="98"/>
        <v>45248.846034794937</v>
      </c>
      <c r="E347" s="75">
        <f t="shared" si="84"/>
        <v>165372.7949322965</v>
      </c>
      <c r="F347" s="73">
        <f>IF(A347&lt;=$C$10,F346-E347,"")</f>
        <v>13656387.346431801</v>
      </c>
      <c r="G347" s="61">
        <f t="shared" si="85"/>
        <v>30844112.653568186</v>
      </c>
      <c r="H347" s="62">
        <f t="shared" si="86"/>
        <v>29604298.303987037</v>
      </c>
    </row>
    <row r="348" spans="1:8">
      <c r="A348" s="69">
        <v>288</v>
      </c>
      <c r="B348" s="70">
        <v>55518</v>
      </c>
      <c r="C348" s="52">
        <f t="shared" si="97"/>
        <v>210621.64096709143</v>
      </c>
      <c r="D348" s="53">
        <f>IF(A348&lt;=$C$10,F347*$C$7,"")</f>
        <v>44707.458537131657</v>
      </c>
      <c r="E348" s="54">
        <f t="shared" ref="E348:E408" si="100">IF(A348&lt;=$C$10,C348-D348,"")</f>
        <v>165914.18242995976</v>
      </c>
      <c r="F348" s="52">
        <f>IF(A348&lt;=$C$10,F347-E348,"")</f>
        <v>13490473.164001841</v>
      </c>
      <c r="G348" s="55">
        <f t="shared" ref="G348:G408" si="101">IF(A348&lt;=$C$10,G347+E348,"")</f>
        <v>31010026.835998144</v>
      </c>
      <c r="H348" s="56">
        <f t="shared" ref="H348:H408" si="102">IF(A348&lt;=$C$10,H347+D348,"")</f>
        <v>29649005.762524169</v>
      </c>
    </row>
    <row r="349" spans="1:8">
      <c r="A349" s="71">
        <v>289</v>
      </c>
      <c r="B349" s="72">
        <v>55549</v>
      </c>
      <c r="C349" s="73">
        <f t="shared" si="44"/>
        <v>210621.64096709143</v>
      </c>
      <c r="D349" s="74">
        <f t="shared" ref="D349:D359" si="103">IF(A349&lt;=$C$10,F348*$C$7,"")</f>
        <v>44164.29867767969</v>
      </c>
      <c r="E349" s="75">
        <f t="shared" si="100"/>
        <v>166457.34228941175</v>
      </c>
      <c r="F349" s="73">
        <f t="shared" ref="F349:F358" si="104">IF(A349&lt;=$C$10,F348-E349,"")</f>
        <v>13324015.821712429</v>
      </c>
      <c r="G349" s="61">
        <f t="shared" si="101"/>
        <v>31176484.178287555</v>
      </c>
      <c r="H349" s="62">
        <f t="shared" si="102"/>
        <v>29693170.061201848</v>
      </c>
    </row>
    <row r="350" spans="1:8">
      <c r="A350" s="71">
        <v>290</v>
      </c>
      <c r="B350" s="72">
        <v>55578</v>
      </c>
      <c r="C350" s="73">
        <f t="shared" si="44"/>
        <v>210621.64096709143</v>
      </c>
      <c r="D350" s="74">
        <f t="shared" si="103"/>
        <v>43619.360654187738</v>
      </c>
      <c r="E350" s="75">
        <f t="shared" si="100"/>
        <v>167002.28031290369</v>
      </c>
      <c r="F350" s="73">
        <f t="shared" si="104"/>
        <v>13157013.541399525</v>
      </c>
      <c r="G350" s="61">
        <f t="shared" si="101"/>
        <v>31343486.458600458</v>
      </c>
      <c r="H350" s="62">
        <f t="shared" si="102"/>
        <v>29736789.421856035</v>
      </c>
    </row>
    <row r="351" spans="1:8">
      <c r="A351" s="71">
        <v>291</v>
      </c>
      <c r="B351" s="72">
        <v>55609</v>
      </c>
      <c r="C351" s="73">
        <f t="shared" si="44"/>
        <v>210621.64096709143</v>
      </c>
      <c r="D351" s="74">
        <f t="shared" si="103"/>
        <v>43072.638645409454</v>
      </c>
      <c r="E351" s="75">
        <f t="shared" si="100"/>
        <v>167549.00232168197</v>
      </c>
      <c r="F351" s="73">
        <f t="shared" si="104"/>
        <v>12989464.539077843</v>
      </c>
      <c r="G351" s="61">
        <f t="shared" si="101"/>
        <v>31511035.460922141</v>
      </c>
      <c r="H351" s="62">
        <f t="shared" si="102"/>
        <v>29779862.060501445</v>
      </c>
    </row>
    <row r="352" spans="1:8">
      <c r="A352" s="71">
        <v>292</v>
      </c>
      <c r="B352" s="72">
        <v>55639</v>
      </c>
      <c r="C352" s="73">
        <f t="shared" si="44"/>
        <v>210621.64096709143</v>
      </c>
      <c r="D352" s="74">
        <f t="shared" si="103"/>
        <v>42524.12681104122</v>
      </c>
      <c r="E352" s="75">
        <f t="shared" si="100"/>
        <v>168097.51415605022</v>
      </c>
      <c r="F352" s="73">
        <f t="shared" si="104"/>
        <v>12821367.024921792</v>
      </c>
      <c r="G352" s="61">
        <f t="shared" si="101"/>
        <v>31679132.975078192</v>
      </c>
      <c r="H352" s="62">
        <f t="shared" si="102"/>
        <v>29822386.187312488</v>
      </c>
    </row>
    <row r="353" spans="1:8">
      <c r="A353" s="71">
        <v>293</v>
      </c>
      <c r="B353" s="72">
        <v>55670</v>
      </c>
      <c r="C353" s="73">
        <f t="shared" si="44"/>
        <v>210621.64096709143</v>
      </c>
      <c r="D353" s="74">
        <f t="shared" si="103"/>
        <v>41973.819291659813</v>
      </c>
      <c r="E353" s="75">
        <f t="shared" si="100"/>
        <v>168647.82167543162</v>
      </c>
      <c r="F353" s="73">
        <f t="shared" si="104"/>
        <v>12652719.203246361</v>
      </c>
      <c r="G353" s="61">
        <f t="shared" si="101"/>
        <v>31847780.796753623</v>
      </c>
      <c r="H353" s="62">
        <f t="shared" si="102"/>
        <v>29864360.006604146</v>
      </c>
    </row>
    <row r="354" spans="1:8">
      <c r="A354" s="71">
        <v>294</v>
      </c>
      <c r="B354" s="72">
        <v>55700</v>
      </c>
      <c r="C354" s="73">
        <f t="shared" si="44"/>
        <v>210621.64096709143</v>
      </c>
      <c r="D354" s="74">
        <f t="shared" si="103"/>
        <v>41421.710208659766</v>
      </c>
      <c r="E354" s="75">
        <f t="shared" si="100"/>
        <v>169199.93075843167</v>
      </c>
      <c r="F354" s="73">
        <f t="shared" si="104"/>
        <v>12483519.272487929</v>
      </c>
      <c r="G354" s="61">
        <f t="shared" si="101"/>
        <v>32016980.727512054</v>
      </c>
      <c r="H354" s="62">
        <f t="shared" si="102"/>
        <v>29905781.716812804</v>
      </c>
    </row>
    <row r="355" spans="1:8">
      <c r="A355" s="71">
        <v>295</v>
      </c>
      <c r="B355" s="72">
        <v>55731</v>
      </c>
      <c r="C355" s="73">
        <f t="shared" si="44"/>
        <v>210621.64096709143</v>
      </c>
      <c r="D355" s="74">
        <f t="shared" si="103"/>
        <v>40867.793664190584</v>
      </c>
      <c r="E355" s="75">
        <f t="shared" si="100"/>
        <v>169753.84730290086</v>
      </c>
      <c r="F355" s="73">
        <f t="shared" si="104"/>
        <v>12313765.425185028</v>
      </c>
      <c r="G355" s="61">
        <f t="shared" si="101"/>
        <v>32186734.574814957</v>
      </c>
      <c r="H355" s="62">
        <f t="shared" si="102"/>
        <v>29946649.510476995</v>
      </c>
    </row>
    <row r="356" spans="1:8">
      <c r="A356" s="71">
        <v>296</v>
      </c>
      <c r="B356" s="72">
        <v>55762</v>
      </c>
      <c r="C356" s="73">
        <f t="shared" si="44"/>
        <v>210621.64096709143</v>
      </c>
      <c r="D356" s="74">
        <f t="shared" si="103"/>
        <v>40312.063741093756</v>
      </c>
      <c r="E356" s="75">
        <f t="shared" si="100"/>
        <v>170309.57722599767</v>
      </c>
      <c r="F356" s="73">
        <f t="shared" si="104"/>
        <v>12143455.84795903</v>
      </c>
      <c r="G356" s="61">
        <f t="shared" si="101"/>
        <v>32357044.152040955</v>
      </c>
      <c r="H356" s="62">
        <f t="shared" si="102"/>
        <v>29986961.574218091</v>
      </c>
    </row>
    <row r="357" spans="1:8">
      <c r="A357" s="71">
        <v>297</v>
      </c>
      <c r="B357" s="72">
        <v>55792</v>
      </c>
      <c r="C357" s="73">
        <f t="shared" si="44"/>
        <v>210621.64096709143</v>
      </c>
      <c r="D357" s="74">
        <f t="shared" si="103"/>
        <v>39754.514502839527</v>
      </c>
      <c r="E357" s="75">
        <f t="shared" si="100"/>
        <v>170867.12646425189</v>
      </c>
      <c r="F357" s="73">
        <f t="shared" si="104"/>
        <v>11972588.721494779</v>
      </c>
      <c r="G357" s="61">
        <f t="shared" si="101"/>
        <v>32527911.278505206</v>
      </c>
      <c r="H357" s="62">
        <f t="shared" si="102"/>
        <v>30026716.088720929</v>
      </c>
    </row>
    <row r="358" spans="1:8">
      <c r="A358" s="71">
        <v>298</v>
      </c>
      <c r="B358" s="72">
        <v>55823</v>
      </c>
      <c r="C358" s="73">
        <f t="shared" si="44"/>
        <v>210621.64096709143</v>
      </c>
      <c r="D358" s="74">
        <f t="shared" si="103"/>
        <v>39195.139993463497</v>
      </c>
      <c r="E358" s="75">
        <f t="shared" si="100"/>
        <v>171426.50097362793</v>
      </c>
      <c r="F358" s="73">
        <f t="shared" si="104"/>
        <v>11801162.22052115</v>
      </c>
      <c r="G358" s="61">
        <f t="shared" si="101"/>
        <v>32699337.779478833</v>
      </c>
      <c r="H358" s="62">
        <f t="shared" si="102"/>
        <v>30065911.228714392</v>
      </c>
    </row>
    <row r="359" spans="1:8">
      <c r="A359" s="71">
        <v>299</v>
      </c>
      <c r="B359" s="72">
        <v>55853</v>
      </c>
      <c r="C359" s="73">
        <f t="shared" si="44"/>
        <v>210621.64096709143</v>
      </c>
      <c r="D359" s="74">
        <f t="shared" si="103"/>
        <v>38633.934237502966</v>
      </c>
      <c r="E359" s="75">
        <f t="shared" si="100"/>
        <v>171987.70672958845</v>
      </c>
      <c r="F359" s="73">
        <f>IF(A359&lt;=$C$10,F358-E359,"")</f>
        <v>11629174.513791561</v>
      </c>
      <c r="G359" s="61">
        <f t="shared" si="101"/>
        <v>32871325.48620842</v>
      </c>
      <c r="H359" s="62">
        <f t="shared" si="102"/>
        <v>30104545.162951894</v>
      </c>
    </row>
    <row r="360" spans="1:8">
      <c r="A360" s="69">
        <v>300</v>
      </c>
      <c r="B360" s="70">
        <v>55884</v>
      </c>
      <c r="C360" s="52">
        <f t="shared" si="44"/>
        <v>210621.64096709143</v>
      </c>
      <c r="D360" s="53">
        <f>IF(A360&lt;=$C$10,F359*$C$7,"")</f>
        <v>38070.891239933153</v>
      </c>
      <c r="E360" s="54">
        <f t="shared" si="100"/>
        <v>172550.74972715828</v>
      </c>
      <c r="F360" s="52">
        <f>IF(A360&lt;=$C$10,F359-E360,"")</f>
        <v>11456623.764064403</v>
      </c>
      <c r="G360" s="55">
        <f t="shared" si="101"/>
        <v>33043876.23593558</v>
      </c>
      <c r="H360" s="56">
        <f t="shared" si="102"/>
        <v>30142616.054191828</v>
      </c>
    </row>
    <row r="361" spans="1:8">
      <c r="A361" s="71">
        <v>301</v>
      </c>
      <c r="B361" s="72">
        <v>55915</v>
      </c>
      <c r="C361" s="73">
        <f t="shared" ref="C361:C372" si="105">IF(A361&lt;=$C$10,PMT($C$7,$C$10,-$C$5),"")</f>
        <v>210621.64096709143</v>
      </c>
      <c r="D361" s="74">
        <f t="shared" ref="D361:D371" si="106">IF(A361&lt;=$C$10,F360*$C$7,"")</f>
        <v>37506.004986103108</v>
      </c>
      <c r="E361" s="75">
        <f t="shared" si="100"/>
        <v>173115.63598098833</v>
      </c>
      <c r="F361" s="73">
        <f t="shared" ref="F361:F370" si="107">IF(A361&lt;=$C$10,F360-E361,"")</f>
        <v>11283508.128083415</v>
      </c>
      <c r="G361" s="61">
        <f t="shared" si="101"/>
        <v>33216991.87191657</v>
      </c>
      <c r="H361" s="62">
        <f t="shared" si="102"/>
        <v>30180122.059177931</v>
      </c>
    </row>
    <row r="362" spans="1:8">
      <c r="A362" s="71">
        <v>302</v>
      </c>
      <c r="B362" s="72">
        <v>55943</v>
      </c>
      <c r="C362" s="73">
        <f t="shared" si="105"/>
        <v>210621.64096709143</v>
      </c>
      <c r="D362" s="74">
        <f t="shared" si="106"/>
        <v>36939.26944167148</v>
      </c>
      <c r="E362" s="75">
        <f t="shared" si="100"/>
        <v>173682.37152541993</v>
      </c>
      <c r="F362" s="73">
        <f t="shared" si="107"/>
        <v>11109825.756557995</v>
      </c>
      <c r="G362" s="61">
        <f t="shared" si="101"/>
        <v>33390674.243441992</v>
      </c>
      <c r="H362" s="62">
        <f t="shared" si="102"/>
        <v>30217061.328619603</v>
      </c>
    </row>
    <row r="363" spans="1:8">
      <c r="A363" s="71">
        <v>303</v>
      </c>
      <c r="B363" s="72">
        <v>55974</v>
      </c>
      <c r="C363" s="73">
        <f t="shared" si="105"/>
        <v>210621.64096709143</v>
      </c>
      <c r="D363" s="74">
        <f t="shared" si="106"/>
        <v>36370.678552542064</v>
      </c>
      <c r="E363" s="75">
        <f t="shared" si="100"/>
        <v>174250.96241454937</v>
      </c>
      <c r="F363" s="73">
        <f t="shared" si="107"/>
        <v>10935574.794143446</v>
      </c>
      <c r="G363" s="61">
        <f t="shared" si="101"/>
        <v>33564925.205856539</v>
      </c>
      <c r="H363" s="62">
        <f t="shared" si="102"/>
        <v>30253432.007172145</v>
      </c>
    </row>
    <row r="364" spans="1:8">
      <c r="A364" s="71">
        <v>304</v>
      </c>
      <c r="B364" s="72">
        <v>56004</v>
      </c>
      <c r="C364" s="73">
        <f t="shared" si="105"/>
        <v>210621.64096709143</v>
      </c>
      <c r="D364" s="74">
        <f t="shared" si="106"/>
        <v>35800.226244799102</v>
      </c>
      <c r="E364" s="75">
        <f t="shared" si="100"/>
        <v>174821.41472229233</v>
      </c>
      <c r="F364" s="73">
        <f t="shared" si="107"/>
        <v>10760753.379421154</v>
      </c>
      <c r="G364" s="61">
        <f t="shared" si="101"/>
        <v>33739746.620578833</v>
      </c>
      <c r="H364" s="62">
        <f t="shared" si="102"/>
        <v>30289232.233416945</v>
      </c>
    </row>
    <row r="365" spans="1:8">
      <c r="A365" s="71">
        <v>305</v>
      </c>
      <c r="B365" s="72">
        <v>56035</v>
      </c>
      <c r="C365" s="73">
        <f t="shared" si="105"/>
        <v>210621.64096709143</v>
      </c>
      <c r="D365" s="74">
        <f t="shared" si="106"/>
        <v>35227.906424642439</v>
      </c>
      <c r="E365" s="75">
        <f t="shared" si="100"/>
        <v>175393.734542449</v>
      </c>
      <c r="F365" s="73">
        <f t="shared" si="107"/>
        <v>10585359.644878704</v>
      </c>
      <c r="G365" s="61">
        <f t="shared" si="101"/>
        <v>33915140.355121285</v>
      </c>
      <c r="H365" s="62">
        <f t="shared" si="102"/>
        <v>30324460.139841586</v>
      </c>
    </row>
    <row r="366" spans="1:8">
      <c r="A366" s="71">
        <v>306</v>
      </c>
      <c r="B366" s="72">
        <v>56065</v>
      </c>
      <c r="C366" s="73">
        <f t="shared" si="105"/>
        <v>210621.64096709143</v>
      </c>
      <c r="D366" s="74">
        <f t="shared" si="106"/>
        <v>34653.712978322386</v>
      </c>
      <c r="E366" s="75">
        <f t="shared" si="100"/>
        <v>175967.92798876905</v>
      </c>
      <c r="F366" s="73">
        <f t="shared" si="107"/>
        <v>10409391.716889935</v>
      </c>
      <c r="G366" s="61">
        <f t="shared" si="101"/>
        <v>34091108.283110052</v>
      </c>
      <c r="H366" s="62">
        <f t="shared" si="102"/>
        <v>30359113.852819908</v>
      </c>
    </row>
    <row r="367" spans="1:8">
      <c r="A367" s="71">
        <v>307</v>
      </c>
      <c r="B367" s="72">
        <v>56096</v>
      </c>
      <c r="C367" s="73">
        <f t="shared" si="105"/>
        <v>210621.64096709143</v>
      </c>
      <c r="D367" s="74">
        <f t="shared" si="106"/>
        <v>34077.639772074443</v>
      </c>
      <c r="E367" s="75">
        <f t="shared" si="100"/>
        <v>176544.00119501699</v>
      </c>
      <c r="F367" s="73">
        <f t="shared" si="107"/>
        <v>10232847.715694917</v>
      </c>
      <c r="G367" s="61">
        <f t="shared" si="101"/>
        <v>34267652.284305066</v>
      </c>
      <c r="H367" s="62">
        <f t="shared" si="102"/>
        <v>30393191.492591985</v>
      </c>
    </row>
    <row r="368" spans="1:8">
      <c r="A368" s="71">
        <v>308</v>
      </c>
      <c r="B368" s="72">
        <v>56127</v>
      </c>
      <c r="C368" s="73">
        <f t="shared" si="105"/>
        <v>210621.64096709143</v>
      </c>
      <c r="D368" s="74">
        <f t="shared" si="106"/>
        <v>33499.680652053736</v>
      </c>
      <c r="E368" s="75">
        <f t="shared" si="100"/>
        <v>177121.96031503769</v>
      </c>
      <c r="F368" s="73">
        <f t="shared" si="107"/>
        <v>10055725.75537988</v>
      </c>
      <c r="G368" s="61">
        <f t="shared" si="101"/>
        <v>34444774.244620107</v>
      </c>
      <c r="H368" s="62">
        <f t="shared" si="102"/>
        <v>30426691.173244037</v>
      </c>
    </row>
    <row r="369" spans="1:8">
      <c r="A369" s="71">
        <v>309</v>
      </c>
      <c r="B369" s="72">
        <v>56157</v>
      </c>
      <c r="C369" s="73">
        <f t="shared" si="105"/>
        <v>210621.64096709143</v>
      </c>
      <c r="D369" s="74">
        <f t="shared" si="106"/>
        <v>32919.829444269344</v>
      </c>
      <c r="E369" s="75">
        <f t="shared" si="100"/>
        <v>177701.81152282207</v>
      </c>
      <c r="F369" s="73">
        <f t="shared" si="107"/>
        <v>9878023.943857057</v>
      </c>
      <c r="G369" s="61">
        <f t="shared" si="101"/>
        <v>34622476.056142926</v>
      </c>
      <c r="H369" s="62">
        <f t="shared" si="102"/>
        <v>30459611.002688307</v>
      </c>
    </row>
    <row r="370" spans="1:8">
      <c r="A370" s="71">
        <v>310</v>
      </c>
      <c r="B370" s="72">
        <v>56188</v>
      </c>
      <c r="C370" s="73">
        <f t="shared" si="105"/>
        <v>210621.64096709143</v>
      </c>
      <c r="D370" s="74">
        <f t="shared" si="106"/>
        <v>32338.079954518264</v>
      </c>
      <c r="E370" s="75">
        <f t="shared" si="100"/>
        <v>178283.56101257316</v>
      </c>
      <c r="F370" s="73">
        <f t="shared" si="107"/>
        <v>9699740.3828444835</v>
      </c>
      <c r="G370" s="61">
        <f t="shared" si="101"/>
        <v>34800759.6171555</v>
      </c>
      <c r="H370" s="62">
        <f t="shared" si="102"/>
        <v>30491949.082642827</v>
      </c>
    </row>
    <row r="371" spans="1:8">
      <c r="A371" s="71">
        <v>311</v>
      </c>
      <c r="B371" s="72">
        <v>56218</v>
      </c>
      <c r="C371" s="73">
        <f t="shared" si="105"/>
        <v>210621.64096709143</v>
      </c>
      <c r="D371" s="74">
        <f t="shared" si="106"/>
        <v>31754.425968319316</v>
      </c>
      <c r="E371" s="75">
        <f t="shared" si="100"/>
        <v>178867.21499877211</v>
      </c>
      <c r="F371" s="73">
        <f>IF(A371&lt;=$C$10,F370-E371,"")</f>
        <v>9520873.1678457111</v>
      </c>
      <c r="G371" s="61">
        <f t="shared" si="101"/>
        <v>34979626.832154274</v>
      </c>
      <c r="H371" s="62">
        <f t="shared" si="102"/>
        <v>30523703.508611146</v>
      </c>
    </row>
    <row r="372" spans="1:8">
      <c r="A372" s="69">
        <v>312</v>
      </c>
      <c r="B372" s="70">
        <v>56249</v>
      </c>
      <c r="C372" s="52">
        <f t="shared" si="105"/>
        <v>210621.64096709143</v>
      </c>
      <c r="D372" s="53">
        <f>IF(A372&lt;=$C$10,F371*$C$7,"")</f>
        <v>31168.861250846709</v>
      </c>
      <c r="E372" s="54">
        <f t="shared" si="100"/>
        <v>179452.77971624472</v>
      </c>
      <c r="F372" s="52">
        <f>IF(A372&lt;=$C$10,F371-E372,"")</f>
        <v>9341420.3881294671</v>
      </c>
      <c r="G372" s="55">
        <f t="shared" si="101"/>
        <v>35159079.61187052</v>
      </c>
      <c r="H372" s="56">
        <f t="shared" si="102"/>
        <v>30554872.369861994</v>
      </c>
    </row>
    <row r="373" spans="1:8">
      <c r="A373" s="71">
        <v>313</v>
      </c>
      <c r="B373" s="72">
        <v>56280</v>
      </c>
      <c r="C373" s="73">
        <f t="shared" si="44"/>
        <v>210621.64096709143</v>
      </c>
      <c r="D373" s="74">
        <f t="shared" ref="D373:D383" si="108">IF(A373&lt;=$C$10,F372*$C$7,"")</f>
        <v>30581.37954686346</v>
      </c>
      <c r="E373" s="75">
        <f t="shared" si="100"/>
        <v>180040.26142022797</v>
      </c>
      <c r="F373" s="73">
        <f t="shared" ref="F373:F382" si="109">IF(A373&lt;=$C$10,F372-E373,"")</f>
        <v>9161380.1267092396</v>
      </c>
      <c r="G373" s="61">
        <f t="shared" si="101"/>
        <v>35339119.873290747</v>
      </c>
      <c r="H373" s="62">
        <f t="shared" si="102"/>
        <v>30585453.749408856</v>
      </c>
    </row>
    <row r="374" spans="1:8">
      <c r="A374" s="71">
        <v>314</v>
      </c>
      <c r="B374" s="72">
        <v>56308</v>
      </c>
      <c r="C374" s="73">
        <f t="shared" si="44"/>
        <v>210621.64096709143</v>
      </c>
      <c r="D374" s="74">
        <f t="shared" si="108"/>
        <v>29991.974580654569</v>
      </c>
      <c r="E374" s="75">
        <f t="shared" si="100"/>
        <v>180629.66638643685</v>
      </c>
      <c r="F374" s="73">
        <f t="shared" si="109"/>
        <v>8980750.4603228029</v>
      </c>
      <c r="G374" s="61">
        <f t="shared" si="101"/>
        <v>35519749.539677188</v>
      </c>
      <c r="H374" s="62">
        <f t="shared" si="102"/>
        <v>30615445.723989509</v>
      </c>
    </row>
    <row r="375" spans="1:8">
      <c r="A375" s="71">
        <v>315</v>
      </c>
      <c r="B375" s="72">
        <v>56339</v>
      </c>
      <c r="C375" s="73">
        <f t="shared" si="44"/>
        <v>210621.64096709143</v>
      </c>
      <c r="D375" s="74">
        <f t="shared" si="108"/>
        <v>29400.640055959975</v>
      </c>
      <c r="E375" s="75">
        <f t="shared" si="100"/>
        <v>181221.00091113144</v>
      </c>
      <c r="F375" s="73">
        <f t="shared" si="109"/>
        <v>8799529.4594116714</v>
      </c>
      <c r="G375" s="61">
        <f t="shared" si="101"/>
        <v>35700970.540588319</v>
      </c>
      <c r="H375" s="62">
        <f t="shared" si="102"/>
        <v>30644846.364045467</v>
      </c>
    </row>
    <row r="376" spans="1:8">
      <c r="A376" s="71">
        <v>316</v>
      </c>
      <c r="B376" s="72">
        <v>56369</v>
      </c>
      <c r="C376" s="73">
        <f t="shared" si="44"/>
        <v>210621.64096709143</v>
      </c>
      <c r="D376" s="74">
        <f t="shared" si="108"/>
        <v>28807.369655907296</v>
      </c>
      <c r="E376" s="75">
        <f t="shared" si="100"/>
        <v>181814.27131118413</v>
      </c>
      <c r="F376" s="73">
        <f t="shared" si="109"/>
        <v>8617715.188100487</v>
      </c>
      <c r="G376" s="61">
        <f t="shared" si="101"/>
        <v>35882784.811899506</v>
      </c>
      <c r="H376" s="62">
        <f t="shared" si="102"/>
        <v>30673653.733701374</v>
      </c>
    </row>
    <row r="377" spans="1:8">
      <c r="A377" s="71">
        <v>317</v>
      </c>
      <c r="B377" s="72">
        <v>56400</v>
      </c>
      <c r="C377" s="73">
        <f t="shared" si="44"/>
        <v>210621.64096709143</v>
      </c>
      <c r="D377" s="74">
        <f t="shared" si="108"/>
        <v>28212.157042944367</v>
      </c>
      <c r="E377" s="75">
        <f t="shared" si="100"/>
        <v>182409.48392414706</v>
      </c>
      <c r="F377" s="73">
        <f t="shared" si="109"/>
        <v>8435305.7041763403</v>
      </c>
      <c r="G377" s="61">
        <f t="shared" si="101"/>
        <v>36065194.295823656</v>
      </c>
      <c r="H377" s="62">
        <f t="shared" si="102"/>
        <v>30701865.890744317</v>
      </c>
    </row>
    <row r="378" spans="1:8">
      <c r="A378" s="71">
        <v>318</v>
      </c>
      <c r="B378" s="72">
        <v>56430</v>
      </c>
      <c r="C378" s="73">
        <f t="shared" si="44"/>
        <v>210621.64096709143</v>
      </c>
      <c r="D378" s="74">
        <f t="shared" si="108"/>
        <v>27614.995858771512</v>
      </c>
      <c r="E378" s="75">
        <f t="shared" si="100"/>
        <v>183006.64510831991</v>
      </c>
      <c r="F378" s="73">
        <f t="shared" si="109"/>
        <v>8252299.0590680204</v>
      </c>
      <c r="G378" s="61">
        <f t="shared" si="101"/>
        <v>36248200.940931976</v>
      </c>
      <c r="H378" s="62">
        <f t="shared" si="102"/>
        <v>30729480.886603087</v>
      </c>
    </row>
    <row r="379" spans="1:8">
      <c r="A379" s="71">
        <v>319</v>
      </c>
      <c r="B379" s="72">
        <v>56461</v>
      </c>
      <c r="C379" s="73">
        <f t="shared" si="44"/>
        <v>210621.64096709143</v>
      </c>
      <c r="D379" s="74">
        <f t="shared" si="108"/>
        <v>27015.879724273647</v>
      </c>
      <c r="E379" s="75">
        <f t="shared" si="100"/>
        <v>183605.7612428178</v>
      </c>
      <c r="F379" s="73">
        <f t="shared" si="109"/>
        <v>8068693.2978252023</v>
      </c>
      <c r="G379" s="61">
        <f t="shared" si="101"/>
        <v>36431806.70217479</v>
      </c>
      <c r="H379" s="62">
        <f t="shared" si="102"/>
        <v>30756496.766327363</v>
      </c>
    </row>
    <row r="380" spans="1:8">
      <c r="A380" s="71">
        <v>320</v>
      </c>
      <c r="B380" s="72">
        <v>56492</v>
      </c>
      <c r="C380" s="73">
        <f t="shared" si="44"/>
        <v>210621.64096709143</v>
      </c>
      <c r="D380" s="74">
        <f t="shared" si="108"/>
        <v>26414.802239452118</v>
      </c>
      <c r="E380" s="75">
        <f t="shared" si="100"/>
        <v>184206.83872763932</v>
      </c>
      <c r="F380" s="73">
        <f t="shared" si="109"/>
        <v>7884486.4590975633</v>
      </c>
      <c r="G380" s="61">
        <f t="shared" si="101"/>
        <v>36616013.540902428</v>
      </c>
      <c r="H380" s="62">
        <f t="shared" si="102"/>
        <v>30782911.568566814</v>
      </c>
    </row>
    <row r="381" spans="1:8">
      <c r="A381" s="71">
        <v>321</v>
      </c>
      <c r="B381" s="72">
        <v>56522</v>
      </c>
      <c r="C381" s="73">
        <f t="shared" si="44"/>
        <v>210621.64096709143</v>
      </c>
      <c r="D381" s="74">
        <f t="shared" si="108"/>
        <v>25811.756983356347</v>
      </c>
      <c r="E381" s="75">
        <f t="shared" si="100"/>
        <v>184809.88398373508</v>
      </c>
      <c r="F381" s="73">
        <f t="shared" si="109"/>
        <v>7699676.5751138283</v>
      </c>
      <c r="G381" s="61">
        <f t="shared" si="101"/>
        <v>36800823.424886167</v>
      </c>
      <c r="H381" s="62">
        <f t="shared" si="102"/>
        <v>30808723.325550169</v>
      </c>
    </row>
    <row r="382" spans="1:8">
      <c r="A382" s="71">
        <v>322</v>
      </c>
      <c r="B382" s="72">
        <v>56553</v>
      </c>
      <c r="C382" s="73">
        <f t="shared" si="44"/>
        <v>210621.64096709143</v>
      </c>
      <c r="D382" s="74">
        <f t="shared" si="108"/>
        <v>25206.737514015229</v>
      </c>
      <c r="E382" s="75">
        <f t="shared" si="100"/>
        <v>185414.9034530762</v>
      </c>
      <c r="F382" s="73">
        <f t="shared" si="109"/>
        <v>7514261.671660752</v>
      </c>
      <c r="G382" s="61">
        <f t="shared" si="101"/>
        <v>36986238.328339241</v>
      </c>
      <c r="H382" s="62">
        <f t="shared" si="102"/>
        <v>30833930.063064184</v>
      </c>
    </row>
    <row r="383" spans="1:8">
      <c r="A383" s="71">
        <v>323</v>
      </c>
      <c r="B383" s="72">
        <v>56583</v>
      </c>
      <c r="C383" s="73">
        <f t="shared" si="44"/>
        <v>210621.64096709143</v>
      </c>
      <c r="D383" s="74">
        <f t="shared" si="108"/>
        <v>24599.737368368322</v>
      </c>
      <c r="E383" s="75">
        <f t="shared" si="100"/>
        <v>186021.90359872312</v>
      </c>
      <c r="F383" s="73">
        <f>IF(A383&lt;=$C$10,F382-E383,"")</f>
        <v>7328239.768062029</v>
      </c>
      <c r="G383" s="61">
        <f t="shared" si="101"/>
        <v>37172260.231937967</v>
      </c>
      <c r="H383" s="62">
        <f t="shared" si="102"/>
        <v>30858529.800432552</v>
      </c>
    </row>
    <row r="384" spans="1:8">
      <c r="A384" s="69">
        <v>324</v>
      </c>
      <c r="B384" s="70">
        <v>56614</v>
      </c>
      <c r="C384" s="52">
        <f t="shared" si="44"/>
        <v>210621.64096709143</v>
      </c>
      <c r="D384" s="53">
        <f>IF(A384&lt;=$C$10,F383*$C$7,"")</f>
        <v>23990.75006219681</v>
      </c>
      <c r="E384" s="54">
        <f t="shared" si="100"/>
        <v>186630.89090489462</v>
      </c>
      <c r="F384" s="52">
        <f>IF(A384&lt;=$C$10,F383-E384,"")</f>
        <v>7141608.877157134</v>
      </c>
      <c r="G384" s="55">
        <f t="shared" si="101"/>
        <v>37358891.122842863</v>
      </c>
      <c r="H384" s="56">
        <f t="shared" si="102"/>
        <v>30882520.550494749</v>
      </c>
    </row>
    <row r="385" spans="1:8">
      <c r="A385" s="71">
        <v>325</v>
      </c>
      <c r="B385" s="72">
        <v>56645</v>
      </c>
      <c r="C385" s="73">
        <f t="shared" ref="C385:C396" si="110">IF(A385&lt;=$C$10,PMT($C$7,$C$10,-$C$5),"")</f>
        <v>210621.64096709143</v>
      </c>
      <c r="D385" s="74">
        <f t="shared" ref="D385:D395" si="111">IF(A385&lt;=$C$10,F384*$C$7,"")</f>
        <v>23379.769090054229</v>
      </c>
      <c r="E385" s="75">
        <f t="shared" si="100"/>
        <v>187241.87187703719</v>
      </c>
      <c r="F385" s="73">
        <f t="shared" ref="F385:F394" si="112">IF(A385&lt;=$C$10,F384-E385,"")</f>
        <v>6954367.005280097</v>
      </c>
      <c r="G385" s="61">
        <f t="shared" si="101"/>
        <v>37546132.9947199</v>
      </c>
      <c r="H385" s="62">
        <f t="shared" si="102"/>
        <v>30905900.319584802</v>
      </c>
    </row>
    <row r="386" spans="1:8">
      <c r="A386" s="71">
        <v>326</v>
      </c>
      <c r="B386" s="72">
        <v>56673</v>
      </c>
      <c r="C386" s="73">
        <f t="shared" si="110"/>
        <v>210621.64096709143</v>
      </c>
      <c r="D386" s="74">
        <f t="shared" si="111"/>
        <v>22766.787925196983</v>
      </c>
      <c r="E386" s="75">
        <f t="shared" si="100"/>
        <v>187854.85304189444</v>
      </c>
      <c r="F386" s="73">
        <f t="shared" si="112"/>
        <v>6766512.1522382023</v>
      </c>
      <c r="G386" s="61">
        <f t="shared" si="101"/>
        <v>37733987.847761795</v>
      </c>
      <c r="H386" s="62">
        <f t="shared" si="102"/>
        <v>30928667.10751</v>
      </c>
    </row>
    <row r="387" spans="1:8">
      <c r="A387" s="71">
        <v>327</v>
      </c>
      <c r="B387" s="72">
        <v>56704</v>
      </c>
      <c r="C387" s="73">
        <f t="shared" si="110"/>
        <v>210621.64096709143</v>
      </c>
      <c r="D387" s="74">
        <f t="shared" si="111"/>
        <v>22151.800019514601</v>
      </c>
      <c r="E387" s="75">
        <f t="shared" si="100"/>
        <v>188469.84094757683</v>
      </c>
      <c r="F387" s="73">
        <f t="shared" si="112"/>
        <v>6578042.3112906255</v>
      </c>
      <c r="G387" s="61">
        <f t="shared" si="101"/>
        <v>37922457.688709371</v>
      </c>
      <c r="H387" s="62">
        <f t="shared" si="102"/>
        <v>30950818.907529514</v>
      </c>
    </row>
    <row r="388" spans="1:8">
      <c r="A388" s="71">
        <v>328</v>
      </c>
      <c r="B388" s="72">
        <v>56734</v>
      </c>
      <c r="C388" s="73">
        <f t="shared" si="110"/>
        <v>210621.64096709143</v>
      </c>
      <c r="D388" s="74">
        <f t="shared" si="111"/>
        <v>21534.798803459817</v>
      </c>
      <c r="E388" s="75">
        <f t="shared" si="100"/>
        <v>189086.84216363161</v>
      </c>
      <c r="F388" s="73">
        <f t="shared" si="112"/>
        <v>6388955.4691269938</v>
      </c>
      <c r="G388" s="61">
        <f t="shared" si="101"/>
        <v>38111544.530873001</v>
      </c>
      <c r="H388" s="62">
        <f t="shared" si="102"/>
        <v>30972353.706332974</v>
      </c>
    </row>
    <row r="389" spans="1:8">
      <c r="A389" s="71">
        <v>329</v>
      </c>
      <c r="B389" s="72">
        <v>56765</v>
      </c>
      <c r="C389" s="73">
        <f t="shared" si="110"/>
        <v>210621.64096709143</v>
      </c>
      <c r="D389" s="74">
        <f t="shared" si="111"/>
        <v>20915.77768597837</v>
      </c>
      <c r="E389" s="75">
        <f t="shared" si="100"/>
        <v>189705.86328111307</v>
      </c>
      <c r="F389" s="73">
        <f t="shared" si="112"/>
        <v>6199249.6058458807</v>
      </c>
      <c r="G389" s="61">
        <f t="shared" si="101"/>
        <v>38301250.394154117</v>
      </c>
      <c r="H389" s="62">
        <f t="shared" si="102"/>
        <v>30993269.484018952</v>
      </c>
    </row>
    <row r="390" spans="1:8">
      <c r="A390" s="71">
        <v>330</v>
      </c>
      <c r="B390" s="72">
        <v>56795</v>
      </c>
      <c r="C390" s="73">
        <f t="shared" si="110"/>
        <v>210621.64096709143</v>
      </c>
      <c r="D390" s="74">
        <f t="shared" si="111"/>
        <v>20294.730054438602</v>
      </c>
      <c r="E390" s="75">
        <f t="shared" si="100"/>
        <v>190326.91091265282</v>
      </c>
      <c r="F390" s="73">
        <f t="shared" si="112"/>
        <v>6008922.6949332282</v>
      </c>
      <c r="G390" s="61">
        <f t="shared" si="101"/>
        <v>38491577.305066772</v>
      </c>
      <c r="H390" s="62">
        <f t="shared" si="102"/>
        <v>31013564.21407339</v>
      </c>
    </row>
    <row r="391" spans="1:8">
      <c r="A391" s="71">
        <v>331</v>
      </c>
      <c r="B391" s="72">
        <v>56826</v>
      </c>
      <c r="C391" s="73">
        <f t="shared" si="110"/>
        <v>210621.64096709143</v>
      </c>
      <c r="D391" s="74">
        <f t="shared" si="111"/>
        <v>19671.649274560819</v>
      </c>
      <c r="E391" s="75">
        <f t="shared" si="100"/>
        <v>190949.9916925306</v>
      </c>
      <c r="F391" s="73">
        <f t="shared" si="112"/>
        <v>5817972.7032406973</v>
      </c>
      <c r="G391" s="61">
        <f t="shared" si="101"/>
        <v>38682527.2967593</v>
      </c>
      <c r="H391" s="62">
        <f t="shared" si="102"/>
        <v>31033235.863347951</v>
      </c>
    </row>
    <row r="392" spans="1:8">
      <c r="A392" s="71">
        <v>332</v>
      </c>
      <c r="B392" s="72">
        <v>56857</v>
      </c>
      <c r="C392" s="73">
        <f t="shared" si="110"/>
        <v>210621.64096709143</v>
      </c>
      <c r="D392" s="74">
        <f t="shared" si="111"/>
        <v>19046.528690346429</v>
      </c>
      <c r="E392" s="75">
        <f t="shared" si="100"/>
        <v>191575.112276745</v>
      </c>
      <c r="F392" s="73">
        <f t="shared" si="112"/>
        <v>5626397.5909639522</v>
      </c>
      <c r="G392" s="61">
        <f t="shared" si="101"/>
        <v>38874102.409036048</v>
      </c>
      <c r="H392" s="62">
        <f t="shared" si="102"/>
        <v>31052282.392038297</v>
      </c>
    </row>
    <row r="393" spans="1:8">
      <c r="A393" s="71">
        <v>333</v>
      </c>
      <c r="B393" s="72">
        <v>56887</v>
      </c>
      <c r="C393" s="73">
        <f t="shared" si="110"/>
        <v>210621.64096709143</v>
      </c>
      <c r="D393" s="74">
        <f t="shared" si="111"/>
        <v>18419.361624006826</v>
      </c>
      <c r="E393" s="75">
        <f t="shared" si="100"/>
        <v>192202.27934308461</v>
      </c>
      <c r="F393" s="73">
        <f t="shared" si="112"/>
        <v>5434195.3116208678</v>
      </c>
      <c r="G393" s="61">
        <f t="shared" si="101"/>
        <v>39066304.688379131</v>
      </c>
      <c r="H393" s="62">
        <f t="shared" si="102"/>
        <v>31070701.753662303</v>
      </c>
    </row>
    <row r="394" spans="1:8">
      <c r="A394" s="71">
        <v>334</v>
      </c>
      <c r="B394" s="72">
        <v>56918</v>
      </c>
      <c r="C394" s="73">
        <f t="shared" si="110"/>
        <v>210621.64096709143</v>
      </c>
      <c r="D394" s="74">
        <f t="shared" si="111"/>
        <v>17790.141375892061</v>
      </c>
      <c r="E394" s="75">
        <f t="shared" si="100"/>
        <v>192831.49959119936</v>
      </c>
      <c r="F394" s="73">
        <f t="shared" si="112"/>
        <v>5241363.8120296681</v>
      </c>
      <c r="G394" s="61">
        <f t="shared" si="101"/>
        <v>39259136.187970333</v>
      </c>
      <c r="H394" s="62">
        <f t="shared" si="102"/>
        <v>31088491.895038195</v>
      </c>
    </row>
    <row r="395" spans="1:8">
      <c r="A395" s="71">
        <v>335</v>
      </c>
      <c r="B395" s="72">
        <v>56948</v>
      </c>
      <c r="C395" s="73">
        <f t="shared" si="110"/>
        <v>210621.64096709143</v>
      </c>
      <c r="D395" s="74">
        <f t="shared" si="111"/>
        <v>17158.861224419277</v>
      </c>
      <c r="E395" s="75">
        <f t="shared" si="100"/>
        <v>193462.77974267217</v>
      </c>
      <c r="F395" s="73">
        <f>IF(A395&lt;=$C$10,F394-E395,"")</f>
        <v>5047901.032286996</v>
      </c>
      <c r="G395" s="61">
        <f t="shared" si="101"/>
        <v>39452598.967713006</v>
      </c>
      <c r="H395" s="62">
        <f t="shared" si="102"/>
        <v>31105650.756262615</v>
      </c>
    </row>
    <row r="396" spans="1:8">
      <c r="A396" s="69">
        <v>336</v>
      </c>
      <c r="B396" s="70">
        <v>56979</v>
      </c>
      <c r="C396" s="52">
        <f t="shared" si="110"/>
        <v>210621.64096709143</v>
      </c>
      <c r="D396" s="53">
        <f>IF(A396&lt;=$C$10,F395*$C$7,"")</f>
        <v>16525.514426000907</v>
      </c>
      <c r="E396" s="54">
        <f t="shared" si="100"/>
        <v>194096.12654109052</v>
      </c>
      <c r="F396" s="52">
        <f>IF(A396&lt;=$C$10,F395-E396,"")</f>
        <v>4853804.9057459058</v>
      </c>
      <c r="G396" s="55">
        <f t="shared" si="101"/>
        <v>39646695.094254099</v>
      </c>
      <c r="H396" s="56">
        <f t="shared" si="102"/>
        <v>31122176.270688616</v>
      </c>
    </row>
    <row r="397" spans="1:8">
      <c r="A397" s="71">
        <v>337</v>
      </c>
      <c r="B397" s="72">
        <v>57010</v>
      </c>
      <c r="C397" s="73">
        <f t="shared" si="44"/>
        <v>210621.64096709143</v>
      </c>
      <c r="D397" s="74">
        <f t="shared" ref="D397:D407" si="113">IF(A397&lt;=$C$10,F396*$C$7,"")</f>
        <v>15890.094214972625</v>
      </c>
      <c r="E397" s="75">
        <f t="shared" si="100"/>
        <v>194731.5467521188</v>
      </c>
      <c r="F397" s="73">
        <f t="shared" ref="F397:F406" si="114">IF(A397&lt;=$C$10,F396-E397,"")</f>
        <v>4659073.3589937873</v>
      </c>
      <c r="G397" s="61">
        <f t="shared" si="101"/>
        <v>39841426.641006216</v>
      </c>
      <c r="H397" s="62">
        <f t="shared" si="102"/>
        <v>31138066.364903588</v>
      </c>
    </row>
    <row r="398" spans="1:8">
      <c r="A398" s="71">
        <v>338</v>
      </c>
      <c r="B398" s="72">
        <v>57039</v>
      </c>
      <c r="C398" s="73">
        <f t="shared" ref="C398:C408" si="115">IF(A398&lt;=$C$10,PMT($C$7,$C$10,-$C$5),"")</f>
        <v>210621.64096709143</v>
      </c>
      <c r="D398" s="74">
        <f t="shared" si="113"/>
        <v>15252.593803521086</v>
      </c>
      <c r="E398" s="75">
        <f t="shared" si="100"/>
        <v>195369.04716357036</v>
      </c>
      <c r="F398" s="73">
        <f t="shared" si="114"/>
        <v>4463704.311830217</v>
      </c>
      <c r="G398" s="61">
        <f t="shared" si="101"/>
        <v>40036795.688169785</v>
      </c>
      <c r="H398" s="62">
        <f t="shared" si="102"/>
        <v>31153318.958707109</v>
      </c>
    </row>
    <row r="399" spans="1:8">
      <c r="A399" s="71">
        <v>339</v>
      </c>
      <c r="B399" s="72">
        <v>57070</v>
      </c>
      <c r="C399" s="73">
        <f t="shared" si="115"/>
        <v>210621.64096709143</v>
      </c>
      <c r="D399" s="74">
        <f t="shared" si="113"/>
        <v>14613.006381611411</v>
      </c>
      <c r="E399" s="75">
        <f t="shared" si="100"/>
        <v>196008.63458548003</v>
      </c>
      <c r="F399" s="73">
        <f t="shared" si="114"/>
        <v>4267695.6772447368</v>
      </c>
      <c r="G399" s="61">
        <f t="shared" si="101"/>
        <v>40232804.322755262</v>
      </c>
      <c r="H399" s="62">
        <f t="shared" si="102"/>
        <v>31167931.965088721</v>
      </c>
    </row>
    <row r="400" spans="1:8">
      <c r="A400" s="71">
        <v>340</v>
      </c>
      <c r="B400" s="72">
        <v>57100</v>
      </c>
      <c r="C400" s="73">
        <f t="shared" si="115"/>
        <v>210621.64096709143</v>
      </c>
      <c r="D400" s="74">
        <f t="shared" si="113"/>
        <v>13971.325116914433</v>
      </c>
      <c r="E400" s="75">
        <f t="shared" si="100"/>
        <v>196650.31585017699</v>
      </c>
      <c r="F400" s="73">
        <f t="shared" si="114"/>
        <v>4071045.36139456</v>
      </c>
      <c r="G400" s="61">
        <f t="shared" si="101"/>
        <v>40429454.638605438</v>
      </c>
      <c r="H400" s="62">
        <f t="shared" si="102"/>
        <v>31181903.290205635</v>
      </c>
    </row>
    <row r="401" spans="1:8">
      <c r="A401" s="71">
        <v>341</v>
      </c>
      <c r="B401" s="72">
        <v>57131</v>
      </c>
      <c r="C401" s="73">
        <f t="shared" si="115"/>
        <v>210621.64096709143</v>
      </c>
      <c r="D401" s="74">
        <f t="shared" si="113"/>
        <v>13327.543154733728</v>
      </c>
      <c r="E401" s="75">
        <f t="shared" si="100"/>
        <v>197294.09781235771</v>
      </c>
      <c r="F401" s="73">
        <f t="shared" si="114"/>
        <v>3873751.2635822021</v>
      </c>
      <c r="G401" s="61">
        <f t="shared" si="101"/>
        <v>40626748.736417793</v>
      </c>
      <c r="H401" s="62">
        <f t="shared" si="102"/>
        <v>31195230.83336037</v>
      </c>
    </row>
    <row r="402" spans="1:8">
      <c r="A402" s="71">
        <v>342</v>
      </c>
      <c r="B402" s="72">
        <v>57161</v>
      </c>
      <c r="C402" s="73">
        <f t="shared" si="115"/>
        <v>210621.64096709143</v>
      </c>
      <c r="D402" s="74">
        <f t="shared" si="113"/>
        <v>12681.653617932368</v>
      </c>
      <c r="E402" s="75">
        <f t="shared" si="100"/>
        <v>197939.98734915906</v>
      </c>
      <c r="F402" s="73">
        <f t="shared" si="114"/>
        <v>3675811.2762330431</v>
      </c>
      <c r="G402" s="61">
        <f t="shared" si="101"/>
        <v>40824688.723766953</v>
      </c>
      <c r="H402" s="62">
        <f t="shared" si="102"/>
        <v>31207912.486978304</v>
      </c>
    </row>
    <row r="403" spans="1:8">
      <c r="A403" s="71">
        <v>343</v>
      </c>
      <c r="B403" s="72">
        <v>57192</v>
      </c>
      <c r="C403" s="73">
        <f t="shared" si="115"/>
        <v>210621.64096709143</v>
      </c>
      <c r="D403" s="74">
        <f t="shared" si="113"/>
        <v>12033.649606859477</v>
      </c>
      <c r="E403" s="75">
        <f t="shared" si="100"/>
        <v>198587.99136023194</v>
      </c>
      <c r="F403" s="73">
        <f t="shared" si="114"/>
        <v>3477223.2848728113</v>
      </c>
      <c r="G403" s="61">
        <f t="shared" si="101"/>
        <v>41023276.715127185</v>
      </c>
      <c r="H403" s="62">
        <f t="shared" si="102"/>
        <v>31219946.136585165</v>
      </c>
    </row>
    <row r="404" spans="1:8">
      <c r="A404" s="71">
        <v>344</v>
      </c>
      <c r="B404" s="72">
        <v>57223</v>
      </c>
      <c r="C404" s="73">
        <f t="shared" si="115"/>
        <v>210621.64096709143</v>
      </c>
      <c r="D404" s="74">
        <f t="shared" si="113"/>
        <v>11383.524199276511</v>
      </c>
      <c r="E404" s="75">
        <f t="shared" si="100"/>
        <v>199238.11676781491</v>
      </c>
      <c r="F404" s="73">
        <f t="shared" si="114"/>
        <v>3277985.1681049964</v>
      </c>
      <c r="G404" s="61">
        <f t="shared" si="101"/>
        <v>41222514.831895001</v>
      </c>
      <c r="H404" s="62">
        <f t="shared" si="102"/>
        <v>31231329.660784442</v>
      </c>
    </row>
    <row r="405" spans="1:8">
      <c r="A405" s="71">
        <v>345</v>
      </c>
      <c r="B405" s="72">
        <v>57253</v>
      </c>
      <c r="C405" s="73">
        <f t="shared" si="115"/>
        <v>210621.64096709143</v>
      </c>
      <c r="D405" s="74">
        <f t="shared" si="113"/>
        <v>10731.270450283324</v>
      </c>
      <c r="E405" s="75">
        <f t="shared" si="100"/>
        <v>199890.37051680809</v>
      </c>
      <c r="F405" s="73">
        <f t="shared" si="114"/>
        <v>3078094.7975881882</v>
      </c>
      <c r="G405" s="61">
        <f t="shared" si="101"/>
        <v>41422405.202411808</v>
      </c>
      <c r="H405" s="62">
        <f t="shared" si="102"/>
        <v>31242060.931234725</v>
      </c>
    </row>
    <row r="406" spans="1:8">
      <c r="A406" s="71">
        <v>346</v>
      </c>
      <c r="B406" s="72">
        <v>57284</v>
      </c>
      <c r="C406" s="73">
        <f t="shared" si="115"/>
        <v>210621.64096709143</v>
      </c>
      <c r="D406" s="74">
        <f t="shared" si="113"/>
        <v>10076.881392243968</v>
      </c>
      <c r="E406" s="75">
        <f t="shared" si="100"/>
        <v>200544.75957484747</v>
      </c>
      <c r="F406" s="73">
        <f t="shared" si="114"/>
        <v>2877550.0380133409</v>
      </c>
      <c r="G406" s="61">
        <f t="shared" si="101"/>
        <v>41622949.961986654</v>
      </c>
      <c r="H406" s="62">
        <f t="shared" si="102"/>
        <v>31252137.812626969</v>
      </c>
    </row>
    <row r="407" spans="1:8">
      <c r="A407" s="71">
        <v>347</v>
      </c>
      <c r="B407" s="72">
        <v>57314</v>
      </c>
      <c r="C407" s="73">
        <f t="shared" si="115"/>
        <v>210621.64096709143</v>
      </c>
      <c r="D407" s="74">
        <f t="shared" si="113"/>
        <v>9420.3500347122736</v>
      </c>
      <c r="E407" s="75">
        <f t="shared" si="100"/>
        <v>201201.29093237917</v>
      </c>
      <c r="F407" s="73">
        <f>IF(A407&lt;=$C$10,F406-E407,"")</f>
        <v>2676348.7470809617</v>
      </c>
      <c r="G407" s="61">
        <f t="shared" si="101"/>
        <v>41824151.252919033</v>
      </c>
      <c r="H407" s="62">
        <f t="shared" si="102"/>
        <v>31261558.162661683</v>
      </c>
    </row>
    <row r="408" spans="1:8">
      <c r="A408" s="69">
        <v>348</v>
      </c>
      <c r="B408" s="70">
        <v>57345</v>
      </c>
      <c r="C408" s="52">
        <f t="shared" si="115"/>
        <v>210621.64096709143</v>
      </c>
      <c r="D408" s="53">
        <f>IF(A408&lt;=$C$10,F407*$C$7,"")</f>
        <v>8761.6693643571653</v>
      </c>
      <c r="E408" s="54">
        <f t="shared" si="100"/>
        <v>201859.97160273427</v>
      </c>
      <c r="F408" s="52">
        <f>IF(A408&lt;=$C$10,F407-E408,"")</f>
        <v>2474488.7754782275</v>
      </c>
      <c r="G408" s="55">
        <f t="shared" si="101"/>
        <v>42026011.224521771</v>
      </c>
      <c r="H408" s="56">
        <f t="shared" si="102"/>
        <v>31270319.832026038</v>
      </c>
    </row>
    <row r="409" spans="1:8">
      <c r="A409" s="71">
        <v>349</v>
      </c>
      <c r="B409" s="72">
        <v>57376</v>
      </c>
      <c r="C409" s="73">
        <f t="shared" si="44"/>
        <v>210621.64096709143</v>
      </c>
      <c r="D409" s="74">
        <f t="shared" ref="D409:D419" si="116">IF(A409&lt;=$C$10,F408*$C$7,"")</f>
        <v>8100.8323448877509</v>
      </c>
      <c r="E409" s="75">
        <f t="shared" ref="E409:E419" si="117">IF(A409&lt;=$C$10,C409-D409,"")</f>
        <v>202520.80862220368</v>
      </c>
      <c r="F409" s="73">
        <f t="shared" ref="F409:F418" si="118">IF(A409&lt;=$C$10,F408-E409,"")</f>
        <v>2271967.9668560238</v>
      </c>
      <c r="G409" s="61">
        <f t="shared" ref="G409:G419" si="119">IF(A409&lt;=$C$10,G408+E409,"")</f>
        <v>42228532.033143975</v>
      </c>
      <c r="H409" s="62">
        <f t="shared" ref="H409:H419" si="120">IF(A409&lt;=$C$10,H408+D409,"")</f>
        <v>31278420.664370924</v>
      </c>
    </row>
    <row r="410" spans="1:8">
      <c r="A410" s="71">
        <v>350</v>
      </c>
      <c r="B410" s="72">
        <v>57404</v>
      </c>
      <c r="C410" s="73">
        <f t="shared" si="44"/>
        <v>210621.64096709143</v>
      </c>
      <c r="D410" s="74">
        <f t="shared" si="116"/>
        <v>7437.8319169781498</v>
      </c>
      <c r="E410" s="75">
        <f t="shared" si="117"/>
        <v>203183.80905011328</v>
      </c>
      <c r="F410" s="73">
        <f t="shared" si="118"/>
        <v>2068784.1578059106</v>
      </c>
      <c r="G410" s="61">
        <f t="shared" si="119"/>
        <v>42431715.842194088</v>
      </c>
      <c r="H410" s="62">
        <f t="shared" si="120"/>
        <v>31285858.496287901</v>
      </c>
    </row>
    <row r="411" spans="1:8">
      <c r="A411" s="71">
        <v>351</v>
      </c>
      <c r="B411" s="72">
        <v>57435</v>
      </c>
      <c r="C411" s="73">
        <f t="shared" si="44"/>
        <v>210621.64096709143</v>
      </c>
      <c r="D411" s="74">
        <f t="shared" si="116"/>
        <v>6772.6609981920865</v>
      </c>
      <c r="E411" s="75">
        <f t="shared" si="117"/>
        <v>203848.97996889934</v>
      </c>
      <c r="F411" s="73">
        <f t="shared" si="118"/>
        <v>1864935.1778370112</v>
      </c>
      <c r="G411" s="61">
        <f t="shared" si="119"/>
        <v>42635564.822162986</v>
      </c>
      <c r="H411" s="62">
        <f t="shared" si="120"/>
        <v>31292631.157286093</v>
      </c>
    </row>
    <row r="412" spans="1:8">
      <c r="A412" s="71">
        <v>352</v>
      </c>
      <c r="B412" s="72">
        <v>57465</v>
      </c>
      <c r="C412" s="73">
        <f t="shared" si="44"/>
        <v>210621.64096709143</v>
      </c>
      <c r="D412" s="74">
        <f t="shared" si="116"/>
        <v>6105.3124829072312</v>
      </c>
      <c r="E412" s="75">
        <f t="shared" si="117"/>
        <v>204516.3284841842</v>
      </c>
      <c r="F412" s="73">
        <f t="shared" si="118"/>
        <v>1660418.8493528271</v>
      </c>
      <c r="G412" s="61">
        <f t="shared" si="119"/>
        <v>42840081.150647171</v>
      </c>
      <c r="H412" s="62">
        <f t="shared" si="120"/>
        <v>31298736.469769001</v>
      </c>
    </row>
    <row r="413" spans="1:8">
      <c r="A413" s="71">
        <v>353</v>
      </c>
      <c r="B413" s="72">
        <v>57496</v>
      </c>
      <c r="C413" s="73">
        <f t="shared" si="44"/>
        <v>210621.64096709143</v>
      </c>
      <c r="D413" s="74">
        <f t="shared" si="116"/>
        <v>5435.7792422392959</v>
      </c>
      <c r="E413" s="75">
        <f t="shared" si="117"/>
        <v>205185.86172485212</v>
      </c>
      <c r="F413" s="73">
        <f t="shared" si="118"/>
        <v>1455232.9876279749</v>
      </c>
      <c r="G413" s="61">
        <f t="shared" si="119"/>
        <v>43045267.012372024</v>
      </c>
      <c r="H413" s="62">
        <f t="shared" si="120"/>
        <v>31304172.249011241</v>
      </c>
    </row>
    <row r="414" spans="1:8">
      <c r="A414" s="71">
        <v>354</v>
      </c>
      <c r="B414" s="72">
        <v>57526</v>
      </c>
      <c r="C414" s="73">
        <f t="shared" si="44"/>
        <v>210621.64096709143</v>
      </c>
      <c r="D414" s="74">
        <f t="shared" si="116"/>
        <v>4764.0541239658824</v>
      </c>
      <c r="E414" s="75">
        <f t="shared" si="117"/>
        <v>205857.58684312555</v>
      </c>
      <c r="F414" s="73">
        <f t="shared" si="118"/>
        <v>1249375.4007848494</v>
      </c>
      <c r="G414" s="61">
        <f t="shared" si="119"/>
        <v>43251124.59921515</v>
      </c>
      <c r="H414" s="62">
        <f t="shared" si="120"/>
        <v>31308936.303135205</v>
      </c>
    </row>
    <row r="415" spans="1:8">
      <c r="A415" s="71">
        <v>355</v>
      </c>
      <c r="B415" s="72">
        <v>57557</v>
      </c>
      <c r="C415" s="73">
        <f t="shared" si="44"/>
        <v>210621.64096709143</v>
      </c>
      <c r="D415" s="74">
        <f t="shared" si="116"/>
        <v>4090.1299524500746</v>
      </c>
      <c r="E415" s="75">
        <f t="shared" si="117"/>
        <v>206531.51101464135</v>
      </c>
      <c r="F415" s="73">
        <f t="shared" si="118"/>
        <v>1042843.889770208</v>
      </c>
      <c r="G415" s="61">
        <f t="shared" si="119"/>
        <v>43457656.11022979</v>
      </c>
      <c r="H415" s="62">
        <f t="shared" si="120"/>
        <v>31313026.433087654</v>
      </c>
    </row>
    <row r="416" spans="1:8">
      <c r="A416" s="71">
        <v>356</v>
      </c>
      <c r="B416" s="72">
        <v>57588</v>
      </c>
      <c r="C416" s="73">
        <f t="shared" si="44"/>
        <v>210621.64096709143</v>
      </c>
      <c r="D416" s="74">
        <f t="shared" si="116"/>
        <v>3413.9995285637897</v>
      </c>
      <c r="E416" s="75">
        <f t="shared" si="117"/>
        <v>207207.64143852764</v>
      </c>
      <c r="F416" s="73">
        <f t="shared" si="118"/>
        <v>835636.24833168043</v>
      </c>
      <c r="G416" s="61">
        <f t="shared" si="119"/>
        <v>43664863.751668319</v>
      </c>
      <c r="H416" s="62">
        <f t="shared" si="120"/>
        <v>31316440.432616219</v>
      </c>
    </row>
    <row r="417" spans="1:8">
      <c r="A417" s="71">
        <v>357</v>
      </c>
      <c r="B417" s="72">
        <v>57618</v>
      </c>
      <c r="C417" s="73">
        <f t="shared" si="44"/>
        <v>210621.64096709143</v>
      </c>
      <c r="D417" s="74">
        <f t="shared" si="116"/>
        <v>2735.6556296108733</v>
      </c>
      <c r="E417" s="75">
        <f t="shared" si="117"/>
        <v>207885.98533748055</v>
      </c>
      <c r="F417" s="73">
        <f t="shared" si="118"/>
        <v>627750.26299419987</v>
      </c>
      <c r="G417" s="61">
        <f t="shared" si="119"/>
        <v>43872749.7370058</v>
      </c>
      <c r="H417" s="62">
        <f t="shared" si="120"/>
        <v>31319176.088245831</v>
      </c>
    </row>
    <row r="418" spans="1:8">
      <c r="A418" s="71">
        <v>358</v>
      </c>
      <c r="B418" s="72">
        <v>57649</v>
      </c>
      <c r="C418" s="73">
        <f t="shared" si="44"/>
        <v>210621.64096709143</v>
      </c>
      <c r="D418" s="74">
        <f t="shared" si="116"/>
        <v>2055.091009249943</v>
      </c>
      <c r="E418" s="75">
        <f t="shared" si="117"/>
        <v>208566.54995784149</v>
      </c>
      <c r="F418" s="73">
        <f t="shared" si="118"/>
        <v>419183.71303635836</v>
      </c>
      <c r="G418" s="61">
        <f t="shared" si="119"/>
        <v>44081316.286963642</v>
      </c>
      <c r="H418" s="62">
        <f t="shared" si="120"/>
        <v>31321231.179255083</v>
      </c>
    </row>
    <row r="419" spans="1:8">
      <c r="A419" s="71">
        <v>359</v>
      </c>
      <c r="B419" s="72">
        <v>57679</v>
      </c>
      <c r="C419" s="73">
        <f t="shared" si="44"/>
        <v>210621.64096709143</v>
      </c>
      <c r="D419" s="74">
        <f t="shared" si="116"/>
        <v>1372.2983974169802</v>
      </c>
      <c r="E419" s="75">
        <f t="shared" si="117"/>
        <v>209249.34256967445</v>
      </c>
      <c r="F419" s="73">
        <f>IF(A419&lt;=$C$10,F418-E419,"")</f>
        <v>209934.3704666839</v>
      </c>
      <c r="G419" s="61">
        <f t="shared" si="119"/>
        <v>44290565.629533313</v>
      </c>
      <c r="H419" s="62">
        <f t="shared" si="120"/>
        <v>31322603.477652501</v>
      </c>
    </row>
    <row r="420" spans="1:8" ht="15.75" thickBot="1">
      <c r="A420" s="76">
        <v>360</v>
      </c>
      <c r="B420" s="77">
        <v>57710</v>
      </c>
      <c r="C420" s="78">
        <f t="shared" si="44"/>
        <v>210621.64096709143</v>
      </c>
      <c r="D420" s="79">
        <f>IF(A420&lt;=$C$10,F419*$C$7,"")</f>
        <v>687.270500247668</v>
      </c>
      <c r="E420" s="80">
        <f t="shared" si="45"/>
        <v>209934.37046684377</v>
      </c>
      <c r="F420" s="78">
        <f t="shared" ref="F420" si="121">IF(A420&lt;=$C$10,F419-E420,"")</f>
        <v>-1.5986734069883823E-7</v>
      </c>
      <c r="G420" s="81">
        <f t="shared" si="46"/>
        <v>44500500.000000156</v>
      </c>
      <c r="H420" s="82">
        <f t="shared" si="47"/>
        <v>31323290.748152748</v>
      </c>
    </row>
    <row r="421" spans="1:8" ht="15.75" thickTop="1"/>
  </sheetData>
  <mergeCells count="2">
    <mergeCell ref="A20:H21"/>
    <mergeCell ref="A55:B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Amort. Prestamo GER</vt:lpstr>
      <vt:lpstr>Amort. Prestamo TUR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2023-12-18T10:35:00Z</dcterms:created>
  <dcterms:modified xsi:type="dcterms:W3CDTF">2025-07-08T00:25:11Z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525FA088878A40C0A838F873945737DF_12</vt:lpwstr>
  </property>
  <property fmtid="{D5CDD505-2E9C-101B-9397-08002B2CF9AE}" pid="3" name="KSOProductBuildVer">
    <vt:lpwstr>3082-12.2.0.13489</vt:lpwstr>
  </property>
</Properties>
</file>